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7DFCD402-FBF1-4A43-A707-1C5283F7C1DA}" xr6:coauthVersionLast="47" xr6:coauthVersionMax="47" xr10:uidLastSave="{00000000-0000-0000-0000-000000000000}"/>
  <bookViews>
    <workbookView xWindow="-12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37" r:id="rId7"/>
  </sheets>
  <definedNames>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Allow_Intercept" localSheetId="5">Regression!$C$2</definedName>
    <definedName name="alpha" localSheetId="5">Regression!$T$12</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mu,(_xlpm.min_val+4*_xlpm.mode_val+_xlpm.max_val)/6,_xlpm.alpha_param,(_xlpm.mu-_xlpm.min_val)*(2*_xlpm.mode_val-_xlpm.min_val-_xlpm.max_val)/((_xlpm.mode_val-_xlpm.mu)*(_xlpm.max_val-_xlpm.min_val)+1E-30),_xlpm.beta_param,_xlpm.alpha_param*(_xlpm.max_val-_xlpm.mu)/(_xlpm.mu-_xlpm.min_val+1E-30),_xlpm.z_max,(_xlpm.maximum-_xlpm.min_val)/(_xlpm.max_val-_xlpm.min_val+1E-30),_xlpm.cdf_max,_xlfn.BETA.DIST(_xlpm.z_max,_xlpm.alpha_param,_xlpm.beta_param,TRUE),_xlpm.cdf_min,IF(_xlfn.ISOMITTED(_xlpm.minimum),0,_xlfn.LET(_xlpm.z_min,(_xlpm.minimum-_xlpm.min_val)/(_xlpm.max_val-_xlpm.min_val+1E-30),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_xlpm.e/(1-_xlpm.h)))</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localSheetId="5">OFFSET(Regression!$AG$2,1,0,MAX(IFERROR(Regression!$T$8,1),1),1)</definedName>
    <definedName name="RegChartCookDist" localSheetId="5">OFFSET(Regression!$AM$2,1,0,MAX(IFERROR(Regression!$T$8,1),1),1)</definedName>
    <definedName name="RegChartFitY" localSheetId="5">OFFSET(Regression!$AH$2,1,0,MAX(IFERROR(Regression!$T$8,1),1),1)</definedName>
    <definedName name="RegChartLeverage" localSheetId="5">OFFSET(Regression!$AK$2,1,0,MAX(IFERROR(Regression!$T$8,1),1),1)</definedName>
    <definedName name="RegChartPRESSResid" localSheetId="5">OFFSET(Regression!$AQ$2,1,0,MAX(IFERROR(Regression!$T$8,1),1),1)</definedName>
    <definedName name="RegChartQQX" localSheetId="5">OFFSET(Regression!$AN$2,1,0,MAX(IFERROR(Regression!$T$8,1),1),1)</definedName>
    <definedName name="RegChartQQY" localSheetId="5">OFFSET(Regression!$AO$2,1,0,MAX(IFERROR(Regression!$T$8,1),1),1)</definedName>
    <definedName name="RegChartResid" localSheetId="5">OFFSET(Regression!$AI$2,1,0,MAX(IFERROR(Regression!$T$8,1),1),1)</definedName>
    <definedName name="RegChartScaleLoc" localSheetId="5">OFFSET(Regression!$AP$2,1,0,MAX(IFERROR(Regression!$T$8,1),1),1)</definedName>
    <definedName name="RegChartStudResid" localSheetId="5">OFFSET(Regression!$AL$2,1,0,MAX(IFERROR(Regression!$T$8,1),1),1)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ample_Include">_xlfn.LAMBDA(_xlfn.LET(_xlpm.n_c,COLUMNS([0]!Source_Data),_xlpm.rl,_xlfn.TAKE([0]!Spec_Role,_xlpm.n_c),_xlpm.inc,_xlfn.TAKE([0]!Spec_Include,_xlpm.n_c),_xlpm.typ,_xlfn.TAKE([0]!Spec_Type,_xlpm.n_c),_xlpm.seed,_xlfn.SEQUENCE(ROWS([0]!Source_Data),1,1,0),_xlpm.prod,_xlfn.REDUCE(_xlpm.seed,_xlfn.SEQUENCE(_xlpm.n_c),_xlfn.LAMBDA(_xlpm.acc,_xlpm.j,_xlfn.LET(_xlpm.col,INDEX([0]!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Data">#REF!</definedName>
    <definedName name="Source_Table" localSheetId="5">LifeExpectancyData[#All]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Include" localSheetId="5">Regression!$C$4:$C$16000</definedName>
    <definedName name="Spec_Include">#REF!</definedName>
    <definedName name="Spec_Order" localSheetId="5">Regression!$F$4:$F$16000</definedName>
    <definedName name="Spec_Reference" localSheetId="5">Regression!$E$4:$E$16000</definedName>
    <definedName name="Spec_Reference">#REF!</definedName>
    <definedName name="Spec_Role" localSheetId="5">Regression!$B$4:$B$16000</definedName>
    <definedName name="Spec_Role">#REF!</definedName>
    <definedName name="Spec_Transform" localSheetId="5">Regression!$G$4:$G$16000</definedName>
    <definedName name="Spec_Type" localSheetId="5">Regression!$D$4:$D$16000</definedName>
    <definedName name="Spec_Type">#REF!</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 localSheetId="6">Univariate!$BF$58:$BY$77</definedName>
    <definedName name="UV_BETA_S2" localSheetId="6">Univariate!$CB$58:$CU$77</definedName>
    <definedName name="UV_Data" localSheetId="6">_xlfn.ANCHORARRAY(Univariate!$A$4)</definedName>
    <definedName name="UV_FD_Beta_CDF" localSheetId="6">OFFSET(Univariate!$BB$4,1,0,MAX(IFERROR(Number_Of_Histogram_Bins(Univariate!UV_Data,Univariate!$AU$2,Univariate!UV_Include),1),1),1)</definedName>
    <definedName name="UV_FD_BetaPERT_CDF" localSheetId="6">OFFSET(Univariate!$BC$4,1,0,MAX(IFERROR(Number_Of_Histogram_Bins(Univariate!UV_Data,Univariate!$AU$2,Univariate!UV_Include),1),1),1)</definedName>
    <definedName name="UV_FD_Counts" localSheetId="6">OFFSET(Univariate!$AU$4,1,0,MAX(IFERROR(Number_Of_Histogram_Bins(Univariate!UV_Data,Univariate!$AU$2,Univariate!UV_Include),1),1),1)</definedName>
    <definedName name="UV_FD_Edges">OFFSET(#REF!,1,0,MAX(IFERROR(num_histogram_bins([0]!UV_Data,#REF!,[0]!UV_Include),1),1),1)</definedName>
    <definedName name="UV_FD_Exponential_CDF" localSheetId="6">OFFSET(Univariate!$AX$4,1,0,MAX(IFERROR(Number_Of_Histogram_Bins(Univariate!UV_Data,Univariate!$AU$2,Univariate!UV_Include),1),1),1)</definedName>
    <definedName name="UV_FD_Gamma_CDF" localSheetId="6">OFFSET(Univariate!$AZ$4,1,0,MAX(IFERROR(Number_Of_Histogram_Bins(Univariate!UV_Data,Univariate!$AU$2,Univariate!UV_Include),1),1),1)</definedName>
    <definedName name="UV_FD_Lognormal_CDF" localSheetId="6">OFFSET(Univariate!$AW$4,1,0,MAX(IFERROR(Number_Of_Histogram_Bins(Univariate!UV_Data,Univariate!$AU$2,Univariate!UV_Include),1),1),1)</definedName>
    <definedName name="UV_FD_Lower_Edges" localSheetId="6">OFFSET(Univariate!$AS$4,1,0,MAX(IFERROR(Number_Of_Histogram_Bins(Univariate!UV_Data,Univariate!$AU$2,Univariate!UV_Include),1),1),1)</definedName>
    <definedName name="UV_FD_Normal_CDF" localSheetId="6">OFFSET(Univariate!$AV$4,1,0,MAX(IFERROR(Number_Of_Histogram_Bins(Univariate!UV_Data,Univariate!$AU$2,Univariate!UV_Include),1),1),1)</definedName>
    <definedName name="UV_FD_Triangular_CDF" localSheetId="6">OFFSET(Univariate!$BA$4,1,0,MAX(IFERROR(Number_Of_Histogram_Bins(Univariate!UV_Data,Univariate!$AU$2,Univariate!UV_Include),1),1),1)</definedName>
    <definedName name="UV_FD_Upper_Edges" localSheetId="6">OFFSET(Univariate!$AT$4,1,0,MAX(IFERROR(Number_Of_Histogram_Bins(Univariate!UV_Data,Univariate!$AU$2,Univariate!UV_Include),1),1),1)</definedName>
    <definedName name="UV_FD_Weibull_CDF" localSheetId="6">OFFSET(Univariate!$AY$4,1,0,MAX(IFERROR(Number_Of_Histogram_Bins(Univariate!UV_Data,Univariate!$AU$2,Univariate!UV_Include),1),1),1)</definedName>
    <definedName name="UV_GAMMA_S1" localSheetId="6">Univariate!$BF$32:$BY$51</definedName>
    <definedName name="UV_GAMMA_S2" localSheetId="6">Univariate!$CB$32:$CU$51</definedName>
    <definedName name="UV_Include" localSheetId="6">_xlfn.ANCHORARRAY(Univariate!$B$4)</definedName>
    <definedName name="UV_n" localSheetId="6">IFERROR(COUNT(_xlfn._xlws.FILTER(_xlfn.ANCHORARRAY(Univariate!$A$4),Univariate!UV_Include)),0)</definedName>
    <definedName name="UV_Scott_Beta_CDF" localSheetId="6">OFFSET(Univariate!$AP$4,1,0,MAX(IFERROR(Number_Of_Histogram_Bins(Univariate!UV_Data,Univariate!$AI$2,Univariate!UV_Include),1),1),1)</definedName>
    <definedName name="UV_Scott_BetaPERT_CDF" localSheetId="6">OFFSET(Univariate!$AQ$4,1,0,MAX(IFERROR(Number_Of_Histogram_Bins(Univariate!UV_Data,Univariate!$AI$2,Univariate!UV_Include),1),1),1)</definedName>
    <definedName name="UV_Scott_Counts" localSheetId="6">OFFSET(Univariate!$AI$4,1,0,MAX(IFERROR(Number_Of_Histogram_Bins(Univariate!UV_Data,Univariate!$AI$2,Univariate!UV_Include),1),1),1)</definedName>
    <definedName name="UV_Scott_Edges">OFFSET(#REF!,1,0,MAX(IFERROR(num_histogram_bins(Univariate!UV_Data,#REF!,Univariate!UV_Include),1),1),1)</definedName>
    <definedName name="UV_Scott_Exponential_CDF" localSheetId="6">OFFSET(Univariate!$AL$4,1,0,MAX(IFERROR(Number_Of_Histogram_Bins(Univariate!UV_Data,Univariate!$AI$2,Univariate!UV_Include),1),1),1)</definedName>
    <definedName name="UV_Scott_Gamma_CDF" localSheetId="6">OFFSET(Univariate!$AN$4,1,0,MAX(IFERROR(Number_Of_Histogram_Bins(Univariate!UV_Data,Univariate!$AI$2,Univariate!UV_Include),1),1),1)</definedName>
    <definedName name="UV_Scott_Lognormal_CDF" localSheetId="6">OFFSET(Univariate!$AK$4,1,0,MAX(IFERROR(Number_Of_Histogram_Bins(Univariate!UV_Data,Univariate!$AI$2,Univariate!UV_Include),1),1),1)</definedName>
    <definedName name="UV_Scott_Lower_Edges" localSheetId="6">OFFSET(Univariate!$AG$4,1,0,MAX(IFERROR(Number_Of_Histogram_Bins(Univariate!UV_Data,Univariate!$AI$2,Univariate!UV_Include),1),1),1)</definedName>
    <definedName name="UV_Scott_Normal_CDF" localSheetId="6">OFFSET(Univariate!$AJ$4,1,0,MAX(IFERROR(Number_Of_Histogram_Bins(Univariate!UV_Data,Univariate!$AI$2,Univariate!UV_Include),1),1),1)</definedName>
    <definedName name="UV_Scott_Triangular_CDF" localSheetId="6">OFFSET(Univariate!$AO$4,1,0,MAX(IFERROR(Number_Of_Histogram_Bins(Univariate!UV_Data,Univariate!$AI$2,Univariate!UV_Include),1),1),1)</definedName>
    <definedName name="UV_Scott_Upper_Edges" localSheetId="6">OFFSET(Univariate!$AH$4,1,0,MAX(IFERROR(Number_Of_Histogram_Bins(Univariate!UV_Data,Univariate!$AI$2,Univariate!UV_Include),1),1),1)</definedName>
    <definedName name="UV_Scott_Weibull_CDF" localSheetId="6">OFFSET(Univariate!$AM$4,1,0,MAX(IFERROR(Number_Of_Histogram_Bins(Univariate!UV_Data,Univariate!$AI$2,Univariate!UV_Include),1),1),1)</definedName>
    <definedName name="UV_Sturges_Beta_CDF" localSheetId="6">OFFSET(Univariate!$AD$4,1,0,MAX(IFERROR(Number_Of_Histogram_Bins(Univariate!UV_Data,Univariate!$W$2,Univariate!UV_Include),1),1),1)</definedName>
    <definedName name="UV_Sturges_BetaPERT_CDF" localSheetId="6">OFFSET(Univariate!$AE$4,1,0,MAX(IFERROR(Number_Of_Histogram_Bins(Univariate!UV_Data,Univariate!$W$2,Univariate!UV_Include),1),1),1)</definedName>
    <definedName name="UV_Sturges_Counts" localSheetId="6">OFFSET(Univariate!$W$4,1,0,MAX(IFERROR(Number_Of_Histogram_Bins(Univariate!UV_Data,Univariate!$W$2,Univariate!UV_Include),1),1),1)</definedName>
    <definedName name="UV_Sturges_Edges">OFFSET(#REF!,1,0,MAX(IFERROR(num_histogram_bins(Univariate!UV_Data,#REF!,Univariate!UV_Include),1),1),1)</definedName>
    <definedName name="UV_Sturges_Exponential_CDF" localSheetId="6">OFFSET(Univariate!$Z$4,1,0,MAX(IFERROR(Number_Of_Histogram_Bins(Univariate!UV_Data,Univariate!$W$2,Univariate!UV_Include),1),1),1)</definedName>
    <definedName name="UV_Sturges_Gamma_CDF" localSheetId="6">OFFSET(Univariate!$AB$4,1,0,MAX(IFERROR(Number_Of_Histogram_Bins(Univariate!UV_Data,Univariate!$W$2,Univariate!UV_Include),1),1),1)</definedName>
    <definedName name="UV_Sturges_Lognormal_CDF" localSheetId="6">OFFSET(Univariate!$Y$4,1,0,MAX(IFERROR(Number_Of_Histogram_Bins(Univariate!UV_Data,Univariate!$W$2,Univariate!UV_Include),1),1),1)</definedName>
    <definedName name="UV_Sturges_Lower_Edges" localSheetId="6">OFFSET(Univariate!$U$4,1,0,MAX(IFERROR(Number_Of_Histogram_Bins(Univariate!UV_Data,Univariate!$W$2,Univariate!UV_Include),1),1),1)</definedName>
    <definedName name="UV_Sturges_Normal_CDF" localSheetId="6">OFFSET(Univariate!$X$4,1,0,MAX(IFERROR(Number_Of_Histogram_Bins(Univariate!UV_Data,Univariate!$W$2,Univariate!UV_Include),1),1),1)</definedName>
    <definedName name="UV_Sturges_Triangular_CDF" localSheetId="6">OFFSET(Univariate!$AC$4,1,0,MAX(IFERROR(Number_Of_Histogram_Bins(Univariate!UV_Data,Univariate!$W$2,Univariate!UV_Include),1),1),1)</definedName>
    <definedName name="UV_Sturges_Upper_Edges" localSheetId="6">OFFSET(Univariate!$V$4,1,0,MAX(IFERROR(Number_Of_Histogram_Bins(Univariate!UV_Data,Univariate!$W$2,Univariate!UV_Include),1),1),1)</definedName>
    <definedName name="UV_Sturges_Weibull_CDF" localSheetId="6">OFFSET(Univariate!$AA$4,1,0,MAX(IFERROR(Number_Of_Histogram_Bins(Univariate!UV_Data,Univariate!$W$2,Univariate!UV_Include),1),1),1)</definedName>
    <definedName name="UV_WB_S1" localSheetId="6">Univariate!$BF$6:$BY$25</definedName>
    <definedName name="UV_WB_S2" localSheetId="6">Univariate!$CB$6:$CU$25</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Zero_Predictors_Selected" localSheetId="5">_xlfn.LAMBDA(IFERROR(COLUMNS(Regression!X_s()),0)=0)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G54" i="37" l="1"/>
  <c r="G34" i="37"/>
  <c r="G14" i="37"/>
  <c r="B4" i="37" a="1"/>
  <c r="A4" i="37" a="1"/>
  <c r="CA3" i="37" a="1"/>
  <c r="BL3" i="37"/>
  <c r="BE3" i="37" a="1"/>
  <c r="AU3" i="37" a="1"/>
  <c r="AI3" i="37" a="1"/>
  <c r="W3" i="37"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I26" i="7" a="1"/>
  <c r="H26" i="7" a="1"/>
  <c r="I25" i="7" a="1"/>
  <c r="H25" i="7" a="1"/>
  <c r="I24" i="7" a="1"/>
  <c r="H24" i="7" a="1"/>
  <c r="I23" i="7" a="1"/>
  <c r="H23" i="7" a="1"/>
  <c r="I22" i="7" a="1"/>
  <c r="H22" i="7" a="1"/>
  <c r="I21" i="7" a="1"/>
  <c r="H21" i="7" a="1"/>
  <c r="I20" i="7" a="1"/>
  <c r="H20" i="7" a="1"/>
  <c r="I19" i="7" a="1"/>
  <c r="H19" i="7" a="1"/>
  <c r="I18" i="7" a="1"/>
  <c r="H18" i="7" a="1"/>
  <c r="I17" i="7" a="1"/>
  <c r="H17" i="7" a="1"/>
  <c r="U16" i="7" a="1"/>
  <c r="T16" i="7" a="1"/>
  <c r="I16" i="7" a="1"/>
  <c r="H16" i="7" a="1"/>
  <c r="X15" i="7" a="1"/>
  <c r="W15" i="7" a="1"/>
  <c r="V15" i="7" a="1"/>
  <c r="U15" i="7" a="1"/>
  <c r="T15" i="7" a="1"/>
  <c r="I15" i="7" a="1"/>
  <c r="H15" i="7" a="1"/>
  <c r="I14" i="7" a="1"/>
  <c r="H14" i="7" a="1"/>
  <c r="AD13" i="7" a="1"/>
  <c r="AB13" i="7" a="1"/>
  <c r="I13" i="7" a="1"/>
  <c r="H13" i="7" a="1"/>
  <c r="AC12" i="7"/>
  <c r="I12" i="7" a="1"/>
  <c r="H12" i="7" a="1"/>
  <c r="I11" i="7" a="1"/>
  <c r="H11" i="7" a="1"/>
  <c r="W10" i="7" a="1"/>
  <c r="I10" i="7" a="1"/>
  <c r="H10" i="7" a="1"/>
  <c r="W9" i="7" a="1"/>
  <c r="I9" i="7" a="1"/>
  <c r="H9" i="7" a="1"/>
  <c r="W8" i="7" a="1"/>
  <c r="T8" i="7" a="1"/>
  <c r="I8" i="7" a="1"/>
  <c r="H8" i="7" a="1"/>
  <c r="W7" i="7" a="1"/>
  <c r="T7" i="7" a="1"/>
  <c r="I7" i="7" a="1"/>
  <c r="H7" i="7" a="1"/>
  <c r="W6" i="7" a="1"/>
  <c r="T6" i="7" a="1"/>
  <c r="I6" i="7" a="1"/>
  <c r="H6" i="7" a="1"/>
  <c r="W5" i="7" a="1"/>
  <c r="T5" i="7" a="1"/>
  <c r="I5" i="7" a="1"/>
  <c r="H5" i="7" a="1"/>
  <c r="W4" i="7" a="1"/>
  <c r="T4" i="7" a="1"/>
  <c r="I4" i="7" a="1"/>
  <c r="H4" i="7" a="1"/>
  <c r="A4" i="7" a="1"/>
  <c r="AQ3" i="7" a="1"/>
  <c r="AP3" i="7" a="1"/>
  <c r="AO3" i="7" a="1"/>
  <c r="AN3" i="7" a="1"/>
  <c r="AM3" i="7" a="1"/>
  <c r="AL3" i="7" a="1"/>
  <c r="AK3" i="7" a="1"/>
  <c r="AJ3" i="7" a="1"/>
  <c r="AI3" i="7" a="1"/>
  <c r="AH3" i="7" a="1"/>
  <c r="AG3" i="7" a="1"/>
  <c r="AF3" i="7" a="1"/>
  <c r="Q3" i="7" a="1"/>
  <c r="P3" i="7" a="1"/>
  <c r="O3" i="7" a="1"/>
  <c r="N3" i="7" a="1"/>
  <c r="M3" i="7" a="1"/>
  <c r="L3" i="7" a="1"/>
  <c r="K3" i="7" a="1"/>
  <c r="X2" i="7" a="1"/>
  <c r="E15" i="37" l="1" a="1"/>
  <c r="E14" i="37"/>
  <c r="E13" i="37" a="1"/>
  <c r="S12" i="37" a="1"/>
  <c r="R12" i="37" a="1"/>
  <c r="M12" i="37"/>
  <c r="N12" i="37" s="1" a="1"/>
  <c r="K12" i="37"/>
  <c r="I12" i="37"/>
  <c r="E12" i="37" a="1"/>
  <c r="E11" i="37"/>
  <c r="S10" i="37" a="1"/>
  <c r="R10" i="37" a="1"/>
  <c r="M10" i="37"/>
  <c r="N10" i="37" s="1" a="1"/>
  <c r="K10" i="37"/>
  <c r="I10" i="37"/>
  <c r="E10" i="37"/>
  <c r="E9" i="37"/>
  <c r="E8" i="37"/>
  <c r="I7" i="37"/>
  <c r="E7" i="37"/>
  <c r="K6" i="37" a="1"/>
  <c r="I6" i="37" a="1"/>
  <c r="E6" i="37"/>
  <c r="E4" i="37"/>
  <c r="AU5" i="37" a="1"/>
  <c r="AT5" i="37" a="1"/>
  <c r="AS5" i="37" a="1"/>
  <c r="AI5" i="37" a="1"/>
  <c r="AH5" i="37" a="1"/>
  <c r="AG5" i="37" a="1"/>
  <c r="W5" i="37" a="1"/>
  <c r="V5" i="37" a="1"/>
  <c r="U5" i="37" a="1"/>
  <c r="K5" i="37"/>
  <c r="I5" i="37"/>
  <c r="E5" i="37"/>
  <c r="BK4" i="37"/>
  <c r="BL4" i="37" s="1"/>
  <c r="BM3" i="37" s="1" a="1"/>
  <c r="Z21" i="7" a="1"/>
  <c r="U21" i="7" a="1"/>
  <c r="T17" i="7" a="1"/>
  <c r="T21" i="7" a="1"/>
  <c r="X21" i="7" a="1"/>
  <c r="V16" i="7" a="1"/>
  <c r="W21" i="7" a="1"/>
  <c r="S21" i="7" a="1"/>
  <c r="Y21" i="7" a="1"/>
  <c r="U17" i="7" a="1"/>
  <c r="V21" i="7" a="1"/>
  <c r="AC15" i="7" a="1"/>
  <c r="AC16" i="7" a="1"/>
  <c r="AC13" i="7" a="1"/>
  <c r="AC3" i="7" s="1" a="1"/>
  <c r="AC14" i="7" a="1"/>
  <c r="AC20" i="7" a="1"/>
  <c r="AC19" i="7" a="1"/>
  <c r="AC18" i="7" a="1"/>
  <c r="AC17" i="7" a="1"/>
  <c r="AC62" i="7" a="1"/>
  <c r="AC61" i="7" a="1"/>
  <c r="AC60" i="7" a="1"/>
  <c r="AC59" i="7" a="1"/>
  <c r="AC58" i="7" a="1"/>
  <c r="AC57" i="7" a="1"/>
  <c r="AC56" i="7" a="1"/>
  <c r="AC55" i="7" a="1"/>
  <c r="AC53" i="7" a="1"/>
  <c r="AC52" i="7" a="1"/>
  <c r="AC51" i="7" a="1"/>
  <c r="AC50" i="7" a="1"/>
  <c r="AC49" i="7" a="1"/>
  <c r="AC48" i="7" a="1"/>
  <c r="AC47" i="7" a="1"/>
  <c r="AC46" i="7" a="1"/>
  <c r="AC45" i="7" a="1"/>
  <c r="AC44" i="7" a="1"/>
  <c r="AC43" i="7" a="1"/>
  <c r="AC42" i="7" a="1"/>
  <c r="AC41" i="7" a="1"/>
  <c r="AC40" i="7" a="1"/>
  <c r="AC39" i="7" a="1"/>
  <c r="AC38" i="7" a="1"/>
  <c r="AC54" i="7" a="1"/>
  <c r="AC36" i="7" a="1"/>
  <c r="AC35" i="7" a="1"/>
  <c r="AC34" i="7" a="1"/>
  <c r="AC33" i="7" a="1"/>
  <c r="AC32" i="7" a="1"/>
  <c r="AC31" i="7" a="1"/>
  <c r="AC30" i="7" a="1"/>
  <c r="AC29" i="7" a="1"/>
  <c r="AC28" i="7" a="1"/>
  <c r="AC27" i="7" a="1"/>
  <c r="AC26" i="7" a="1"/>
  <c r="AC25" i="7" a="1"/>
  <c r="AC24" i="7" a="1"/>
  <c r="AC23" i="7" a="1"/>
  <c r="AC22" i="7" a="1"/>
  <c r="AC21" i="7" a="1"/>
  <c r="AC37" i="7" a="1"/>
  <c r="AV5" i="37" l="1" a="1"/>
  <c r="AW5" i="37" a="1"/>
  <c r="AX5" i="37" a="1"/>
  <c r="BA5" i="37" a="1"/>
  <c r="BC5" i="37" a="1"/>
  <c r="AJ5" i="37" a="1"/>
  <c r="AK5" i="37" a="1"/>
  <c r="AL5" i="37" a="1"/>
  <c r="AO5" i="37" a="1"/>
  <c r="AQ5" i="37" a="1"/>
  <c r="X5" i="37" a="1"/>
  <c r="Y5" i="37" a="1"/>
  <c r="Z5" i="37" a="1"/>
  <c r="AC5" i="37" a="1"/>
  <c r="AE5" i="37" a="1"/>
  <c r="Q12" i="37" a="1"/>
  <c r="P12" i="37" a="1"/>
  <c r="Q10" i="37" a="1"/>
  <c r="P10" i="37" a="1"/>
  <c r="S7" i="37" a="1"/>
  <c r="R7" i="37" a="1"/>
  <c r="N7" i="37" a="1"/>
  <c r="S6" i="37" a="1"/>
  <c r="R6" i="37" a="1"/>
  <c r="N6" i="37" a="1"/>
  <c r="S5" i="37" a="1"/>
  <c r="R5" i="37" a="1"/>
  <c r="N5" i="37" a="1"/>
  <c r="CF3" i="37"/>
  <c r="CG3" i="37"/>
  <c r="CF4" i="37"/>
  <c r="CG4" i="37"/>
  <c r="CH4" i="37" l="1"/>
  <c r="CI3" i="37" s="1" a="1"/>
  <c r="Q7" i="37" a="1"/>
  <c r="P7" i="37" a="1"/>
  <c r="Q6" i="37" a="1"/>
  <c r="P6" i="37" a="1"/>
  <c r="Q5" i="37" a="1"/>
  <c r="P5" i="37" a="1"/>
  <c r="CH3" i="37"/>
  <c r="K9" i="37" l="1"/>
  <c r="N9" i="37" s="1" a="1"/>
  <c r="I9" i="37"/>
  <c r="AN5" i="37" a="1"/>
  <c r="AZ5" i="37" a="1"/>
  <c r="AB5" i="37" a="1"/>
  <c r="R9" i="37" a="1"/>
  <c r="S9" i="37" a="1"/>
  <c r="I11" i="37"/>
  <c r="K11" i="37"/>
  <c r="I8" i="37"/>
  <c r="K8" i="37"/>
  <c r="Q9" i="37" l="1" a="1"/>
  <c r="P9" i="37" a="1"/>
  <c r="AP5" i="37" a="1"/>
  <c r="AD5" i="37" a="1"/>
  <c r="BB5" i="37" a="1"/>
  <c r="N11" i="37" a="1"/>
  <c r="R11" i="37" a="1"/>
  <c r="S11" i="37" a="1"/>
  <c r="AM5" i="37" a="1"/>
  <c r="AY5" i="37" a="1"/>
  <c r="AA5" i="37" a="1"/>
  <c r="N8" i="37" a="1"/>
  <c r="R8" i="37" a="1"/>
  <c r="S8" i="37" a="1"/>
  <c r="Q11" i="37" l="1" a="1"/>
  <c r="P11" i="37" a="1"/>
  <c r="Q8" i="37" a="1"/>
  <c r="P8" i="3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L2" authorId="0" shapeId="0" xr:uid="{4B67BABB-97E6-4565-80CA-CC229EB88E8F}">
      <text>
        <r>
          <rPr>
            <b/>
            <sz val="9"/>
            <color indexed="81"/>
            <rFont val="Tahoma"/>
            <family val="2"/>
          </rPr>
          <t>Measures the straight-line relationship between a predictor and Y. Values near 1 or -1 mean a strong linear relationship; values near 0 mean little linear pattern.</t>
        </r>
      </text>
    </comment>
    <comment ref="M2" authorId="0" shapeId="0" xr:uid="{0A6619B9-0F7B-4453-9C83-805059C71FF9}">
      <text>
        <r>
          <rPr>
            <b/>
            <sz val="9"/>
            <color indexed="81"/>
            <rFont val="Tahoma"/>
            <family val="2"/>
          </rPr>
          <t>Measures whether higher X tends to go with higher or lower Y after converting both to ranks. It is useful when the relationship is ordered but curved instead of perfectly linear.</t>
        </r>
      </text>
    </comment>
    <comment ref="N2" authorId="0" shapeId="0" xr:uid="{EC8E6869-94EC-4DB2-BD70-E940112D1CE2}">
      <text>
        <r>
          <rPr>
            <b/>
            <sz val="9"/>
            <color indexed="81"/>
            <rFont val="Tahoma"/>
            <family val="2"/>
          </rPr>
          <t>Shows whether the data have a longer tail on one side. Positive means a longer right tail; negative means a longer left tail.</t>
        </r>
      </text>
    </comment>
    <comment ref="O2" authorId="0" shapeId="0" xr:uid="{68C27A18-81AF-476A-A1D1-288064FEED2F}">
      <text>
        <r>
          <rPr>
            <b/>
            <sz val="9"/>
            <color indexed="81"/>
            <rFont val="Tahoma"/>
            <family val="2"/>
          </rPr>
          <t>Shows how heavy the tails are relative to a normal bell curve. Positive values mean heavier tails with more frequent extremes; values near 0 match a normal distribution.</t>
        </r>
      </text>
    </comment>
    <comment ref="P2" authorId="0" shapeId="0" xr:uid="{23E519B2-0A7C-4BF9-84CA-31AE1BB7767B}">
      <text>
        <r>
          <rPr>
            <b/>
            <sz val="9"/>
            <color indexed="81"/>
            <rFont val="Tahoma"/>
            <family val="2"/>
          </rPr>
          <t>A measure of collinearity with the other predictors. A value of 1 means no overlap; above 5 warrants review, above 10 indicates a problem.</t>
        </r>
      </text>
    </comment>
    <comment ref="Q2" authorId="0" shapeId="0" xr:uid="{0B0B2ED5-7D97-422C-8069-55194B931418}">
      <text>
        <r>
          <rPr>
            <b/>
            <sz val="9"/>
            <color indexed="81"/>
            <rFont val="Tahoma"/>
            <family val="2"/>
          </rPr>
          <t>The fraction of a predictor's variation not explained by the other predictors. Values below 0.2 warrant review; below 0.1 indicate strong collinearity.</t>
        </r>
      </text>
    </comment>
    <comment ref="AG2" authorId="0" shapeId="0" xr:uid="{66DC7BDC-9DEC-4A41-AF90-2D20674A8034}">
      <text>
        <r>
          <rPr>
            <b/>
            <sz val="9"/>
            <color indexed="81"/>
            <rFont val="Tahoma"/>
            <family val="2"/>
          </rPr>
          <t>The actual observed outcome values.</t>
        </r>
      </text>
    </comment>
    <comment ref="AH2" authorId="0" shapeId="0" xr:uid="{B11E127D-A843-421C-BC53-6C49FCB2678C}">
      <text>
        <r>
          <rPr>
            <b/>
            <sz val="9"/>
            <color indexed="81"/>
            <rFont val="Tahoma"/>
            <family val="2"/>
          </rPr>
          <t>The fitted outcome values produced by the model.</t>
        </r>
      </text>
    </comment>
    <comment ref="AI2" authorId="0" shapeId="0" xr:uid="{05C6491A-00A2-41A4-A930-97699CC9FA59}">
      <text>
        <r>
          <rPr>
            <b/>
            <sz val="9"/>
            <color indexed="81"/>
            <rFont val="Tahoma"/>
            <family val="2"/>
          </rPr>
          <t>Actual Y minus predicted Y. Positive means the row came in above the model's prediction; negative means below.</t>
        </r>
      </text>
    </comment>
    <comment ref="AJ2" authorId="0" shapeId="0" xr:uid="{E0A69A2D-6BD2-48F4-BB44-F13762B2C7AB}">
      <text>
        <r>
          <rPr>
            <b/>
            <sz val="9"/>
            <color indexed="81"/>
            <rFont val="Tahoma"/>
            <family val="2"/>
          </rPr>
          <t>The prediction error for a row when that row is left out of the fitting step.</t>
        </r>
      </text>
    </comment>
    <comment ref="AK2" authorId="0" shapeId="0" xr:uid="{7462688C-4066-4F1B-8BF6-903AE57A225A}">
      <text>
        <r>
          <rPr>
            <b/>
            <sz val="9"/>
            <color indexed="81"/>
            <rFont val="Tahoma"/>
            <family val="2"/>
          </rPr>
          <t>Leverage. It shows how unusual a row's predictor values are relative to the rest of the data.</t>
        </r>
      </text>
    </comment>
    <comment ref="AL2" authorId="0" shapeId="0" xr:uid="{D09A392F-3A2E-4294-BF7B-76CCA88D077F}">
      <text>
        <r>
          <rPr>
            <b/>
            <sz val="9"/>
            <color indexed="81"/>
            <rFont val="Tahoma"/>
            <family val="2"/>
          </rPr>
          <t>Residuals scaled to account for overall error size and leverage, making outliers easier to compare fairly.</t>
        </r>
      </text>
    </comment>
    <comment ref="AM2" authorId="0" shapeId="0" xr:uid="{4774910B-E4B8-493D-9C36-97AFDE55CBB6}">
      <text>
        <r>
          <rPr>
            <b/>
            <sz val="9"/>
            <color indexed="81"/>
            <rFont val="Tahoma"/>
            <family val="2"/>
          </rPr>
          <t>How much a single row can pull the fitted coefficients and predictions around.</t>
        </r>
      </text>
    </comment>
    <comment ref="AN2" authorId="0" shapeId="0" xr:uid="{3CA3C649-2E5E-4B28-BCB9-10FEBE53FAB1}">
      <text>
        <r>
          <rPr>
            <b/>
            <sz val="9"/>
            <color indexed="81"/>
            <rFont val="Tahoma"/>
            <family val="2"/>
          </rPr>
          <t>Expected bell-curve quantiles used for the Q-Q comparison.</t>
        </r>
      </text>
    </comment>
    <comment ref="AO2" authorId="0" shapeId="0" xr:uid="{4A0A171B-BB83-4726-8E33-2FEB61FD1F0B}">
      <text>
        <r>
          <rPr>
            <b/>
            <sz val="9"/>
            <color indexed="81"/>
            <rFont val="Tahoma"/>
            <family val="2"/>
          </rPr>
          <t>Studentized residuals sorted from smallest to largest for the Q-Q plot.</t>
        </r>
      </text>
    </comment>
    <comment ref="AP2" authorId="0" shapeId="0" xr:uid="{D4C6433C-4474-413D-BDE2-E4A5CFFBE712}">
      <text>
        <r>
          <rPr>
            <b/>
            <sz val="9"/>
            <color indexed="81"/>
            <rFont val="Tahoma"/>
            <family val="2"/>
          </rPr>
          <t>The square root of the absolute studentized residual. A flat pattern suggests stable error spread.</t>
        </r>
      </text>
    </comment>
    <comment ref="AQ2" authorId="0" shapeId="0" xr:uid="{F90084EB-F929-49CE-91DD-1EB192E64484}">
      <text>
        <r>
          <rPr>
            <b/>
            <sz val="9"/>
            <color indexed="81"/>
            <rFont val="Tahoma"/>
            <family val="2"/>
          </rPr>
          <t>A leverage-adjusted residual used to show how much a row affects out-of-sample prediction error.</t>
        </r>
      </text>
    </comment>
    <comment ref="AB3" authorId="0" shapeId="0" xr:uid="{71E6BD9C-E0EF-4921-9CF4-E0B073664580}">
      <text>
        <r>
          <rPr>
            <b/>
            <sz val="9"/>
            <color indexed="81"/>
            <rFont val="Tahoma"/>
            <family val="2"/>
          </rPr>
          <t>The model's single best predicted Y value for the inputs you entered.</t>
        </r>
      </text>
    </comment>
    <comment ref="F4" authorId="0" shapeId="0" xr:uid="{9A1982CB-5B97-4134-A504-CA18146D2E35}">
      <text>
        <r>
          <rPr>
            <b/>
            <sz val="9"/>
            <color indexed="81"/>
            <rFont val="Tahoma"/>
            <family val="2"/>
          </rPr>
          <t>Reserved for a future release — not yet used by any formula.</t>
        </r>
      </text>
    </comment>
    <comment ref="G4" authorId="0" shapeId="0" xr:uid="{AB7E6833-F6F4-4E03-9E9E-AD1BFB635379}">
      <text>
        <r>
          <rPr>
            <b/>
            <sz val="9"/>
            <color indexed="81"/>
            <rFont val="Tahoma"/>
            <family val="2"/>
          </rPr>
          <t>Reserved for a future release — not yet used by any formula.</t>
        </r>
      </text>
    </comment>
    <comment ref="S4" authorId="0" shapeId="0" xr:uid="{96324FD4-B79C-4BB9-ABA3-B8C075D43694}">
      <text>
        <r>
          <rPr>
            <b/>
            <sz val="9"/>
            <color indexed="81"/>
            <rFont val="Tahoma"/>
            <family val="2"/>
          </rPr>
          <t>How closely the model's predicted Y values track the actual Y values overall.</t>
        </r>
      </text>
    </comment>
    <comment ref="V4" authorId="0" shapeId="0" xr:uid="{3DD09EB8-DABF-4384-BEBE-1B2E3F32D74D}">
      <text>
        <r>
          <rPr>
            <b/>
            <sz val="9"/>
            <color indexed="81"/>
            <rFont val="Tahoma"/>
            <family val="2"/>
          </rPr>
          <t>A leave-one-out prediction error score. Lower is better because it means the model predicts unseen rows more accurately.</t>
        </r>
      </text>
    </comment>
    <comment ref="AB4" authorId="0" shapeId="0" xr:uid="{F89FB4AD-28CA-45E0-A3E2-03D3AE22580E}">
      <text>
        <r>
          <rPr>
            <b/>
            <sz val="9"/>
            <color indexed="81"/>
            <rFont val="Tahoma"/>
            <family val="2"/>
          </rPr>
          <t>The standard error for a new prediction. It reflects both model uncertainty and ordinary row-to-row noise.</t>
        </r>
      </text>
    </comment>
    <comment ref="S5" authorId="0" shapeId="0" xr:uid="{1DF78839-918E-42F4-A983-C6A0675B58E8}">
      <text>
        <r>
          <rPr>
            <b/>
            <sz val="9"/>
            <color indexed="81"/>
            <rFont val="Tahoma"/>
            <family val="2"/>
          </rPr>
          <t>The share of the outcome's variation explained by the model.</t>
        </r>
      </text>
    </comment>
    <comment ref="V5" authorId="0" shapeId="0" xr:uid="{592ADD00-1749-4F8D-88AC-B5F0F87044F8}">
      <text>
        <r>
          <rPr>
            <b/>
            <sz val="9"/>
            <color indexed="81"/>
            <rFont val="Tahoma"/>
            <family val="2"/>
          </rPr>
          <t>An out-of-sample version of R Square based on leave-one-out prediction. Negative values mean the model predicts worse than just using the average Y.</t>
        </r>
      </text>
    </comment>
    <comment ref="AB5" authorId="0" shapeId="0" xr:uid="{98D8DD72-56E7-4FB8-8304-33D1A5CF0A73}">
      <text>
        <r>
          <rPr>
            <b/>
            <sz val="9"/>
            <color indexed="81"/>
            <rFont val="Tahoma"/>
            <family val="2"/>
          </rPr>
          <t>The t-distribution cutoff at the chosen confidence level. Multiply by SE Prediction to get the prediction interval half-width.</t>
        </r>
      </text>
    </comment>
    <comment ref="S6" authorId="0" shapeId="0" xr:uid="{8091C107-64BC-4FFC-9B2E-7E08A0EC6104}">
      <text>
        <r>
          <rPr>
            <b/>
            <sz val="9"/>
            <color indexed="81"/>
            <rFont val="Tahoma"/>
            <family val="2"/>
          </rPr>
          <t>R Square with a penalty for adding predictors that do not help enough.</t>
        </r>
      </text>
    </comment>
    <comment ref="V6" authorId="0" shapeId="0" xr:uid="{3DEC9AB3-D913-4120-A458-13A5ACBBAEBA}">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B6" authorId="0" shapeId="0" xr:uid="{A0D51E1D-7B4D-4ED2-BA23-8D7FF006EDE2}">
      <text>
        <r>
          <rPr>
            <b/>
            <sz val="9"/>
            <color indexed="81"/>
            <rFont val="Tahoma"/>
            <family val="2"/>
          </rPr>
          <t>The lower bound of the 95% confidence interval.</t>
        </r>
      </text>
    </comment>
    <comment ref="S7" authorId="0" shapeId="0" xr:uid="{4E5F00CD-1A22-4429-A85A-758D06FC60CB}">
      <text>
        <r>
          <rPr>
            <b/>
            <sz val="9"/>
            <color indexed="81"/>
            <rFont val="Tahoma"/>
            <family val="2"/>
          </rPr>
          <t>The typical size of the model's prediction errors, measured in the same units as Y.</t>
        </r>
      </text>
    </comment>
    <comment ref="V7" authorId="0" shapeId="0" xr:uid="{5ECE4F7E-F7A3-49B1-B814-16DC2AF1BD31}">
      <text>
        <r>
          <rPr>
            <b/>
            <sz val="9"/>
            <color indexed="81"/>
            <rFont val="Tahoma"/>
            <family val="2"/>
          </rPr>
          <t>A model-comparison score that balances fit against complexity. Lower is better when comparing models on the same data.</t>
        </r>
      </text>
    </comment>
    <comment ref="AB7" authorId="0" shapeId="0" xr:uid="{339845B3-D591-42BC-9098-DA4E3A9588CF}">
      <text>
        <r>
          <rPr>
            <b/>
            <sz val="9"/>
            <color indexed="81"/>
            <rFont val="Tahoma"/>
            <family val="2"/>
          </rPr>
          <t>The upper bound of the 95% confidence interval.</t>
        </r>
      </text>
    </comment>
    <comment ref="S8" authorId="0" shapeId="0" xr:uid="{28C00202-1A6C-4FC2-BAE2-26F5E92C6B96}">
      <text>
        <r>
          <rPr>
            <b/>
            <sz val="9"/>
            <color indexed="81"/>
            <rFont val="Tahoma"/>
            <family val="2"/>
          </rPr>
          <t>The number of rows actually used in the regression after filtering.</t>
        </r>
      </text>
    </comment>
    <comment ref="V8" authorId="0" shapeId="0" xr:uid="{6BEBB5A7-6D02-43CB-B390-4B50DDDCE52F}">
      <text>
        <r>
          <rPr>
            <b/>
            <sz val="9"/>
            <color indexed="81"/>
            <rFont val="Tahoma"/>
            <family val="2"/>
          </rPr>
          <t>Another model-comparison score like AIC, but it penalizes extra predictors more strongly.</t>
        </r>
      </text>
    </comment>
    <comment ref="AB8" authorId="0" shapeId="0" xr:uid="{CF62E62C-D9AD-44FA-B9FD-0A692451E4AF}">
      <text>
        <r>
          <rPr>
            <b/>
            <sz val="9"/>
            <color indexed="81"/>
            <rFont val="Tahoma"/>
            <family val="2"/>
          </rPr>
          <t>The probability level associated with the interval. With alpha 0.05, this is 95%.</t>
        </r>
      </text>
    </comment>
    <comment ref="V9" authorId="0" shapeId="0" xr:uid="{7CA5BA20-E648-4525-B1F5-1A46EFABB0F9}">
      <text>
        <r>
          <rPr>
            <b/>
            <sz val="9"/>
            <color indexed="81"/>
            <rFont val="Tahoma"/>
            <family val="2"/>
          </rPr>
          <t>AIC with an extra correction for small samples.</t>
        </r>
      </text>
    </comment>
    <comment ref="V10" authorId="0" shapeId="0" xr:uid="{ED355BF6-4419-47D0-9BB4-E6909D565345}">
      <text>
        <r>
          <rPr>
            <b/>
            <sz val="9"/>
            <color indexed="81"/>
            <rFont val="Tahoma"/>
            <family val="2"/>
          </rPr>
          <t>A numeric check of how close the residuals are to a normal bell shape. Values closer to 1 are better.</t>
        </r>
      </text>
    </comment>
    <comment ref="S12" authorId="0" shapeId="0" xr:uid="{76E3B780-DB12-4127-91ED-7CC529CEFC43}">
      <text>
        <r>
          <rPr>
            <b/>
            <sz val="9"/>
            <color indexed="81"/>
            <rFont val="Tahoma"/>
            <family val="2"/>
          </rPr>
          <t>The cutoff for statistical significance. At 0.05, results with p-values below 0.05 are treated as statistically significant.</t>
        </r>
      </text>
    </comment>
    <comment ref="T14" authorId="0" shapeId="0" xr:uid="{CEE4FFDA-6570-4DF3-9FC1-285B9C1A3C4A}">
      <text>
        <r>
          <rPr>
            <b/>
            <sz val="9"/>
            <color indexed="81"/>
            <rFont val="Tahoma"/>
            <family val="2"/>
          </rPr>
          <t>The number of independent data points available to estimate each part of the model — total rows minus one for each estimated parameter.</t>
        </r>
      </text>
    </comment>
    <comment ref="U14" authorId="0" shapeId="0" xr:uid="{994DF41E-35BD-4E3C-9D07-7DC963E4AD97}">
      <text>
        <r>
          <rPr>
            <b/>
            <sz val="9"/>
            <color indexed="81"/>
            <rFont val="Tahoma"/>
            <family val="2"/>
          </rPr>
          <t>The total variation attributed to that source — regression, residual, or total. The raw material from which MS and F are calculated.</t>
        </r>
      </text>
    </comment>
    <comment ref="V14" authorId="0" shapeId="0" xr:uid="{13985C6C-1342-48E5-B7BA-BEB5C96051C0}">
      <text>
        <r>
          <rPr>
            <b/>
            <sz val="9"/>
            <color indexed="81"/>
            <rFont val="Tahoma"/>
            <family val="2"/>
          </rPr>
          <t>Sum of squares averaged over its degrees of freedom — a per-unit measure of variation for that source.</t>
        </r>
      </text>
    </comment>
    <comment ref="W14" authorId="0" shapeId="0" xr:uid="{62BF5836-6762-4BA7-B724-7B061ECEAA50}">
      <text>
        <r>
          <rPr>
            <b/>
            <sz val="9"/>
            <color indexed="81"/>
            <rFont val="Tahoma"/>
            <family val="2"/>
          </rPr>
          <t>The model-vs-noise ratio used in the overall regression significance test.</t>
        </r>
      </text>
    </comment>
    <comment ref="X14" authorId="0" shapeId="0" xr:uid="{CDC11F4D-000A-46A4-8621-FB9DAB45E54E}">
      <text>
        <r>
          <rPr>
            <b/>
            <sz val="9"/>
            <color indexed="81"/>
            <rFont val="Tahoma"/>
            <family val="2"/>
          </rPr>
          <t>The p-value for the overall F test. Small values mean the model as a whole is unlikely to be pure noise.</t>
        </r>
      </text>
    </comment>
    <comment ref="S15" authorId="0" shapeId="0" xr:uid="{3C32C471-EBE7-4C78-BD7D-DAAB0B22EFEB}">
      <text>
        <r>
          <rPr>
            <b/>
            <sz val="9"/>
            <color indexed="81"/>
            <rFont val="Tahoma"/>
            <family val="2"/>
          </rPr>
          <t>The variation explained by the predictors taken together.</t>
        </r>
      </text>
    </comment>
    <comment ref="S16" authorId="0" shapeId="0" xr:uid="{6E8C4B40-2BC9-4391-8F6A-CE3AD37EB9C6}">
      <text>
        <r>
          <rPr>
            <b/>
            <sz val="9"/>
            <color indexed="81"/>
            <rFont val="Tahoma"/>
            <family val="2"/>
          </rPr>
          <t>The variation the model does not explain.</t>
        </r>
      </text>
    </comment>
    <comment ref="S17" authorId="0" shapeId="0" xr:uid="{83C635E9-7F6B-4374-9BE5-3A45A07AD6E9}">
      <text>
        <r>
          <rPr>
            <b/>
            <sz val="9"/>
            <color indexed="81"/>
            <rFont val="Tahoma"/>
            <family val="2"/>
          </rPr>
          <t>All variation in the outcome before splitting it into explained and unexplained parts.</t>
        </r>
      </text>
    </comment>
    <comment ref="T20" authorId="0" shapeId="0" xr:uid="{8CFC7171-63A1-40C4-88B6-95B022C08B5F}">
      <text>
        <r>
          <rPr>
            <b/>
            <sz val="9"/>
            <color indexed="81"/>
            <rFont val="Tahoma"/>
            <family val="2"/>
          </rPr>
          <t>The fitted weights used to turn predictor values into predictions.</t>
        </r>
      </text>
    </comment>
    <comment ref="U20" authorId="0" shapeId="0" xr:uid="{622EF74D-1421-4FAB-9E98-C712FAE370F5}">
      <text>
        <r>
          <rPr>
            <b/>
            <sz val="9"/>
            <color indexed="81"/>
            <rFont val="Tahoma"/>
            <family val="2"/>
          </rPr>
          <t>How uncertain each coefficient estimate is.</t>
        </r>
      </text>
    </comment>
    <comment ref="V20" authorId="0" shapeId="0" xr:uid="{440056DF-12F3-40FC-BC9C-4085E889B09D}">
      <text>
        <r>
          <rPr>
            <b/>
            <sz val="9"/>
            <color indexed="81"/>
            <rFont val="Tahoma"/>
            <family val="2"/>
          </rPr>
          <t>How many standard errors the coefficient is away from zero.</t>
        </r>
      </text>
    </comment>
    <comment ref="W20" authorId="0" shapeId="0" xr:uid="{EA8A46C9-8D7C-489C-A4BF-92A5C78D8C7F}">
      <text>
        <r>
          <rPr>
            <b/>
            <sz val="9"/>
            <color indexed="81"/>
            <rFont val="Tahoma"/>
            <family val="2"/>
          </rPr>
          <t>How surprising this coefficient would be if its true effect were zero. Smaller values mean stronger evidence of a real effect.</t>
        </r>
      </text>
    </comment>
    <comment ref="X20" authorId="0" shapeId="0" xr:uid="{E50480C9-6C68-47C3-8FF7-D20BB68AB4D7}">
      <text>
        <r>
          <rPr>
            <b/>
            <sz val="9"/>
            <color indexed="81"/>
            <rFont val="Tahoma"/>
            <family val="2"/>
          </rPr>
          <t>The lower bound of the 95% confidence interval.</t>
        </r>
      </text>
    </comment>
    <comment ref="Y20" authorId="0" shapeId="0" xr:uid="{20C3FB5A-D93F-4275-BF53-8F89463BC593}">
      <text>
        <r>
          <rPr>
            <b/>
            <sz val="9"/>
            <color indexed="81"/>
            <rFont val="Tahoma"/>
            <family val="2"/>
          </rPr>
          <t>The upper bound of the 95% confidence interval.</t>
        </r>
      </text>
    </comment>
    <comment ref="Z20" authorId="0" shapeId="0" xr:uid="{E4B7C0C9-B592-46D8-8BD3-398104764C3F}">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<sst xmlns="http://schemas.openxmlformats.org/spreadsheetml/2006/main" count="7015" uniqueCount="1017">
  <si>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</si>
  <si>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</si>
  <si>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</si>
  <si>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</si>
  <si>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</si>
  <si>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</si>
  <si>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</si>
  <si>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</si>
  <si>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</si>
  <si>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</si>
  <si>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</si>
  <si>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</si>
  <si>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</si>
  <si>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</si>
  <si>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</si>
  <si>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</si>
  <si>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</si>
  <si>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</si>
  <si>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</si>
  <si>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</si>
  <si>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</si>
  <si>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</si>
  <si>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</si>
  <si>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</si>
  <si>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</si>
  <si>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</si>
  <si>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</si>
  <si>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</si>
  <si>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</si>
  <si>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</si>
  <si>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</si>
  <si>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</si>
  <si>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</si>
  <si>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</si>
  <si>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</si>
  <si>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</si>
  <si>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</si>
  <si>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</si>
  <si>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</si>
  <si>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</si>
  <si>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</si>
  <si>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</si>
  <si>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</si>
  <si>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</si>
  <si>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</si>
  <si>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</si>
  <si>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</si>
  <si>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</si>
  <si>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</si>
  <si>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</si>
  <si>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</si>
  <si>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</si>
  <si>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</si>
  <si>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</si>
  <si>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</si>
  <si>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</si>
  <si>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</si>
  <si>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</si>
  <si>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</si>
  <si>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</si>
  <si>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</si>
  <si>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</si>
  <si>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</si>
  <si>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</si>
  <si>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</si>
  <si>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</si>
  <si>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</si>
  <si>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</si>
  <si>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</si>
  <si>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</si>
  <si>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</si>
  <si>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</si>
  <si>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</si>
  <si>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</si>
  <si>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</si>
  <si>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</si>
  <si>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</si>
  <si>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</si>
  <si>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</si>
  <si>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</si>
  <si>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</si>
  <si>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</si>
  <si>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</si>
  <si>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</si>
  <si>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</si>
  <si>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</si>
  <si>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</si>
  <si>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</si>
  <si>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</si>
  <si>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</si>
  <si>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</si>
  <si>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</si>
  <si>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</si>
  <si>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</si>
  <si>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</si>
  <si>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</si>
  <si>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</si>
  <si>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</si>
  <si>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</si>
  <si>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</si>
  <si>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</si>
  <si>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</si>
  <si>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</si>
  <si>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</si>
  <si>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</si>
  <si>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</si>
  <si>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</si>
  <si>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</si>
  <si>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</si>
  <si>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</si>
  <si>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</si>
  <si>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</si>
  <si>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</si>
  <si>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</si>
  <si>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</si>
  <si>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</si>
  <si>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</si>
  <si>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</si>
  <si>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</si>
  <si>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</si>
  <si>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</si>
  <si>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</si>
  <si>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</si>
  <si>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</si>
  <si>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</si>
  <si>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</si>
  <si>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</si>
  <si>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</si>
  <si>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</si>
  <si>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</si>
  <si>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</si>
  <si>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</si>
  <si>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</si>
  <si>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</si>
  <si>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</si>
  <si>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</si>
  <si>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</si>
  <si>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</si>
  <si>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</si>
  <si>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</si>
  <si>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</si>
  <si>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</si>
  <si>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</si>
  <si>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</si>
  <si>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</si>
  <si>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</si>
  <si>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</si>
  <si>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</si>
  <si>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</si>
  <si>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</si>
  <si>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</si>
  <si>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</si>
  <si>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</si>
  <si>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</si>
  <si>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</si>
  <si>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</si>
  <si>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</si>
  <si>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</si>
  <si>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</si>
  <si>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</si>
  <si>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</si>
  <si>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</si>
  <si>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</si>
  <si>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</si>
  <si>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</si>
  <si>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</si>
  <si>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</si>
  <si>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</si>
  <si>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</si>
  <si>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</si>
  <si>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</si>
  <si>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</si>
  <si>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</si>
  <si>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</si>
  <si>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</si>
  <si>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</si>
  <si>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</si>
  <si>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</si>
  <si>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</si>
  <si>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</si>
  <si>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</si>
  <si>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</si>
  <si>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</si>
  <si>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</si>
  <si>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</si>
  <si>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</si>
  <si>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</si>
  <si>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</si>
  <si>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</si>
  <si>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</si>
  <si>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</si>
  <si>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</si>
  <si>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</si>
  <si>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</si>
  <si>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</si>
  <si>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</si>
  <si>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</si>
  <si>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</si>
  <si>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</si>
  <si>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</si>
  <si>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</si>
  <si>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</si>
  <si>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</si>
  <si>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</si>
  <si>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</si>
  <si>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</si>
  <si>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</si>
  <si>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</si>
  <si>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</si>
  <si>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</si>
  <si>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</si>
  <si>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</si>
  <si>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</si>
  <si>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</si>
  <si>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</si>
  <si>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</si>
  <si>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</si>
  <si>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</si>
  <si>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</si>
  <si>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</si>
  <si>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</si>
  <si>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</si>
  <si>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</si>
  <si>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</si>
  <si>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</si>
  <si>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</si>
  <si>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</si>
  <si>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</si>
  <si>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</si>
  <si>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</si>
  <si>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</si>
  <si>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</si>
  <si>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</si>
  <si>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</si>
  <si>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</si>
  <si>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</si>
  <si>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</si>
  <si>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</si>
  <si>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</si>
  <si>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</si>
  <si>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</si>
  <si>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</si>
  <si>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</si>
  <si>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</si>
  <si>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</si>
  <si>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</si>
  <si>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</si>
  <si>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</si>
  <si>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</si>
  <si>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</si>
  <si>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</si>
  <si>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</si>
  <si>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</si>
  <si>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</si>
  <si>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</si>
  <si>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</si>
  <si>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</si>
  <si>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</si>
  <si>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</si>
  <si>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</si>
  <si>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</si>
  <si>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</si>
  <si>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</si>
  <si>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</si>
  <si>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</si>
  <si>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</si>
  <si>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</si>
  <si>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</si>
  <si>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</si>
  <si>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</si>
  <si>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</si>
  <si>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</si>
  <si>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</si>
  <si>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</si>
  <si>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</si>
  <si>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</si>
  <si>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</si>
  <si>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</si>
  <si>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</si>
  <si>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</si>
  <si>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</si>
  <si>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</si>
  <si>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</si>
  <si>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</si>
  <si>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</si>
  <si>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</si>
  <si>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</si>
  <si>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</si>
  <si>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</si>
  <si>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</si>
  <si>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</si>
  <si>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</si>
  <si>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</si>
  <si>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</si>
  <si>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</si>
  <si>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</si>
  <si>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</si>
  <si>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</si>
  <si>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</si>
  <si>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</si>
  <si>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</si>
  <si>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</si>
  <si>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</si>
  <si>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</si>
  <si>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</si>
  <si>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</si>
  <si>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</si>
  <si>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</si>
  <si>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</si>
  <si>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</si>
  <si>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</si>
  <si>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</si>
  <si>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</si>
  <si>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</si>
  <si>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</si>
  <si>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</si>
  <si>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</si>
  <si>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</si>
  <si>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</si>
  <si>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</si>
  <si>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</si>
  <si>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</si>
  <si>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</si>
  <si>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</si>
  <si>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</si>
  <si>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</si>
  <si>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</si>
  <si>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</si>
  <si>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</si>
  <si>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</si>
  <si>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</si>
  <si>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</si>
  <si>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</si>
  <si>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</si>
  <si>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</si>
  <si>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</si>
  <si>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</si>
  <si>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</si>
  <si>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</si>
  <si>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</si>
  <si>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</si>
  <si>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</si>
  <si>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</si>
  <si>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</si>
  <si>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</si>
  <si>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</si>
  <si>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</si>
  <si>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</si>
  <si>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</si>
  <si>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</si>
  <si>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</si>
  <si>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</si>
  <si>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</si>
  <si>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</si>
  <si>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</si>
  <si>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</si>
  <si>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</si>
  <si>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</si>
  <si>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</si>
  <si>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</si>
  <si>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</si>
  <si>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</si>
  <si>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</si>
  <si>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</si>
  <si>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</si>
  <si>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</si>
  <si>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</si>
  <si>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</si>
  <si>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</si>
  <si>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</si>
  <si>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</si>
  <si>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</si>
  <si>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</si>
  <si>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</si>
  <si>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</si>
  <si>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</si>
  <si>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</si>
  <si>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</si>
  <si>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</si>
  <si>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</si>
  <si>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</si>
  <si>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</si>
  <si>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</si>
  <si>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</si>
  <si>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</si>
  <si>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</si>
  <si>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</si>
  <si>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</si>
  <si>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</si>
  <si>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</si>
  <si>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</si>
  <si>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</si>
  <si>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</si>
  <si>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</si>
  <si>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</si>
  <si>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</si>
  <si>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</si>
  <si>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</si>
  <si>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</si>
  <si>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</si>
  <si>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</si>
  <si>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</si>
  <si>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</si>
  <si>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</si>
  <si>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</si>
  <si>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</si>
  <si>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</si>
  <si>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</si>
  <si>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</si>
  <si>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</si>
  <si>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</si>
  <si>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</si>
  <si>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</si>
  <si>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</si>
  <si>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</si>
  <si>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</si>
  <si>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</si>
  <si>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</si>
  <si>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</si>
  <si>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</si>
  <si>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</si>
  <si>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</si>
  <si>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</si>
  <si>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</si>
  <si>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</si>
  <si>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</si>
  <si>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</si>
  <si>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</si>
  <si>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</si>
  <si>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</si>
  <si>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</si>
  <si>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</si>
  <si>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</si>
  <si>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</si>
  <si>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</si>
  <si>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</si>
  <si>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</si>
  <si>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</si>
  <si>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</si>
  <si>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</si>
  <si>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</si>
  <si>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</si>
  <si>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</si>
  <si>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</si>
  <si>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</si>
  <si>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</si>
  <si>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</si>
  <si>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</si>
  <si>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</si>
  <si>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</si>
  <si>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</si>
  <si>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</si>
  <si>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</si>
  <si>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</si>
  <si>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</si>
  <si>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</si>
  <si>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</si>
  <si>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</si>
  <si>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</si>
  <si>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</si>
  <si>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</si>
  <si>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</si>
  <si>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</si>
  <si>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</si>
  <si>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</si>
  <si>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</si>
  <si>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</si>
  <si>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</si>
  <si>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</si>
  <si>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</si>
  <si>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</si>
  <si>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</si>
  <si>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</si>
  <si>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</si>
  <si>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</si>
  <si>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</si>
  <si>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</si>
  <si>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</si>
  <si>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</si>
  <si>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</si>
  <si>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</si>
  <si>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</si>
  <si>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</si>
  <si>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</si>
  <si>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</si>
  <si>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</si>
  <si>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</si>
  <si>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</si>
  <si>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</si>
  <si>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</si>
  <si>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</si>
  <si>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</si>
  <si>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</si>
  <si>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</si>
  <si>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</si>
  <si>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</si>
  <si>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</si>
  <si>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</si>
  <si>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</si>
  <si>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</si>
  <si>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</si>
  <si>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</si>
  <si>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</si>
  <si>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</si>
  <si>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</si>
  <si>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</si>
  <si>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</si>
  <si>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</si>
  <si>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</si>
  <si>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</si>
  <si>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</si>
  <si>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</si>
  <si>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</si>
  <si>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</si>
  <si>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</si>
  <si>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</si>
  <si>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</si>
  <si>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</si>
  <si>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</si>
  <si>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</si>
  <si>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</si>
  <si>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</si>
  <si>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</si>
  <si>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</si>
  <si>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</si>
  <si>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</si>
  <si>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</si>
  <si>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</si>
  <si>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</si>
  <si>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</si>
  <si>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</si>
  <si>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</si>
  <si>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</si>
  <si>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</si>
  <si>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</si>
  <si>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</si>
  <si>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</si>
  <si>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</si>
  <si>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</si>
  <si>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</si>
  <si>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</si>
  <si>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</si>
  <si>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</si>
  <si>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</si>
  <si>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</si>
  <si>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</si>
  <si>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</si>
  <si>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</si>
  <si>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</si>
  <si>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</si>
  <si>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</si>
  <si>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</si>
  <si>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</si>
  <si>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</si>
  <si>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</si>
  <si>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</si>
  <si>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</si>
  <si>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</si>
  <si>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</si>
  <si>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</si>
  <si>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</si>
  <si>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</si>
  <si>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</si>
  <si>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</si>
  <si>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</si>
  <si>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</si>
  <si>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</si>
  <si>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</si>
  <si>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</si>
  <si>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</si>
  <si>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</si>
  <si>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</si>
  <si>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</si>
  <si>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</si>
  <si>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</si>
  <si>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</si>
  <si>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</si>
  <si>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</si>
  <si>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</si>
  <si>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</si>
  <si>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</si>
  <si>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</si>
  <si>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</si>
  <si>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</si>
  <si>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</si>
  <si>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</si>
  <si>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</si>
  <si>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</si>
  <si>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</si>
  <si>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</si>
  <si>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</si>
  <si>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</si>
  <si>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</si>
  <si>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</si>
  <si>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</si>
  <si>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</si>
  <si>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</si>
  <si>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</si>
  <si>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</si>
  <si>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</si>
  <si>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</si>
  <si>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</si>
  <si>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</si>
  <si>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</si>
  <si>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</si>
  <si>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</si>
  <si>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</si>
  <si>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</si>
  <si>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</si>
  <si>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</si>
  <si>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</si>
  <si>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</si>
  <si>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</si>
  <si>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</si>
  <si>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</si>
  <si>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Min NLL:</t>
  </si>
  <si>
    <t>Parameter</t>
  </si>
  <si>
    <t>Input</t>
  </si>
  <si>
    <t>Best</t>
  </si>
  <si>
    <t>Shape (k)</t>
  </si>
  <si>
    <t>Scale (λ)</t>
  </si>
  <si>
    <t>Weibull Grid-Search MLE  —  Stage 2  (refined)</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</si>
  <si>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</si>
  <si>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</si>
  <si>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</si>
  <si>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</si>
  <si>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</si>
  <si>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</si>
  <si>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</si>
  <si>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</si>
  <si>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</si>
  <si>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</si>
  <si>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</si>
  <si>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</si>
  <si>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</si>
  <si>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</si>
  <si>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</si>
  <si>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</si>
  <si>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</si>
  <si>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</si>
  <si>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</si>
  <si>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</si>
  <si>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</si>
  <si>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</si>
  <si>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</si>
  <si>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</si>
  <si>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</si>
  <si>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</si>
  <si>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</si>
  <si>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</si>
  <si>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</si>
  <si>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</si>
  <si>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</si>
  <si>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</si>
  <si>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</si>
  <si>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</si>
  <si>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</si>
  <si>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</si>
  <si>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</si>
  <si>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</si>
  <si>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</si>
  <si>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</si>
  <si>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</si>
  <si>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</si>
  <si>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</si>
  <si>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</si>
  <si>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</si>
  <si>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</si>
  <si>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</si>
  <si>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</si>
  <si>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</si>
  <si>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</si>
  <si>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</si>
  <si>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</si>
  <si>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</si>
  <si>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</si>
  <si>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</si>
  <si>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</si>
  <si>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</si>
  <si>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</si>
  <si>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</si>
  <si>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</si>
  <si>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</si>
  <si>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</si>
  <si>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</si>
  <si>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</si>
  <si>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</si>
  <si>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</si>
  <si>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</si>
  <si>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</si>
  <si>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</si>
  <si>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</si>
  <si>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</si>
  <si>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</si>
  <si>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</si>
  <si>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</si>
  <si>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</si>
  <si>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</si>
  <si>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</si>
  <si>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</si>
  <si>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</si>
  <si>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</si>
  <si>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</si>
  <si>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</si>
  <si>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</si>
  <si>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</si>
  <si>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</si>
  <si>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</si>
  <si>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</si>
  <si>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</si>
  <si>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</si>
  <si>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</si>
  <si>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</si>
  <si>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</si>
  <si>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</si>
  <si>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</si>
  <si>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</si>
  <si>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</si>
  <si>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</si>
  <si>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</si>
  <si>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</si>
  <si>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</si>
  <si>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</si>
  <si>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</si>
  <si>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</si>
  <si>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</si>
  <si>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</si>
  <si>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</si>
  <si>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</si>
  <si>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</si>
  <si>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</si>
  <si>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</si>
  <si>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</si>
  <si>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</si>
  <si>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</si>
  <si>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</si>
  <si>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</si>
  <si>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</si>
  <si>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</si>
  <si>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</si>
  <si>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</si>
  <si>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</si>
  <si>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</si>
  <si>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</si>
  <si>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</si>
  <si>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</si>
  <si>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</si>
  <si>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</si>
  <si>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</si>
  <si>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</si>
  <si>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</si>
  <si>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</si>
  <si>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</si>
  <si>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</si>
  <si>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</si>
  <si>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</si>
  <si>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</si>
  <si>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</si>
  <si>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</si>
  <si>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</si>
  <si>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</si>
  <si>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</si>
  <si>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</si>
  <si>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</si>
  <si>
    <t>Rows/Columns</t>
  </si>
  <si>
    <t>Gamma</t>
  </si>
  <si>
    <t>rate</t>
  </si>
  <si>
    <t>Beta</t>
  </si>
  <si>
    <t>alpha</t>
  </si>
  <si>
    <t>beta</t>
  </si>
  <si>
    <t>Weibull Grid-Search MLE  —  Stage 1  (Shape (k) × Scale (λ))</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</si>
  <si>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</si>
  <si>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</si>
  <si>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</si>
  <si>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</si>
  <si>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</si>
  <si>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</si>
  <si>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</si>
  <si>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</si>
  <si>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</si>
  <si>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</si>
  <si>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</si>
  <si>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</si>
  <si>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</si>
  <si>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</si>
  <si>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</si>
  <si>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</si>
  <si>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</si>
  <si>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</si>
  <si>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</si>
  <si>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</si>
  <si>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</si>
  <si>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</si>
  <si>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</si>
  <si>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</si>
  <si>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</si>
  <si>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</si>
  <si>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</si>
  <si>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</si>
  <si>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</si>
  <si>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</si>
  <si>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</si>
  <si>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</si>
  <si>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</si>
  <si>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</si>
  <si>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</si>
  <si>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</si>
  <si>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</si>
  <si>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</si>
  <si>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</si>
  <si>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</si>
  <si>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</si>
  <si>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</si>
  <si>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</si>
  <si>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</si>
  <si>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</si>
  <si>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</si>
  <si>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</si>
  <si>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mu, (min_val + 4 * mode_val + max_val) / 6,
    alpha_param, (mu - min_val) * (2 * mode_val - min_val - max_val) / ((mode_val - mu) * (max_val - min_val) + 1E-30),
    beta_param, alpha_param * (max_val - mu) / (mu - min_val + 1E-30),
    z_max, (maximum - min_val) / (max_val - min_val + 1E-30),
    cdf_max, BETA.DIST(z_max, alpha_param, beta_param, TRUE),
    cdf_min, IF(ISOMITTED(minimum), 0,
      LET(z_min, (minimum - min_val) / (max_val - min_val + 1E-30),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</si>
  <si>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</si>
  <si>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</si>
  <si>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</si>
  <si>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PERT reparameterisation computes α₁ and α₂ from the PERT mean μ = (min + 4·mode + max) / 6, then evaluates BETA.DIST on the [0,1]-rescaled value.
Epsilon guards (1E-30) prevent division by zero for degenerate parameters.</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</si>
  <si>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</si>
  <si>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</si>
  <si>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</si>
  <si>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</si>
  <si>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</si>
  <si>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A-D</t>
  </si>
  <si>
    <t>K-S</t>
  </si>
  <si>
    <t>Lower Edges</t>
  </si>
  <si>
    <t>Upper Edges</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</si>
  <si>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</si>
  <si>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</si>
  <si>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</si>
  <si>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</si>
  <si>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</si>
  <si>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</si>
  <si>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</si>
  <si>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</si>
  <si>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</si>
  <si>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</si>
  <si>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</si>
  <si>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</si>
  <si>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</si>
  <si>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</si>
  <si>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</si>
  <si>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</si>
  <si>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</si>
  <si>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</si>
  <si>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</si>
  <si>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</si>
  <si>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</si>
  <si>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</si>
  <si>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</si>
  <si>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</si>
  <si>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</si>
  <si>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</si>
  <si>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</si>
  <si>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</si>
  <si>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</si>
  <si>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</si>
  <si>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</si>
  <si>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</si>
  <si>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</si>
  <si>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</si>
  <si>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</si>
  <si>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</si>
  <si>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</si>
  <si>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</si>
  <si>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</si>
  <si>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</si>
  <si>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</si>
  <si>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</si>
  <si>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</si>
  <si>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</si>
  <si>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</si>
  <si>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</si>
  <si>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</si>
  <si>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</si>
  <si>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</si>
  <si>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</si>
  <si>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</si>
  <si>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</si>
  <si>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</si>
  <si>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</si>
  <si>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</si>
  <si>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</si>
  <si>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</si>
  <si>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</si>
  <si>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</si>
  <si>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</si>
  <si>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</si>
  <si>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</si>
  <si>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</si>
  <si>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</si>
  <si>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</si>
  <si>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</si>
  <si>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</si>
  <si>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</si>
  <si>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</si>
  <si>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</si>
  <si>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</si>
  <si>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</si>
  <si>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</si>
  <si>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</si>
  <si>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</si>
  <si>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</si>
  <si>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</si>
  <si>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</si>
  <si>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</si>
  <si>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</si>
  <si>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</si>
  <si>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</si>
  <si>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</si>
  <si>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</si>
  <si>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</si>
  <si>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</si>
  <si>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</si>
  <si>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</si>
  <si>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</si>
  <si>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</si>
  <si>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</si>
  <si>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</si>
  <si>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</si>
  <si>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</si>
  <si>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</si>
  <si>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</si>
  <si>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</si>
  <si>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</si>
  <si>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</si>
  <si>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</si>
  <si>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e / (1 - h)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</si>
  <si>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</si>
  <si>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</si>
  <si>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</si>
  <si>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</si>
  <si>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</si>
  <si>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</si>
  <si>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</si>
  <si>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</si>
  <si>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</si>
  <si>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</si>
  <si>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</si>
  <si>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</si>
  <si>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</si>
  <si>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</si>
  <si>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</si>
  <si>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</si>
  <si>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</si>
  <si>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</si>
  <si>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Variable</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</si>
  <si>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</si>
  <si>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</si>
  <si>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</si>
  <si>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</si>
  <si>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</si>
  <si>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</si>
  <si>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</si>
  <si>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</si>
  <si>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</si>
  <si>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</si>
  <si>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</si>
  <si>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</si>
  <si>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</si>
  <si>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</si>
  <si>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</si>
  <si>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</si>
  <si>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</si>
  <si>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</si>
  <si>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</si>
  <si>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</si>
  <si>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</si>
  <si>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</si>
  <si>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</si>
  <si>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</si>
  <si>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</si>
  <si>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</si>
  <si>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</si>
  <si>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</si>
  <si>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</si>
  <si>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</si>
  <si>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</si>
  <si>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</si>
  <si>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</si>
  <si>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</si>
  <si>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</si>
  <si>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</si>
  <si>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</si>
  <si>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</si>
  <si>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Identifier (Row Label)</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</si>
  <si>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</si>
  <si>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</si>
  <si>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</si>
  <si>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</si>
  <si>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</si>
  <si>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</si>
  <si>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</si>
  <si>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</si>
  <si>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t>
  </si>
  <si>
    <t>Define your model in the MODEL SPECIFICATION block (columns A–G):</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</si>
  <si>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</si>
  <si>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</si>
  <si>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</si>
  <si>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</si>
  <si>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</si>
  <si>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</si>
  <si>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</si>
  <si>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</si>
  <si>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</si>
  <si>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 (baseline)</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</si>
  <si>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</si>
  <si>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</si>
  <si>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</si>
  <si>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</si>
  <si>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</si>
  <si>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Specification-Driven Regression release (MAJOR — existing workbook inputs change meaning). The Regression sheet's control block is replaced by a declarative variable-specification block (Role, Include, Type, Reference Level, with reserved Order and Transform columns) spanning every column of the source table, and X_s is promoted from a column filter to a model-matrix constructor. Sheet-scoped constructor names (Source_Data as the dataset-retarget point, Sample_Include with role-aware completeness, Response_Column, Row_Labels, X_s, and its structural twin Constructed_Column_Names) dissolve the v1 hard-wired ranges, with filtered display zones and a row-1 audit strip (k, rows, response, responses, included rows). Categorical predictors are reference-dropped via the rebuilt Dummy_Levels/Dummy_Code, which now signal failure with a real #N/A error instead of text; degenerate or invalid-reference categoricals contribute zero columns and are flagged red rather than erroring the sheet. Includes the canonical rename pass (e.g. P_Value_F to F_Statistic_P_Value, F_Stat to F_Statistic, Grid_Argmin to Grid_Argument_Minimum). The QC build gains a Model Construction analyzer asserting the default-spec audit values, the X_s/Constructed_Column_Names twin widths, the full-height row-mask contract, and a stratified-Filter degeneracy case.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</si>
</sst>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0" fontId="1" fillId="3" borderId="6" xfId="0" applyFont="1" applyFill="1" applyBorder="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65" fontId="0" fillId="0" borderId="0" xfId="0" applyNumberFormat="1"/>
    <xf numFmtId="165" fontId="1" fillId="3" borderId="4" xfId="0" applyNumberFormat="1" applyFont="1" applyFill="1" applyBorder="1"/>
    <xf numFmtId="165" fontId="0" fillId="0" borderId="4" xfId="0" applyNumberFormat="1" applyBorder="1"/>
    <xf numFmtId="166" fontId="0" fillId="0" borderId="3" xfId="0" applyNumberFormat="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165" fontId="0" fillId="4" borderId="0" xfId="0" applyNumberFormat="1" applyFill="1"/>
    <xf numFmtId="0" fontId="1" fillId="4" borderId="0" xfId="0" applyFont="1" applyFill="1"/>
    <xf numFmtId="1" fontId="0" fillId="4" borderId="0" xfId="0" applyNumberFormat="1" applyFill="1"/>
    <xf numFmtId="164" fontId="0" fillId="0" borderId="3" xfId="0" applyNumberFormat="1" applyBorder="1"/>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0" fontId="1" fillId="2" borderId="8" xfId="0" applyFont="1" applyFill="1" applyBorder="1"/>
    <xf numFmtId="0" fontId="0" fillId="0" borderId="9" xfId="0" applyBorder="1"/>
    <xf numFmtId="0" fontId="0" fillId="0" borderId="10" xfId="0" applyBorder="1"/>
    <xf numFmtId="0" fontId="1" fillId="3" borderId="8" xfId="0" applyFont="1" applyFill="1" applyBorder="1"/>
    <xf numFmtId="0" fontId="1" fillId="3" borderId="9" xfId="0" applyFont="1" applyFill="1" applyBorder="1"/>
    <xf numFmtId="0" fontId="1" fillId="3" borderId="10" xfId="0" applyFont="1" applyFill="1" applyBorder="1"/>
    <xf numFmtId="166" fontId="0" fillId="0" borderId="11" xfId="0" applyNumberFormat="1" applyBorder="1"/>
    <xf numFmtId="165" fontId="0" fillId="0" borderId="12" xfId="0" applyNumberFormat="1" applyBorder="1"/>
    <xf numFmtId="165" fontId="0" fillId="0" borderId="13" xfId="0" applyNumberFormat="1" applyBorder="1"/>
    <xf numFmtId="0" fontId="1" fillId="2" borderId="0" xfId="0" applyFont="1" applyFill="1"/>
    <xf numFmtId="0" fontId="0" fillId="0" borderId="0" xfId="0"/>
  </cellXfs>
  <cellStyles count="1">
    <cellStyle name="Normal" xfId="0" builtinId="0"/>
  </cellStyles>
  <dxfs count="46">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169.88256259063704</c:v>
                </c:pt>
                <c:pt idx="1">
                  <c:v>171.30284174027375</c:v>
                </c:pt>
                <c:pt idx="2">
                  <c:v>172.73445053609746</c:v>
                </c:pt>
                <c:pt idx="3">
                  <c:v>174.1426390026391</c:v>
                </c:pt>
                <c:pt idx="4">
                  <c:v>178.76063829319719</c:v>
                </c:pt>
                <c:pt idx="5">
                  <c:v>182.72423859448185</c:v>
                </c:pt>
                <c:pt idx="6">
                  <c:v>187.11920005811899</c:v>
                </c:pt>
                <c:pt idx="7">
                  <c:v>190.19156991297325</c:v>
                </c:pt>
                <c:pt idx="8">
                  <c:v>194.51183336030243</c:v>
                </c:pt>
                <c:pt idx="9">
                  <c:v>198.81703322813183</c:v>
                </c:pt>
                <c:pt idx="10">
                  <c:v>201.71677143559054</c:v>
                </c:pt>
                <c:pt idx="11">
                  <c:v>217.38994044808061</c:v>
                </c:pt>
                <c:pt idx="12">
                  <c:v>221.66394000124467</c:v>
                </c:pt>
                <c:pt idx="13">
                  <c:v>225.93148872889682</c:v>
                </c:pt>
                <c:pt idx="14">
                  <c:v>230.25329204749352</c:v>
                </c:pt>
                <c:pt idx="15">
                  <c:v>235.97727387592158</c:v>
                </c:pt>
                <c:pt idx="16">
                  <c:v>126.96088472571074</c:v>
                </c:pt>
                <c:pt idx="17">
                  <c:v>126.33117535731714</c:v>
                </c:pt>
                <c:pt idx="18">
                  <c:v>127.25832449212828</c:v>
                </c:pt>
                <c:pt idx="19">
                  <c:v>128.75957844411971</c:v>
                </c:pt>
                <c:pt idx="20">
                  <c:v>142.38209966517411</c:v>
                </c:pt>
                <c:pt idx="21">
                  <c:v>155.31896668444662</c:v>
                </c:pt>
                <c:pt idx="22">
                  <c:v>160.0822929134894</c:v>
                </c:pt>
                <c:pt idx="23">
                  <c:v>163.72736182206017</c:v>
                </c:pt>
                <c:pt idx="24">
                  <c:v>169.35984058694879</c:v>
                </c:pt>
                <c:pt idx="25">
                  <c:v>171.34975924890361</c:v>
                </c:pt>
                <c:pt idx="26">
                  <c:v>179.26580991994439</c:v>
                </c:pt>
                <c:pt idx="27">
                  <c:v>174.61828337258567</c:v>
                </c:pt>
                <c:pt idx="28">
                  <c:v>177.5092352754059</c:v>
                </c:pt>
                <c:pt idx="29">
                  <c:v>174.99667541793906</c:v>
                </c:pt>
                <c:pt idx="30">
                  <c:v>178.40554239232506</c:v>
                </c:pt>
                <c:pt idx="31">
                  <c:v>174.79903047053779</c:v>
                </c:pt>
                <c:pt idx="32">
                  <c:v>108.43266503994417</c:v>
                </c:pt>
                <c:pt idx="33">
                  <c:v>108.10556909406475</c:v>
                </c:pt>
                <c:pt idx="34">
                  <c:v>108.53776375695642</c:v>
                </c:pt>
                <c:pt idx="35">
                  <c:v>114.09574476286824</c:v>
                </c:pt>
                <c:pt idx="36">
                  <c:v>119.77577232682845</c:v>
                </c:pt>
                <c:pt idx="37">
                  <c:v>127.47433110209704</c:v>
                </c:pt>
                <c:pt idx="38">
                  <c:v>135.91468728922624</c:v>
                </c:pt>
                <c:pt idx="39">
                  <c:v>138.83321762599837</c:v>
                </c:pt>
                <c:pt idx="40">
                  <c:v>138.7655615509056</c:v>
                </c:pt>
                <c:pt idx="41">
                  <c:v>144.83759563972046</c:v>
                </c:pt>
                <c:pt idx="42">
                  <c:v>147.92638088258548</c:v>
                </c:pt>
                <c:pt idx="43">
                  <c:v>200.96227756137498</c:v>
                </c:pt>
                <c:pt idx="44">
                  <c:v>202.96684222659937</c:v>
                </c:pt>
                <c:pt idx="45">
                  <c:v>221.0718628675879</c:v>
                </c:pt>
                <c:pt idx="46">
                  <c:v>232.38554211111818</c:v>
                </c:pt>
                <c:pt idx="47">
                  <c:v>237.3703691833108</c:v>
                </c:pt>
                <c:pt idx="48">
                  <c:v>241.49209450532229</c:v>
                </c:pt>
                <c:pt idx="49">
                  <c:v>248.2353554288041</c:v>
                </c:pt>
                <c:pt idx="50">
                  <c:v>251.58468237888854</c:v>
                </c:pt>
                <c:pt idx="51">
                  <c:v>92.69469853018046</c:v>
                </c:pt>
                <c:pt idx="52">
                  <c:v>93.308374460341497</c:v>
                </c:pt>
                <c:pt idx="53">
                  <c:v>94.427915442547715</c:v>
                </c:pt>
                <c:pt idx="54">
                  <c:v>93.360034772118894</c:v>
                </c:pt>
                <c:pt idx="55">
                  <c:v>103.83785920350286</c:v>
                </c:pt>
                <c:pt idx="56">
                  <c:v>103.35280127231417</c:v>
                </c:pt>
                <c:pt idx="57">
                  <c:v>106.42261199010449</c:v>
                </c:pt>
                <c:pt idx="58">
                  <c:v>106.87760723919445</c:v>
                </c:pt>
                <c:pt idx="59">
                  <c:v>108.87480161348512</c:v>
                </c:pt>
                <c:pt idx="60">
                  <c:v>109.09725722931142</c:v>
                </c:pt>
                <c:pt idx="61">
                  <c:v>106.66125172404094</c:v>
                </c:pt>
                <c:pt idx="62">
                  <c:v>108.17627597335056</c:v>
                </c:pt>
                <c:pt idx="63">
                  <c:v>108.4609217462193</c:v>
                </c:pt>
                <c:pt idx="64">
                  <c:v>146.15112561207027</c:v>
                </c:pt>
                <c:pt idx="65">
                  <c:v>145.7782511547492</c:v>
                </c:pt>
                <c:pt idx="66">
                  <c:v>146.17833446763066</c:v>
                </c:pt>
                <c:pt idx="67">
                  <c:v>146.98540515013875</c:v>
                </c:pt>
                <c:pt idx="68">
                  <c:v>153.39839151725289</c:v>
                </c:pt>
                <c:pt idx="69">
                  <c:v>158.22184445730215</c:v>
                </c:pt>
                <c:pt idx="70">
                  <c:v>153.44155536629961</c:v>
                </c:pt>
                <c:pt idx="71">
                  <c:v>161.87166720619115</c:v>
                </c:pt>
                <c:pt idx="72">
                  <c:v>168.25866545192386</c:v>
                </c:pt>
                <c:pt idx="73">
                  <c:v>174.43446795078722</c:v>
                </c:pt>
                <c:pt idx="74">
                  <c:v>172.46993449650444</c:v>
                </c:pt>
                <c:pt idx="75">
                  <c:v>171.41612246021657</c:v>
                </c:pt>
                <c:pt idx="76">
                  <c:v>170.54684406310821</c:v>
                </c:pt>
                <c:pt idx="77">
                  <c:v>166.27416779786509</c:v>
                </c:pt>
                <c:pt idx="78">
                  <c:v>165.08323160880244</c:v>
                </c:pt>
                <c:pt idx="79">
                  <c:v>-24.011024783811763</c:v>
                </c:pt>
                <c:pt idx="80">
                  <c:v>-26.332083428100759</c:v>
                </c:pt>
                <c:pt idx="81">
                  <c:v>-22.784589165105672</c:v>
                </c:pt>
                <c:pt idx="82">
                  <c:v>-14.169872324338712</c:v>
                </c:pt>
                <c:pt idx="83">
                  <c:v>0.3974249291960632</c:v>
                </c:pt>
                <c:pt idx="84">
                  <c:v>14.146040263415955</c:v>
                </c:pt>
                <c:pt idx="85">
                  <c:v>8.5034219170210577</c:v>
                </c:pt>
                <c:pt idx="86">
                  <c:v>43.762761879530103</c:v>
                </c:pt>
                <c:pt idx="87">
                  <c:v>0.28357770815404137</c:v>
                </c:pt>
                <c:pt idx="88">
                  <c:v>25.511349970608421</c:v>
                </c:pt>
                <c:pt idx="89">
                  <c:v>18.03079065824528</c:v>
                </c:pt>
                <c:pt idx="90">
                  <c:v>5.3146236448342847</c:v>
                </c:pt>
                <c:pt idx="91">
                  <c:v>29.059119557258612</c:v>
                </c:pt>
                <c:pt idx="92">
                  <c:v>8.5386267437662582</c:v>
                </c:pt>
                <c:pt idx="93">
                  <c:v>60.915253250388901</c:v>
                </c:pt>
                <c:pt idx="94">
                  <c:v>99.196355215625999</c:v>
                </c:pt>
                <c:pt idx="95">
                  <c:v>65.685440138574052</c:v>
                </c:pt>
                <c:pt idx="96">
                  <c:v>63.076865115055966</c:v>
                </c:pt>
                <c:pt idx="97">
                  <c:v>71.404958186475682</c:v>
                </c:pt>
                <c:pt idx="98">
                  <c:v>67.087717316739003</c:v>
                </c:pt>
                <c:pt idx="99">
                  <c:v>71.255992639084781</c:v>
                </c:pt>
                <c:pt idx="100">
                  <c:v>75.626569773885279</c:v>
                </c:pt>
                <c:pt idx="101">
                  <c:v>111.46695294259183</c:v>
                </c:pt>
                <c:pt idx="102">
                  <c:v>86.12474078902585</c:v>
                </c:pt>
                <c:pt idx="103">
                  <c:v>90.846250592019771</c:v>
                </c:pt>
                <c:pt idx="104">
                  <c:v>113.04980462982758</c:v>
                </c:pt>
                <c:pt idx="105">
                  <c:v>78.403329270682292</c:v>
                </c:pt>
                <c:pt idx="106">
                  <c:v>88.388053671887036</c:v>
                </c:pt>
                <c:pt idx="107">
                  <c:v>92.910651193699692</c:v>
                </c:pt>
                <c:pt idx="108">
                  <c:v>138.61330038306508</c:v>
                </c:pt>
                <c:pt idx="109">
                  <c:v>150.978994565113</c:v>
                </c:pt>
                <c:pt idx="110">
                  <c:v>144.43682424646798</c:v>
                </c:pt>
                <c:pt idx="111">
                  <c:v>153.31745439766269</c:v>
                </c:pt>
                <c:pt idx="112">
                  <c:v>153.42663776590717</c:v>
                </c:pt>
                <c:pt idx="113">
                  <c:v>156.42588265016047</c:v>
                </c:pt>
                <c:pt idx="114">
                  <c:v>152.05772650984949</c:v>
                </c:pt>
                <c:pt idx="115">
                  <c:v>151.64026911234578</c:v>
                </c:pt>
                <c:pt idx="116">
                  <c:v>164.22762319785102</c:v>
                </c:pt>
                <c:pt idx="117">
                  <c:v>156.75670589070754</c:v>
                </c:pt>
                <c:pt idx="118">
                  <c:v>159.56363249660637</c:v>
                </c:pt>
                <c:pt idx="119">
                  <c:v>161.99701238673617</c:v>
                </c:pt>
                <c:pt idx="120">
                  <c:v>164.87533822976366</c:v>
                </c:pt>
                <c:pt idx="121">
                  <c:v>171.58868429865831</c:v>
                </c:pt>
                <c:pt idx="122">
                  <c:v>171.38337663594771</c:v>
                </c:pt>
                <c:pt idx="123">
                  <c:v>172.78889737968396</c:v>
                </c:pt>
                <c:pt idx="124">
                  <c:v>179.93009951874041</c:v>
                </c:pt>
                <c:pt idx="125">
                  <c:v>187.0849738635084</c:v>
                </c:pt>
                <c:pt idx="126">
                  <c:v>194.28196592184236</c:v>
                </c:pt>
                <c:pt idx="127">
                  <c:v>191.46895577327373</c:v>
                </c:pt>
                <c:pt idx="128">
                  <c:v>191.45416067969066</c:v>
                </c:pt>
                <c:pt idx="129">
                  <c:v>194.3346157074659</c:v>
                </c:pt>
                <c:pt idx="130">
                  <c:v>197.21510206645337</c:v>
                </c:pt>
                <c:pt idx="131">
                  <c:v>198.80543328197524</c:v>
                </c:pt>
                <c:pt idx="132">
                  <c:v>201.52012395158835</c:v>
                </c:pt>
                <c:pt idx="133">
                  <c:v>136.79797856031945</c:v>
                </c:pt>
                <c:pt idx="134">
                  <c:v>139.65321579674105</c:v>
                </c:pt>
                <c:pt idx="135">
                  <c:v>152.00817734328399</c:v>
                </c:pt>
                <c:pt idx="136">
                  <c:v>153.57605884446471</c:v>
                </c:pt>
                <c:pt idx="137">
                  <c:v>146.69783560044746</c:v>
                </c:pt>
                <c:pt idx="138">
                  <c:v>144.83080051783784</c:v>
                </c:pt>
                <c:pt idx="139">
                  <c:v>150.96113245191739</c:v>
                </c:pt>
                <c:pt idx="140">
                  <c:v>152.35444620646012</c:v>
                </c:pt>
                <c:pt idx="141">
                  <c:v>151.06526927468497</c:v>
                </c:pt>
                <c:pt idx="142">
                  <c:v>149.40447010692967</c:v>
                </c:pt>
                <c:pt idx="143">
                  <c:v>157.60887362496968</c:v>
                </c:pt>
                <c:pt idx="144">
                  <c:v>157.28583295393227</c:v>
                </c:pt>
                <c:pt idx="145">
                  <c:v>165.01091083743901</c:v>
                </c:pt>
                <c:pt idx="146">
                  <c:v>164.32609856511783</c:v>
                </c:pt>
                <c:pt idx="147">
                  <c:v>175.49283325901604</c:v>
                </c:pt>
                <c:pt idx="148">
                  <c:v>61.49894328065443</c:v>
                </c:pt>
                <c:pt idx="149">
                  <c:v>87.654291910998779</c:v>
                </c:pt>
                <c:pt idx="150">
                  <c:v>82.954604202085676</c:v>
                </c:pt>
                <c:pt idx="151">
                  <c:v>84.275907034319829</c:v>
                </c:pt>
                <c:pt idx="152">
                  <c:v>87.764454281821145</c:v>
                </c:pt>
                <c:pt idx="153">
                  <c:v>88.533209924684769</c:v>
                </c:pt>
                <c:pt idx="154">
                  <c:v>60.565267872505757</c:v>
                </c:pt>
                <c:pt idx="155">
                  <c:v>89.417201215603967</c:v>
                </c:pt>
                <c:pt idx="156">
                  <c:v>71.163807483268101</c:v>
                </c:pt>
                <c:pt idx="157">
                  <c:v>78.24454496159666</c:v>
                </c:pt>
                <c:pt idx="158">
                  <c:v>32.706324203322424</c:v>
                </c:pt>
                <c:pt idx="159">
                  <c:v>53.791398322139059</c:v>
                </c:pt>
                <c:pt idx="160">
                  <c:v>51.81227305553665</c:v>
                </c:pt>
                <c:pt idx="161">
                  <c:v>47.390290980348823</c:v>
                </c:pt>
                <c:pt idx="162">
                  <c:v>63.110593349601061</c:v>
                </c:pt>
                <c:pt idx="163">
                  <c:v>153.99438991685972</c:v>
                </c:pt>
                <c:pt idx="164">
                  <c:v>152.67117795628732</c:v>
                </c:pt>
                <c:pt idx="165">
                  <c:v>157.99778704799056</c:v>
                </c:pt>
                <c:pt idx="166">
                  <c:v>163.14483142264561</c:v>
                </c:pt>
                <c:pt idx="167">
                  <c:v>160.83769938821973</c:v>
                </c:pt>
                <c:pt idx="168">
                  <c:v>157.94202740565484</c:v>
                </c:pt>
                <c:pt idx="169">
                  <c:v>158.2187789169208</c:v>
                </c:pt>
                <c:pt idx="170">
                  <c:v>162.96345279488716</c:v>
                </c:pt>
                <c:pt idx="171">
                  <c:v>165.90801200449363</c:v>
                </c:pt>
                <c:pt idx="172">
                  <c:v>159.93991624212228</c:v>
                </c:pt>
                <c:pt idx="173">
                  <c:v>164.22306233005358</c:v>
                </c:pt>
                <c:pt idx="174">
                  <c:v>173.39972148529833</c:v>
                </c:pt>
                <c:pt idx="175">
                  <c:v>161.7781345933376</c:v>
                </c:pt>
                <c:pt idx="176">
                  <c:v>165.83996999886475</c:v>
                </c:pt>
                <c:pt idx="177">
                  <c:v>166.03261226582435</c:v>
                </c:pt>
                <c:pt idx="178">
                  <c:v>170.91991972147923</c:v>
                </c:pt>
                <c:pt idx="179">
                  <c:v>177.6271459309439</c:v>
                </c:pt>
                <c:pt idx="180">
                  <c:v>183.23025043650242</c:v>
                </c:pt>
                <c:pt idx="181">
                  <c:v>191.80881589953361</c:v>
                </c:pt>
                <c:pt idx="182">
                  <c:v>195.9117262995826</c:v>
                </c:pt>
                <c:pt idx="183">
                  <c:v>200.18241735834988</c:v>
                </c:pt>
                <c:pt idx="184">
                  <c:v>205.72923553521679</c:v>
                </c:pt>
                <c:pt idx="185">
                  <c:v>209.93790408556126</c:v>
                </c:pt>
                <c:pt idx="186">
                  <c:v>212.7480697598603</c:v>
                </c:pt>
                <c:pt idx="187">
                  <c:v>216.67191612084329</c:v>
                </c:pt>
                <c:pt idx="188">
                  <c:v>222.43955341880257</c:v>
                </c:pt>
                <c:pt idx="189">
                  <c:v>228.91797296662543</c:v>
                </c:pt>
                <c:pt idx="190">
                  <c:v>234.0595765367236</c:v>
                </c:pt>
                <c:pt idx="191">
                  <c:v>138.77515422232975</c:v>
                </c:pt>
                <c:pt idx="192">
                  <c:v>139.20255397772823</c:v>
                </c:pt>
                <c:pt idx="193">
                  <c:v>142.7006701074103</c:v>
                </c:pt>
                <c:pt idx="194">
                  <c:v>147.83237938419296</c:v>
                </c:pt>
                <c:pt idx="195">
                  <c:v>155.3795729017381</c:v>
                </c:pt>
                <c:pt idx="196">
                  <c:v>162.14818601861464</c:v>
                </c:pt>
                <c:pt idx="197">
                  <c:v>166.78043622105935</c:v>
                </c:pt>
                <c:pt idx="198">
                  <c:v>171.42932601896555</c:v>
                </c:pt>
                <c:pt idx="199">
                  <c:v>179.57706931251104</c:v>
                </c:pt>
                <c:pt idx="200">
                  <c:v>187.04552204669977</c:v>
                </c:pt>
                <c:pt idx="201">
                  <c:v>194.2764263194529</c:v>
                </c:pt>
                <c:pt idx="202">
                  <c:v>197.29397055089873</c:v>
                </c:pt>
                <c:pt idx="203">
                  <c:v>200.61452338721631</c:v>
                </c:pt>
                <c:pt idx="204">
                  <c:v>206.42359932692682</c:v>
                </c:pt>
                <c:pt idx="205">
                  <c:v>210.44082914543466</c:v>
                </c:pt>
                <c:pt idx="206">
                  <c:v>123.20360732522869</c:v>
                </c:pt>
                <c:pt idx="207">
                  <c:v>126.52298794473677</c:v>
                </c:pt>
                <c:pt idx="208">
                  <c:v>129.8409545563056</c:v>
                </c:pt>
                <c:pt idx="209">
                  <c:v>140.21510518170714</c:v>
                </c:pt>
                <c:pt idx="210">
                  <c:v>138.4433633925812</c:v>
                </c:pt>
                <c:pt idx="211">
                  <c:v>139.16024422877302</c:v>
                </c:pt>
                <c:pt idx="212">
                  <c:v>146.06745452734378</c:v>
                </c:pt>
                <c:pt idx="213">
                  <c:v>149.29637219912857</c:v>
                </c:pt>
                <c:pt idx="214">
                  <c:v>150.76220306456273</c:v>
                </c:pt>
                <c:pt idx="215">
                  <c:v>152.54975536529426</c:v>
                </c:pt>
                <c:pt idx="216">
                  <c:v>154.51385287667091</c:v>
                </c:pt>
                <c:pt idx="217">
                  <c:v>152.72249163732195</c:v>
                </c:pt>
                <c:pt idx="218">
                  <c:v>160.65886680069659</c:v>
                </c:pt>
                <c:pt idx="219">
                  <c:v>177.56320858312594</c:v>
                </c:pt>
                <c:pt idx="220">
                  <c:v>208.07294112731142</c:v>
                </c:pt>
                <c:pt idx="221">
                  <c:v>217.72645692516966</c:v>
                </c:pt>
                <c:pt idx="222">
                  <c:v>243.25771179160503</c:v>
                </c:pt>
                <c:pt idx="223">
                  <c:v>286.17881140155544</c:v>
                </c:pt>
                <c:pt idx="224">
                  <c:v>291.516173904222</c:v>
                </c:pt>
                <c:pt idx="225">
                  <c:v>306.89113289721098</c:v>
                </c:pt>
                <c:pt idx="226">
                  <c:v>364.41577311420815</c:v>
                </c:pt>
                <c:pt idx="227">
                  <c:v>436.84478431445075</c:v>
                </c:pt>
                <c:pt idx="228">
                  <c:v>473.8774676591446</c:v>
                </c:pt>
                <c:pt idx="229">
                  <c:v>503.40765120003039</c:v>
                </c:pt>
                <c:pt idx="230">
                  <c:v>525.24550337021697</c:v>
                </c:pt>
                <c:pt idx="231">
                  <c:v>542.04612757155223</c:v>
                </c:pt>
                <c:pt idx="232">
                  <c:v>124.09190577167894</c:v>
                </c:pt>
                <c:pt idx="233">
                  <c:v>134.17917792939915</c:v>
                </c:pt>
                <c:pt idx="234">
                  <c:v>135.65019740779979</c:v>
                </c:pt>
                <c:pt idx="235">
                  <c:v>137.54900942473907</c:v>
                </c:pt>
                <c:pt idx="236">
                  <c:v>140.12683229101657</c:v>
                </c:pt>
                <c:pt idx="237">
                  <c:v>141.86714783269605</c:v>
                </c:pt>
                <c:pt idx="238">
                  <c:v>148.73312247266182</c:v>
                </c:pt>
                <c:pt idx="239">
                  <c:v>146.40866975842118</c:v>
                </c:pt>
                <c:pt idx="240">
                  <c:v>143.55048973614885</c:v>
                </c:pt>
                <c:pt idx="241">
                  <c:v>143.09729671633642</c:v>
                </c:pt>
                <c:pt idx="242">
                  <c:v>138.99403708164678</c:v>
                </c:pt>
                <c:pt idx="243">
                  <c:v>128.75220719883299</c:v>
                </c:pt>
                <c:pt idx="244">
                  <c:v>131.18873473295383</c:v>
                </c:pt>
                <c:pt idx="245">
                  <c:v>135.91983309258242</c:v>
                </c:pt>
                <c:pt idx="246">
                  <c:v>139.11940636338207</c:v>
                </c:pt>
                <c:pt idx="247">
                  <c:v>112.38326015647834</c:v>
                </c:pt>
                <c:pt idx="248">
                  <c:v>118.23838958210601</c:v>
                </c:pt>
                <c:pt idx="249">
                  <c:v>112.63989619153145</c:v>
                </c:pt>
                <c:pt idx="250">
                  <c:v>112.7628371850505</c:v>
                </c:pt>
                <c:pt idx="251">
                  <c:v>118.03891962507922</c:v>
                </c:pt>
                <c:pt idx="252">
                  <c:v>120.40708030815432</c:v>
                </c:pt>
                <c:pt idx="253">
                  <c:v>122.98876369193789</c:v>
                </c:pt>
                <c:pt idx="254">
                  <c:v>124.88276681746305</c:v>
                </c:pt>
                <c:pt idx="255">
                  <c:v>123.41811660282053</c:v>
                </c:pt>
                <c:pt idx="256">
                  <c:v>123.99787952406939</c:v>
                </c:pt>
                <c:pt idx="257">
                  <c:v>128.97660704850415</c:v>
                </c:pt>
                <c:pt idx="258">
                  <c:v>137.17124828513349</c:v>
                </c:pt>
                <c:pt idx="259">
                  <c:v>133.47646237573744</c:v>
                </c:pt>
                <c:pt idx="260">
                  <c:v>135.40977180343563</c:v>
                </c:pt>
                <c:pt idx="261">
                  <c:v>131.65688961375534</c:v>
                </c:pt>
                <c:pt idx="262">
                  <c:v>209.36634818908954</c:v>
                </c:pt>
                <c:pt idx="263">
                  <c:v>230.09173075694414</c:v>
                </c:pt>
                <c:pt idx="264">
                  <c:v>235.81064765806758</c:v>
                </c:pt>
                <c:pt idx="265">
                  <c:v>243.01215408726637</c:v>
                </c:pt>
                <c:pt idx="266">
                  <c:v>249.8371347319453</c:v>
                </c:pt>
                <c:pt idx="267">
                  <c:v>256.57288867895397</c:v>
                </c:pt>
                <c:pt idx="268">
                  <c:v>267.30989699649905</c:v>
                </c:pt>
                <c:pt idx="269">
                  <c:v>276.85474463599269</c:v>
                </c:pt>
                <c:pt idx="270">
                  <c:v>283.23327336734758</c:v>
                </c:pt>
                <c:pt idx="271">
                  <c:v>168.69485154740613</c:v>
                </c:pt>
                <c:pt idx="272">
                  <c:v>173.04547546022371</c:v>
                </c:pt>
                <c:pt idx="273">
                  <c:v>177.85655205735648</c:v>
                </c:pt>
                <c:pt idx="274">
                  <c:v>202.12356636941055</c:v>
                </c:pt>
                <c:pt idx="275">
                  <c:v>214.46872818484002</c:v>
                </c:pt>
                <c:pt idx="276">
                  <c:v>229.06352566007033</c:v>
                </c:pt>
                <c:pt idx="277">
                  <c:v>244.91460949967245</c:v>
                </c:pt>
                <c:pt idx="278">
                  <c:v>260.63704697495814</c:v>
                </c:pt>
                <c:pt idx="279">
                  <c:v>282.88520379899433</c:v>
                </c:pt>
                <c:pt idx="280">
                  <c:v>296.00041869907722</c:v>
                </c:pt>
                <c:pt idx="281">
                  <c:v>307.2074090575581</c:v>
                </c:pt>
                <c:pt idx="282">
                  <c:v>120.63605662562168</c:v>
                </c:pt>
                <c:pt idx="283">
                  <c:v>119.58844638533046</c:v>
                </c:pt>
                <c:pt idx="284">
                  <c:v>127.64055387665411</c:v>
                </c:pt>
                <c:pt idx="285">
                  <c:v>148.060096116426</c:v>
                </c:pt>
                <c:pt idx="286">
                  <c:v>152.25337040772737</c:v>
                </c:pt>
                <c:pt idx="287">
                  <c:v>155.19321076994214</c:v>
                </c:pt>
                <c:pt idx="288">
                  <c:v>156.87873077335846</c:v>
                </c:pt>
                <c:pt idx="289">
                  <c:v>167.36948191617125</c:v>
                </c:pt>
                <c:pt idx="290">
                  <c:v>164.99518044160925</c:v>
                </c:pt>
                <c:pt idx="291">
                  <c:v>177.09092497808624</c:v>
                </c:pt>
                <c:pt idx="292">
                  <c:v>177.18440348460419</c:v>
                </c:pt>
                <c:pt idx="293">
                  <c:v>175.3229783044533</c:v>
                </c:pt>
                <c:pt idx="294">
                  <c:v>173.32910938748583</c:v>
                </c:pt>
                <c:pt idx="295">
                  <c:v>159.67485370062252</c:v>
                </c:pt>
                <c:pt idx="296">
                  <c:v>161.122469094179</c:v>
                </c:pt>
                <c:pt idx="297">
                  <c:v>163.53360719353935</c:v>
                </c:pt>
                <c:pt idx="298">
                  <c:v>171.14608793123807</c:v>
                </c:pt>
                <c:pt idx="299">
                  <c:v>174.83494184580354</c:v>
                </c:pt>
                <c:pt idx="300">
                  <c:v>177.01457655784515</c:v>
                </c:pt>
                <c:pt idx="301">
                  <c:v>178.375208851303</c:v>
                </c:pt>
                <c:pt idx="302">
                  <c:v>182.56620397089054</c:v>
                </c:pt>
                <c:pt idx="303">
                  <c:v>187.21384366929269</c:v>
                </c:pt>
                <c:pt idx="304">
                  <c:v>200.57986148709617</c:v>
                </c:pt>
                <c:pt idx="305">
                  <c:v>203.4888317797004</c:v>
                </c:pt>
                <c:pt idx="306">
                  <c:v>209.29646251339486</c:v>
                </c:pt>
                <c:pt idx="307">
                  <c:v>240.90703256334237</c:v>
                </c:pt>
                <c:pt idx="308">
                  <c:v>250.80490706474271</c:v>
                </c:pt>
                <c:pt idx="309">
                  <c:v>265.18925384215567</c:v>
                </c:pt>
                <c:pt idx="310">
                  <c:v>274.54553514913312</c:v>
                </c:pt>
                <c:pt idx="311">
                  <c:v>287.48805139798958</c:v>
                </c:pt>
                <c:pt idx="312">
                  <c:v>285.78051390489759</c:v>
                </c:pt>
                <c:pt idx="313">
                  <c:v>285.24520390620216</c:v>
                </c:pt>
                <c:pt idx="314">
                  <c:v>116.92007522345278</c:v>
                </c:pt>
                <c:pt idx="315">
                  <c:v>74.021237994091962</c:v>
                </c:pt>
                <c:pt idx="316">
                  <c:v>74.324789176723755</c:v>
                </c:pt>
                <c:pt idx="317">
                  <c:v>113.38369750757005</c:v>
                </c:pt>
                <c:pt idx="318">
                  <c:v>79.611128068049538</c:v>
                </c:pt>
                <c:pt idx="319">
                  <c:v>114.60804095446395</c:v>
                </c:pt>
                <c:pt idx="320">
                  <c:v>81.629879961883688</c:v>
                </c:pt>
                <c:pt idx="321">
                  <c:v>83.803015050719154</c:v>
                </c:pt>
                <c:pt idx="322">
                  <c:v>115.71132521439094</c:v>
                </c:pt>
                <c:pt idx="323">
                  <c:v>89.925069529241313</c:v>
                </c:pt>
                <c:pt idx="324">
                  <c:v>92.857356210520635</c:v>
                </c:pt>
                <c:pt idx="325">
                  <c:v>96.175809922490004</c:v>
                </c:pt>
                <c:pt idx="326">
                  <c:v>255.63180724844429</c:v>
                </c:pt>
                <c:pt idx="327">
                  <c:v>261.46592199297606</c:v>
                </c:pt>
                <c:pt idx="328">
                  <c:v>261.65744492396732</c:v>
                </c:pt>
                <c:pt idx="329">
                  <c:v>278.67796625179676</c:v>
                </c:pt>
                <c:pt idx="330">
                  <c:v>289.41476350321648</c:v>
                </c:pt>
                <c:pt idx="331">
                  <c:v>298.67921422615967</c:v>
                </c:pt>
                <c:pt idx="332">
                  <c:v>237.4177535709417</c:v>
                </c:pt>
                <c:pt idx="333">
                  <c:v>241.40197849647339</c:v>
                </c:pt>
                <c:pt idx="334">
                  <c:v>246.26601341496851</c:v>
                </c:pt>
                <c:pt idx="335">
                  <c:v>257.4978143163504</c:v>
                </c:pt>
                <c:pt idx="336">
                  <c:v>259.32459228107507</c:v>
                </c:pt>
                <c:pt idx="337">
                  <c:v>268.04027812225036</c:v>
                </c:pt>
                <c:pt idx="338">
                  <c:v>274.95740597532813</c:v>
                </c:pt>
                <c:pt idx="339">
                  <c:v>98.951398412968189</c:v>
                </c:pt>
                <c:pt idx="340">
                  <c:v>107.26674985439672</c:v>
                </c:pt>
                <c:pt idx="341">
                  <c:v>107.85964016531815</c:v>
                </c:pt>
                <c:pt idx="342">
                  <c:v>120.4417191445792</c:v>
                </c:pt>
                <c:pt idx="343">
                  <c:v>125.95442925195047</c:v>
                </c:pt>
                <c:pt idx="344">
                  <c:v>123.5380520077276</c:v>
                </c:pt>
                <c:pt idx="345">
                  <c:v>123.35123227495788</c:v>
                </c:pt>
                <c:pt idx="346">
                  <c:v>129.5190329750406</c:v>
                </c:pt>
                <c:pt idx="347">
                  <c:v>123.0130122715463</c:v>
                </c:pt>
                <c:pt idx="348">
                  <c:v>148.10388585197063</c:v>
                </c:pt>
                <c:pt idx="349">
                  <c:v>154.48912991517145</c:v>
                </c:pt>
                <c:pt idx="350">
                  <c:v>158.07468529096445</c:v>
                </c:pt>
                <c:pt idx="351">
                  <c:v>151.97457363720738</c:v>
                </c:pt>
                <c:pt idx="352">
                  <c:v>157.22916990647215</c:v>
                </c:pt>
                <c:pt idx="353">
                  <c:v>157.99121462446371</c:v>
                </c:pt>
                <c:pt idx="354">
                  <c:v>160.06787733135241</c:v>
                </c:pt>
                <c:pt idx="355">
                  <c:v>164.60163915270286</c:v>
                </c:pt>
                <c:pt idx="356">
                  <c:v>169.38343655604154</c:v>
                </c:pt>
                <c:pt idx="357">
                  <c:v>173.10801709911931</c:v>
                </c:pt>
                <c:pt idx="358">
                  <c:v>180.06146761511849</c:v>
                </c:pt>
                <c:pt idx="359">
                  <c:v>183.49731265152636</c:v>
                </c:pt>
                <c:pt idx="360">
                  <c:v>186.2484315695468</c:v>
                </c:pt>
                <c:pt idx="361">
                  <c:v>187.84600758775107</c:v>
                </c:pt>
                <c:pt idx="362">
                  <c:v>190.06064633063335</c:v>
                </c:pt>
                <c:pt idx="363">
                  <c:v>129.96576777514716</c:v>
                </c:pt>
                <c:pt idx="364">
                  <c:v>140.75644759495015</c:v>
                </c:pt>
                <c:pt idx="365">
                  <c:v>135.68579204572791</c:v>
                </c:pt>
                <c:pt idx="366">
                  <c:v>143.96774078322437</c:v>
                </c:pt>
                <c:pt idx="367">
                  <c:v>146.98484362581812</c:v>
                </c:pt>
                <c:pt idx="368">
                  <c:v>149.20811030445151</c:v>
                </c:pt>
                <c:pt idx="369">
                  <c:v>152.31368092358676</c:v>
                </c:pt>
                <c:pt idx="370">
                  <c:v>158.26780677209888</c:v>
                </c:pt>
                <c:pt idx="371">
                  <c:v>166.74485815027552</c:v>
                </c:pt>
                <c:pt idx="372">
                  <c:v>169.78612395943119</c:v>
                </c:pt>
                <c:pt idx="373">
                  <c:v>168.69089731594957</c:v>
                </c:pt>
                <c:pt idx="374">
                  <c:v>162.67493362314804</c:v>
                </c:pt>
                <c:pt idx="375">
                  <c:v>164.9522251290787</c:v>
                </c:pt>
                <c:pt idx="376">
                  <c:v>166.26157153342942</c:v>
                </c:pt>
                <c:pt idx="377">
                  <c:v>168.23178186661656</c:v>
                </c:pt>
                <c:pt idx="378">
                  <c:v>162.35559220402442</c:v>
                </c:pt>
                <c:pt idx="379">
                  <c:v>165.27112812810083</c:v>
                </c:pt>
                <c:pt idx="380">
                  <c:v>166.6301510445528</c:v>
                </c:pt>
                <c:pt idx="381">
                  <c:v>164.15366077227031</c:v>
                </c:pt>
                <c:pt idx="382">
                  <c:v>164.78025355955833</c:v>
                </c:pt>
                <c:pt idx="383">
                  <c:v>167.67410027476595</c:v>
                </c:pt>
                <c:pt idx="384">
                  <c:v>168.76000519623699</c:v>
                </c:pt>
                <c:pt idx="385">
                  <c:v>172.15684223149086</c:v>
                </c:pt>
                <c:pt idx="386">
                  <c:v>173.6121128385324</c:v>
                </c:pt>
                <c:pt idx="387">
                  <c:v>176.46786442739736</c:v>
                </c:pt>
                <c:pt idx="388">
                  <c:v>179.7141010633793</c:v>
                </c:pt>
                <c:pt idx="389">
                  <c:v>183.80669265097066</c:v>
                </c:pt>
                <c:pt idx="390">
                  <c:v>126.94516888712357</c:v>
                </c:pt>
                <c:pt idx="391">
                  <c:v>129.69004793082044</c:v>
                </c:pt>
                <c:pt idx="392">
                  <c:v>121.11071312756511</c:v>
                </c:pt>
                <c:pt idx="393">
                  <c:v>124.85650293201957</c:v>
                </c:pt>
                <c:pt idx="394">
                  <c:v>127.17786215040201</c:v>
                </c:pt>
                <c:pt idx="395">
                  <c:v>142.29165335195376</c:v>
                </c:pt>
                <c:pt idx="396">
                  <c:v>137.57241660424532</c:v>
                </c:pt>
                <c:pt idx="397">
                  <c:v>146.52343843428511</c:v>
                </c:pt>
                <c:pt idx="398">
                  <c:v>144.57655216593471</c:v>
                </c:pt>
                <c:pt idx="399">
                  <c:v>148.06008830709322</c:v>
                </c:pt>
                <c:pt idx="400">
                  <c:v>150.71696812303915</c:v>
                </c:pt>
                <c:pt idx="401">
                  <c:v>151.85051520105662</c:v>
                </c:pt>
                <c:pt idx="402">
                  <c:v>159.45789160934464</c:v>
                </c:pt>
                <c:pt idx="403">
                  <c:v>159.38794778467144</c:v>
                </c:pt>
                <c:pt idx="404">
                  <c:v>164.46763731799518</c:v>
                </c:pt>
                <c:pt idx="405">
                  <c:v>100.82616584833326</c:v>
                </c:pt>
                <c:pt idx="406">
                  <c:v>104.55157575870948</c:v>
                </c:pt>
                <c:pt idx="407">
                  <c:v>105.70424654435243</c:v>
                </c:pt>
                <c:pt idx="408">
                  <c:v>109.44074079986757</c:v>
                </c:pt>
                <c:pt idx="409">
                  <c:v>121.17496606516261</c:v>
                </c:pt>
                <c:pt idx="410">
                  <c:v>112.74514745402706</c:v>
                </c:pt>
                <c:pt idx="411">
                  <c:v>109.55589103413016</c:v>
                </c:pt>
                <c:pt idx="412">
                  <c:v>113.24657455468346</c:v>
                </c:pt>
                <c:pt idx="413">
                  <c:v>78.92772030979549</c:v>
                </c:pt>
                <c:pt idx="414">
                  <c:v>115.42877708003192</c:v>
                </c:pt>
                <c:pt idx="415">
                  <c:v>111.87456680026423</c:v>
                </c:pt>
                <c:pt idx="416">
                  <c:v>111.07393881463554</c:v>
                </c:pt>
                <c:pt idx="417">
                  <c:v>112.14396385391791</c:v>
                </c:pt>
                <c:pt idx="418">
                  <c:v>117.60679520582718</c:v>
                </c:pt>
                <c:pt idx="419">
                  <c:v>127.79094257064284</c:v>
                </c:pt>
                <c:pt idx="420">
                  <c:v>120.73903377705307</c:v>
                </c:pt>
                <c:pt idx="421">
                  <c:v>123.07019819388711</c:v>
                </c:pt>
                <c:pt idx="422">
                  <c:v>122.06756657833222</c:v>
                </c:pt>
                <c:pt idx="423">
                  <c:v>129.47068186108123</c:v>
                </c:pt>
                <c:pt idx="424">
                  <c:v>133.01099723338234</c:v>
                </c:pt>
                <c:pt idx="425">
                  <c:v>139.51678182549378</c:v>
                </c:pt>
                <c:pt idx="426">
                  <c:v>140.15278980316236</c:v>
                </c:pt>
                <c:pt idx="427">
                  <c:v>132.43079205499075</c:v>
                </c:pt>
                <c:pt idx="428">
                  <c:v>245.27425450092198</c:v>
                </c:pt>
                <c:pt idx="429">
                  <c:v>244.9041526454111</c:v>
                </c:pt>
                <c:pt idx="430">
                  <c:v>242.97958336627801</c:v>
                </c:pt>
                <c:pt idx="431">
                  <c:v>256.88304157481264</c:v>
                </c:pt>
                <c:pt idx="432">
                  <c:v>265.91957195408111</c:v>
                </c:pt>
                <c:pt idx="433">
                  <c:v>269.98542142657737</c:v>
                </c:pt>
                <c:pt idx="434">
                  <c:v>275.27422060416188</c:v>
                </c:pt>
                <c:pt idx="435">
                  <c:v>284.9069825865738</c:v>
                </c:pt>
                <c:pt idx="436">
                  <c:v>144.9265327430291</c:v>
                </c:pt>
                <c:pt idx="437">
                  <c:v>149.42349557011573</c:v>
                </c:pt>
                <c:pt idx="438">
                  <c:v>148.37832051684666</c:v>
                </c:pt>
                <c:pt idx="439">
                  <c:v>152.71252221960526</c:v>
                </c:pt>
                <c:pt idx="440">
                  <c:v>157.28331333254764</c:v>
                </c:pt>
                <c:pt idx="441">
                  <c:v>160.65622464086684</c:v>
                </c:pt>
                <c:pt idx="442">
                  <c:v>166.75403635678279</c:v>
                </c:pt>
                <c:pt idx="443">
                  <c:v>169.64075268661472</c:v>
                </c:pt>
                <c:pt idx="444">
                  <c:v>172.3876380069016</c:v>
                </c:pt>
                <c:pt idx="445">
                  <c:v>172.78271297343829</c:v>
                </c:pt>
                <c:pt idx="446">
                  <c:v>173.63479698298815</c:v>
                </c:pt>
                <c:pt idx="447">
                  <c:v>180.8543898764492</c:v>
                </c:pt>
                <c:pt idx="448">
                  <c:v>184.9837473934333</c:v>
                </c:pt>
                <c:pt idx="449">
                  <c:v>183.30201158414161</c:v>
                </c:pt>
                <c:pt idx="450">
                  <c:v>187.7641080690909</c:v>
                </c:pt>
                <c:pt idx="451">
                  <c:v>128.08826940682363</c:v>
                </c:pt>
                <c:pt idx="452">
                  <c:v>136.7325236221767</c:v>
                </c:pt>
                <c:pt idx="453">
                  <c:v>138.80027182543989</c:v>
                </c:pt>
                <c:pt idx="454">
                  <c:v>139.04792370042895</c:v>
                </c:pt>
                <c:pt idx="455">
                  <c:v>140.24451885659568</c:v>
                </c:pt>
                <c:pt idx="456">
                  <c:v>140.33005678917397</c:v>
                </c:pt>
                <c:pt idx="457">
                  <c:v>141.71612302520003</c:v>
                </c:pt>
                <c:pt idx="458">
                  <c:v>144.51650165969355</c:v>
                </c:pt>
                <c:pt idx="459">
                  <c:v>146.5113384694466</c:v>
                </c:pt>
                <c:pt idx="460">
                  <c:v>146.59082342435383</c:v>
                </c:pt>
                <c:pt idx="461">
                  <c:v>148.44033649159641</c:v>
                </c:pt>
                <c:pt idx="462">
                  <c:v>150.01302308452833</c:v>
                </c:pt>
                <c:pt idx="463">
                  <c:v>151.36386171257791</c:v>
                </c:pt>
                <c:pt idx="464">
                  <c:v>154.53223312474933</c:v>
                </c:pt>
                <c:pt idx="465">
                  <c:v>153.67332418167069</c:v>
                </c:pt>
                <c:pt idx="466">
                  <c:v>133.17911534138983</c:v>
                </c:pt>
                <c:pt idx="467">
                  <c:v>132.8611833781257</c:v>
                </c:pt>
                <c:pt idx="468">
                  <c:v>134.32710796227525</c:v>
                </c:pt>
                <c:pt idx="469">
                  <c:v>136.96581355569009</c:v>
                </c:pt>
                <c:pt idx="470">
                  <c:v>138.71363985563849</c:v>
                </c:pt>
                <c:pt idx="471">
                  <c:v>141.08576847922907</c:v>
                </c:pt>
                <c:pt idx="472">
                  <c:v>134.64325869399983</c:v>
                </c:pt>
                <c:pt idx="473">
                  <c:v>142.36431309633772</c:v>
                </c:pt>
                <c:pt idx="474">
                  <c:v>141.14481873111399</c:v>
                </c:pt>
                <c:pt idx="475">
                  <c:v>142.27496257918986</c:v>
                </c:pt>
                <c:pt idx="476">
                  <c:v>148.21144897415655</c:v>
                </c:pt>
                <c:pt idx="477">
                  <c:v>154.67673834463312</c:v>
                </c:pt>
                <c:pt idx="478">
                  <c:v>159.69718013188728</c:v>
                </c:pt>
                <c:pt idx="479">
                  <c:v>160.85180532049787</c:v>
                </c:pt>
                <c:pt idx="480">
                  <c:v>164.71783556943612</c:v>
                </c:pt>
                <c:pt idx="481">
                  <c:v>224.79235906814193</c:v>
                </c:pt>
                <c:pt idx="482">
                  <c:v>251.17491612549793</c:v>
                </c:pt>
                <c:pt idx="483">
                  <c:v>251.66814300561845</c:v>
                </c:pt>
                <c:pt idx="484">
                  <c:v>251.36395200834301</c:v>
                </c:pt>
                <c:pt idx="485">
                  <c:v>251.76137749559848</c:v>
                </c:pt>
                <c:pt idx="486">
                  <c:v>255.03367931842143</c:v>
                </c:pt>
                <c:pt idx="487">
                  <c:v>255.03996065015582</c:v>
                </c:pt>
                <c:pt idx="488">
                  <c:v>255.94936957380884</c:v>
                </c:pt>
                <c:pt idx="489">
                  <c:v>261.9896037463439</c:v>
                </c:pt>
                <c:pt idx="490">
                  <c:v>266.97126742375337</c:v>
                </c:pt>
                <c:pt idx="491">
                  <c:v>272.30301564404238</c:v>
                </c:pt>
                <c:pt idx="492">
                  <c:v>66.356026984419231</c:v>
                </c:pt>
                <c:pt idx="493">
                  <c:v>77.447955752010245</c:v>
                </c:pt>
                <c:pt idx="494">
                  <c:v>68.323889272646596</c:v>
                </c:pt>
                <c:pt idx="495">
                  <c:v>70.258412434705491</c:v>
                </c:pt>
                <c:pt idx="496">
                  <c:v>130.46398132687918</c:v>
                </c:pt>
                <c:pt idx="497">
                  <c:v>132.52227169978985</c:v>
                </c:pt>
                <c:pt idx="498">
                  <c:v>146.62740252070611</c:v>
                </c:pt>
                <c:pt idx="499">
                  <c:v>142.20803446022362</c:v>
                </c:pt>
                <c:pt idx="500">
                  <c:v>144.71984417012297</c:v>
                </c:pt>
                <c:pt idx="501">
                  <c:v>144.33544050026342</c:v>
                </c:pt>
                <c:pt idx="502">
                  <c:v>145.75963271778249</c:v>
                </c:pt>
                <c:pt idx="503">
                  <c:v>198.98259885561271</c:v>
                </c:pt>
                <c:pt idx="504">
                  <c:v>209.16222800555357</c:v>
                </c:pt>
                <c:pt idx="505">
                  <c:v>211.64930267152658</c:v>
                </c:pt>
                <c:pt idx="506">
                  <c:v>214.60117590149139</c:v>
                </c:pt>
                <c:pt idx="507">
                  <c:v>219.02130087216773</c:v>
                </c:pt>
                <c:pt idx="508">
                  <c:v>221.36136768998193</c:v>
                </c:pt>
                <c:pt idx="509">
                  <c:v>232.31952520506724</c:v>
                </c:pt>
                <c:pt idx="510">
                  <c:v>243.1356717073318</c:v>
                </c:pt>
                <c:pt idx="511">
                  <c:v>97.002269969708237</c:v>
                </c:pt>
                <c:pt idx="512">
                  <c:v>97.965850360437173</c:v>
                </c:pt>
                <c:pt idx="513">
                  <c:v>99.529344933226128</c:v>
                </c:pt>
                <c:pt idx="514">
                  <c:v>102.52530637213226</c:v>
                </c:pt>
                <c:pt idx="515">
                  <c:v>113.8015111817665</c:v>
                </c:pt>
                <c:pt idx="516">
                  <c:v>115.47001374498637</c:v>
                </c:pt>
                <c:pt idx="517">
                  <c:v>116.87871857006789</c:v>
                </c:pt>
                <c:pt idx="518">
                  <c:v>119.260034694838</c:v>
                </c:pt>
                <c:pt idx="519">
                  <c:v>121.71866714302061</c:v>
                </c:pt>
                <c:pt idx="520">
                  <c:v>122.94959379950265</c:v>
                </c:pt>
                <c:pt idx="521">
                  <c:v>128.74742219002667</c:v>
                </c:pt>
                <c:pt idx="522">
                  <c:v>129.76503222902733</c:v>
                </c:pt>
                <c:pt idx="523">
                  <c:v>130.32387559130592</c:v>
                </c:pt>
                <c:pt idx="524">
                  <c:v>132.91394495569449</c:v>
                </c:pt>
                <c:pt idx="525">
                  <c:v>134.74524779637551</c:v>
                </c:pt>
                <c:pt idx="526">
                  <c:v>95.296371542291894</c:v>
                </c:pt>
                <c:pt idx="527">
                  <c:v>94.219144261823743</c:v>
                </c:pt>
                <c:pt idx="528">
                  <c:v>123.79415678125136</c:v>
                </c:pt>
                <c:pt idx="529">
                  <c:v>125.21817358422285</c:v>
                </c:pt>
                <c:pt idx="530">
                  <c:v>129.03894838476242</c:v>
                </c:pt>
                <c:pt idx="531">
                  <c:v>100.72181778706084</c:v>
                </c:pt>
                <c:pt idx="532">
                  <c:v>97.007422355111174</c:v>
                </c:pt>
                <c:pt idx="533">
                  <c:v>129.50862551940767</c:v>
                </c:pt>
                <c:pt idx="534">
                  <c:v>104.81927361770479</c:v>
                </c:pt>
                <c:pt idx="535">
                  <c:v>113.73974729164692</c:v>
                </c:pt>
                <c:pt idx="536">
                  <c:v>118.11783302019577</c:v>
                </c:pt>
                <c:pt idx="537">
                  <c:v>123.94237350218216</c:v>
                </c:pt>
                <c:pt idx="538">
                  <c:v>127.18620294307792</c:v>
                </c:pt>
                <c:pt idx="539">
                  <c:v>127.64065980725354</c:v>
                </c:pt>
                <c:pt idx="540">
                  <c:v>125.42000732788938</c:v>
                </c:pt>
                <c:pt idx="541">
                  <c:v>157.29093330499839</c:v>
                </c:pt>
                <c:pt idx="542">
                  <c:v>202.89018897590827</c:v>
                </c:pt>
                <c:pt idx="543">
                  <c:v>209.6308221336096</c:v>
                </c:pt>
                <c:pt idx="544">
                  <c:v>225.69413571166754</c:v>
                </c:pt>
                <c:pt idx="545">
                  <c:v>234.97622205632322</c:v>
                </c:pt>
                <c:pt idx="546">
                  <c:v>245.96284558971655</c:v>
                </c:pt>
                <c:pt idx="547">
                  <c:v>255.31046074564989</c:v>
                </c:pt>
                <c:pt idx="548">
                  <c:v>264.45564437770452</c:v>
                </c:pt>
                <c:pt idx="549">
                  <c:v>269.89430642817882</c:v>
                </c:pt>
                <c:pt idx="550">
                  <c:v>269.23156037131139</c:v>
                </c:pt>
                <c:pt idx="551">
                  <c:v>143.29033413606669</c:v>
                </c:pt>
                <c:pt idx="552">
                  <c:v>142.65307404765429</c:v>
                </c:pt>
                <c:pt idx="553">
                  <c:v>150.89363926841742</c:v>
                </c:pt>
                <c:pt idx="554">
                  <c:v>153.76214724656944</c:v>
                </c:pt>
                <c:pt idx="555">
                  <c:v>150.44889471701447</c:v>
                </c:pt>
                <c:pt idx="556">
                  <c:v>156.27807503068672</c:v>
                </c:pt>
                <c:pt idx="557">
                  <c:v>153.22800700438751</c:v>
                </c:pt>
                <c:pt idx="558">
                  <c:v>167.54695088425379</c:v>
                </c:pt>
                <c:pt idx="559">
                  <c:v>156.9084409091719</c:v>
                </c:pt>
                <c:pt idx="560">
                  <c:v>157.59935151962529</c:v>
                </c:pt>
                <c:pt idx="561">
                  <c:v>156.89306668033805</c:v>
                </c:pt>
                <c:pt idx="562">
                  <c:v>158.04055763385472</c:v>
                </c:pt>
                <c:pt idx="563">
                  <c:v>155.7022512350641</c:v>
                </c:pt>
                <c:pt idx="564">
                  <c:v>157.29843837617705</c:v>
                </c:pt>
                <c:pt idx="565">
                  <c:v>163.57082712705673</c:v>
                </c:pt>
                <c:pt idx="566">
                  <c:v>73.83613803653634</c:v>
                </c:pt>
                <c:pt idx="567">
                  <c:v>75.134586837833865</c:v>
                </c:pt>
                <c:pt idx="568">
                  <c:v>76.277589467996279</c:v>
                </c:pt>
                <c:pt idx="569">
                  <c:v>77.647197503556782</c:v>
                </c:pt>
                <c:pt idx="570">
                  <c:v>48.885111828579369</c:v>
                </c:pt>
                <c:pt idx="571">
                  <c:v>48.712667863678149</c:v>
                </c:pt>
                <c:pt idx="572">
                  <c:v>47.758197563947647</c:v>
                </c:pt>
                <c:pt idx="573">
                  <c:v>50.592936695552282</c:v>
                </c:pt>
                <c:pt idx="574">
                  <c:v>59.092855822878022</c:v>
                </c:pt>
                <c:pt idx="575">
                  <c:v>61.950800019049183</c:v>
                </c:pt>
                <c:pt idx="576">
                  <c:v>63.302814532136409</c:v>
                </c:pt>
                <c:pt idx="577">
                  <c:v>88.769309384926373</c:v>
                </c:pt>
                <c:pt idx="578">
                  <c:v>90.65465718244684</c:v>
                </c:pt>
                <c:pt idx="579">
                  <c:v>76.555580139524039</c:v>
                </c:pt>
                <c:pt idx="580">
                  <c:v>77.446330725434365</c:v>
                </c:pt>
                <c:pt idx="581">
                  <c:v>153.65127952255358</c:v>
                </c:pt>
                <c:pt idx="582">
                  <c:v>157.77354535247522</c:v>
                </c:pt>
                <c:pt idx="583">
                  <c:v>161.53573643185641</c:v>
                </c:pt>
                <c:pt idx="584">
                  <c:v>175.47305893477966</c:v>
                </c:pt>
                <c:pt idx="585">
                  <c:v>187.34537033797744</c:v>
                </c:pt>
                <c:pt idx="586">
                  <c:v>191.72894255410912</c:v>
                </c:pt>
                <c:pt idx="587">
                  <c:v>200.76512559950493</c:v>
                </c:pt>
                <c:pt idx="588">
                  <c:v>213.40959789147433</c:v>
                </c:pt>
                <c:pt idx="589">
                  <c:v>223.15291884638776</c:v>
                </c:pt>
                <c:pt idx="590">
                  <c:v>233.16534603825198</c:v>
                </c:pt>
                <c:pt idx="591">
                  <c:v>239.82361886421478</c:v>
                </c:pt>
                <c:pt idx="592">
                  <c:v>239.26331588010788</c:v>
                </c:pt>
                <c:pt idx="593">
                  <c:v>244.91790233384978</c:v>
                </c:pt>
                <c:pt idx="594">
                  <c:v>86.658492968633993</c:v>
                </c:pt>
                <c:pt idx="595">
                  <c:v>87.735648956913479</c:v>
                </c:pt>
                <c:pt idx="596">
                  <c:v>93.27387898433463</c:v>
                </c:pt>
                <c:pt idx="597">
                  <c:v>91.048146840515216</c:v>
                </c:pt>
                <c:pt idx="598">
                  <c:v>98.979782257422386</c:v>
                </c:pt>
                <c:pt idx="599">
                  <c:v>115.03875614432641</c:v>
                </c:pt>
                <c:pt idx="600">
                  <c:v>105.75249582287182</c:v>
                </c:pt>
                <c:pt idx="601">
                  <c:v>99.502401448709776</c:v>
                </c:pt>
                <c:pt idx="602">
                  <c:v>115.12398683760921</c:v>
                </c:pt>
                <c:pt idx="603">
                  <c:v>115.84596488344386</c:v>
                </c:pt>
                <c:pt idx="604">
                  <c:v>129.55092942865164</c:v>
                </c:pt>
                <c:pt idx="605">
                  <c:v>122.72322580750782</c:v>
                </c:pt>
                <c:pt idx="606">
                  <c:v>135.20442307986315</c:v>
                </c:pt>
                <c:pt idx="607">
                  <c:v>137.20008799792083</c:v>
                </c:pt>
                <c:pt idx="608">
                  <c:v>146.8467515388032</c:v>
                </c:pt>
                <c:pt idx="609">
                  <c:v>168.55036789293473</c:v>
                </c:pt>
                <c:pt idx="610">
                  <c:v>169.07071885263719</c:v>
                </c:pt>
                <c:pt idx="611">
                  <c:v>171.26451407116326</c:v>
                </c:pt>
                <c:pt idx="612">
                  <c:v>173.33735632172238</c:v>
                </c:pt>
                <c:pt idx="613">
                  <c:v>173.33557633880753</c:v>
                </c:pt>
                <c:pt idx="614">
                  <c:v>174.76242875998193</c:v>
                </c:pt>
                <c:pt idx="615">
                  <c:v>174.90265511728776</c:v>
                </c:pt>
                <c:pt idx="616">
                  <c:v>180.30823044654537</c:v>
                </c:pt>
                <c:pt idx="617">
                  <c:v>184.65827259756151</c:v>
                </c:pt>
                <c:pt idx="618">
                  <c:v>188.81165072621999</c:v>
                </c:pt>
                <c:pt idx="619">
                  <c:v>195.32089506284879</c:v>
                </c:pt>
                <c:pt idx="620">
                  <c:v>201.82013156187892</c:v>
                </c:pt>
                <c:pt idx="621">
                  <c:v>210.56624880119685</c:v>
                </c:pt>
                <c:pt idx="622">
                  <c:v>213.57537405860836</c:v>
                </c:pt>
                <c:pt idx="623">
                  <c:v>216.92933561627126</c:v>
                </c:pt>
                <c:pt idx="624">
                  <c:v>220.70914847915151</c:v>
                </c:pt>
                <c:pt idx="625">
                  <c:v>223.70501370746331</c:v>
                </c:pt>
                <c:pt idx="626">
                  <c:v>228.98444440657516</c:v>
                </c:pt>
                <c:pt idx="627">
                  <c:v>214.90668219238341</c:v>
                </c:pt>
                <c:pt idx="628">
                  <c:v>227.22079811519956</c:v>
                </c:pt>
                <c:pt idx="629">
                  <c:v>235.02334134431879</c:v>
                </c:pt>
                <c:pt idx="630">
                  <c:v>253.42181873903752</c:v>
                </c:pt>
                <c:pt idx="631">
                  <c:v>255.40169352425059</c:v>
                </c:pt>
                <c:pt idx="632">
                  <c:v>253.9395851250828</c:v>
                </c:pt>
                <c:pt idx="633">
                  <c:v>197.71336523894976</c:v>
                </c:pt>
                <c:pt idx="634">
                  <c:v>195.82276074158889</c:v>
                </c:pt>
                <c:pt idx="635">
                  <c:v>190.91352149874518</c:v>
                </c:pt>
                <c:pt idx="636">
                  <c:v>195.98125443653643</c:v>
                </c:pt>
                <c:pt idx="637">
                  <c:v>199.46978874224578</c:v>
                </c:pt>
                <c:pt idx="638">
                  <c:v>192.2094524343043</c:v>
                </c:pt>
                <c:pt idx="639">
                  <c:v>193.45916821249534</c:v>
                </c:pt>
                <c:pt idx="640">
                  <c:v>197.11678602209932</c:v>
                </c:pt>
                <c:pt idx="641">
                  <c:v>182.4407415411352</c:v>
                </c:pt>
                <c:pt idx="642">
                  <c:v>195.40223870461134</c:v>
                </c:pt>
                <c:pt idx="643">
                  <c:v>201.13149373565372</c:v>
                </c:pt>
                <c:pt idx="644">
                  <c:v>204.75351197848246</c:v>
                </c:pt>
                <c:pt idx="645">
                  <c:v>207.43021729352716</c:v>
                </c:pt>
                <c:pt idx="646">
                  <c:v>199.18735715341916</c:v>
                </c:pt>
                <c:pt idx="647">
                  <c:v>188.37761426074604</c:v>
                </c:pt>
                <c:pt idx="648">
                  <c:v>209.514729469364</c:v>
                </c:pt>
                <c:pt idx="649">
                  <c:v>162.64974638100526</c:v>
                </c:pt>
                <c:pt idx="650">
                  <c:v>161.80318061378159</c:v>
                </c:pt>
                <c:pt idx="651">
                  <c:v>161.57692630486753</c:v>
                </c:pt>
                <c:pt idx="652">
                  <c:v>161.60282599208045</c:v>
                </c:pt>
                <c:pt idx="653">
                  <c:v>163.24426481503221</c:v>
                </c:pt>
                <c:pt idx="654">
                  <c:v>167.07541653713915</c:v>
                </c:pt>
                <c:pt idx="655">
                  <c:v>171.36937547211946</c:v>
                </c:pt>
                <c:pt idx="656">
                  <c:v>175.32230933483316</c:v>
                </c:pt>
                <c:pt idx="657">
                  <c:v>178.11812957526467</c:v>
                </c:pt>
                <c:pt idx="658">
                  <c:v>181.90778387262924</c:v>
                </c:pt>
                <c:pt idx="659">
                  <c:v>186.97055133948018</c:v>
                </c:pt>
                <c:pt idx="660">
                  <c:v>190.3935236352257</c:v>
                </c:pt>
                <c:pt idx="661">
                  <c:v>194.58551688835306</c:v>
                </c:pt>
                <c:pt idx="662">
                  <c:v>197.74799070031074</c:v>
                </c:pt>
                <c:pt idx="663">
                  <c:v>199.60509677408959</c:v>
                </c:pt>
                <c:pt idx="664">
                  <c:v>160.70530039518707</c:v>
                </c:pt>
                <c:pt idx="665">
                  <c:v>162.37044869627081</c:v>
                </c:pt>
                <c:pt idx="666">
                  <c:v>165.20668072444172</c:v>
                </c:pt>
                <c:pt idx="667">
                  <c:v>171.98913909847255</c:v>
                </c:pt>
                <c:pt idx="668">
                  <c:v>176.8880520824662</c:v>
                </c:pt>
                <c:pt idx="669">
                  <c:v>174.73449696888758</c:v>
                </c:pt>
                <c:pt idx="670">
                  <c:v>177.66338932433757</c:v>
                </c:pt>
                <c:pt idx="671">
                  <c:v>180.87668142911994</c:v>
                </c:pt>
                <c:pt idx="672">
                  <c:v>182.77088623907818</c:v>
                </c:pt>
                <c:pt idx="673">
                  <c:v>186.84645945152852</c:v>
                </c:pt>
                <c:pt idx="674">
                  <c:v>189.32861857879521</c:v>
                </c:pt>
                <c:pt idx="675">
                  <c:v>131.42108450645085</c:v>
                </c:pt>
                <c:pt idx="676">
                  <c:v>132.2773547750821</c:v>
                </c:pt>
                <c:pt idx="677">
                  <c:v>135.434494279988</c:v>
                </c:pt>
                <c:pt idx="678">
                  <c:v>139.9134376608672</c:v>
                </c:pt>
                <c:pt idx="679">
                  <c:v>142.88211578256198</c:v>
                </c:pt>
                <c:pt idx="680">
                  <c:v>148.9103597515159</c:v>
                </c:pt>
                <c:pt idx="681">
                  <c:v>148.45985243924065</c:v>
                </c:pt>
                <c:pt idx="682">
                  <c:v>157.99172495708956</c:v>
                </c:pt>
                <c:pt idx="683">
                  <c:v>158.59159167119219</c:v>
                </c:pt>
                <c:pt idx="684">
                  <c:v>156.05972913745998</c:v>
                </c:pt>
                <c:pt idx="685">
                  <c:v>157.24521499960207</c:v>
                </c:pt>
                <c:pt idx="686">
                  <c:v>160.30047576909044</c:v>
                </c:pt>
                <c:pt idx="687">
                  <c:v>162.99098506391294</c:v>
                </c:pt>
                <c:pt idx="688">
                  <c:v>163.07250272867947</c:v>
                </c:pt>
                <c:pt idx="689">
                  <c:v>161.79276891855699</c:v>
                </c:pt>
                <c:pt idx="690">
                  <c:v>170.00066932133225</c:v>
                </c:pt>
                <c:pt idx="691">
                  <c:v>165.21205559234701</c:v>
                </c:pt>
                <c:pt idx="692">
                  <c:v>162.43492120967124</c:v>
                </c:pt>
                <c:pt idx="693">
                  <c:v>165.11209972393951</c:v>
                </c:pt>
                <c:pt idx="694">
                  <c:v>166.47961205012942</c:v>
                </c:pt>
                <c:pt idx="695">
                  <c:v>167.14543664148985</c:v>
                </c:pt>
                <c:pt idx="696">
                  <c:v>166.98357650572817</c:v>
                </c:pt>
                <c:pt idx="697">
                  <c:v>168.53819653296392</c:v>
                </c:pt>
                <c:pt idx="698">
                  <c:v>168.46022697690125</c:v>
                </c:pt>
                <c:pt idx="699">
                  <c:v>170.53388147447524</c:v>
                </c:pt>
                <c:pt idx="700">
                  <c:v>175.42630714951355</c:v>
                </c:pt>
                <c:pt idx="701">
                  <c:v>50.727177663937823</c:v>
                </c:pt>
                <c:pt idx="702">
                  <c:v>49.952742778911102</c:v>
                </c:pt>
                <c:pt idx="703">
                  <c:v>28.208554541375349</c:v>
                </c:pt>
                <c:pt idx="704">
                  <c:v>29.971899374588588</c:v>
                </c:pt>
                <c:pt idx="705">
                  <c:v>43.129301906937144</c:v>
                </c:pt>
                <c:pt idx="706">
                  <c:v>75.592133909625431</c:v>
                </c:pt>
                <c:pt idx="707">
                  <c:v>77.614040659152806</c:v>
                </c:pt>
                <c:pt idx="708">
                  <c:v>80.008769987418248</c:v>
                </c:pt>
                <c:pt idx="709">
                  <c:v>81.160339153887634</c:v>
                </c:pt>
                <c:pt idx="710">
                  <c:v>97.969977403941186</c:v>
                </c:pt>
                <c:pt idx="711">
                  <c:v>98.005133538453606</c:v>
                </c:pt>
                <c:pt idx="712">
                  <c:v>94.955114706659145</c:v>
                </c:pt>
                <c:pt idx="713">
                  <c:v>98.70530435280557</c:v>
                </c:pt>
                <c:pt idx="714">
                  <c:v>98.152033554087723</c:v>
                </c:pt>
                <c:pt idx="715">
                  <c:v>96.436523105948794</c:v>
                </c:pt>
                <c:pt idx="716">
                  <c:v>86.714021576328435</c:v>
                </c:pt>
                <c:pt idx="717">
                  <c:v>86.355356531891516</c:v>
                </c:pt>
                <c:pt idx="718">
                  <c:v>97.077213624684674</c:v>
                </c:pt>
                <c:pt idx="719">
                  <c:v>107.95847229750709</c:v>
                </c:pt>
                <c:pt idx="720">
                  <c:v>105.70296349349772</c:v>
                </c:pt>
                <c:pt idx="721">
                  <c:v>53.172855901740093</c:v>
                </c:pt>
                <c:pt idx="722">
                  <c:v>69.298710842189706</c:v>
                </c:pt>
                <c:pt idx="723">
                  <c:v>48.799506513834899</c:v>
                </c:pt>
                <c:pt idx="724">
                  <c:v>46.857305270928435</c:v>
                </c:pt>
                <c:pt idx="725">
                  <c:v>47.769918134348387</c:v>
                </c:pt>
                <c:pt idx="726">
                  <c:v>50.185210052603736</c:v>
                </c:pt>
                <c:pt idx="727">
                  <c:v>76.329868449629544</c:v>
                </c:pt>
                <c:pt idx="728">
                  <c:v>57.265000271411537</c:v>
                </c:pt>
                <c:pt idx="729">
                  <c:v>80.564905842596602</c:v>
                </c:pt>
                <c:pt idx="730">
                  <c:v>65.898676646322343</c:v>
                </c:pt>
                <c:pt idx="731">
                  <c:v>71.034517118496012</c:v>
                </c:pt>
                <c:pt idx="732">
                  <c:v>78.458977301514977</c:v>
                </c:pt>
                <c:pt idx="733">
                  <c:v>84.040122914901843</c:v>
                </c:pt>
                <c:pt idx="734">
                  <c:v>103.09725136801512</c:v>
                </c:pt>
                <c:pt idx="735">
                  <c:v>104.73400869745643</c:v>
                </c:pt>
                <c:pt idx="736">
                  <c:v>147.711800036531</c:v>
                </c:pt>
                <c:pt idx="737">
                  <c:v>150.49920557942832</c:v>
                </c:pt>
                <c:pt idx="738">
                  <c:v>148.85529877477532</c:v>
                </c:pt>
                <c:pt idx="739">
                  <c:v>149.58332820530123</c:v>
                </c:pt>
                <c:pt idx="740">
                  <c:v>148.23688224310607</c:v>
                </c:pt>
                <c:pt idx="741">
                  <c:v>149.09799710044493</c:v>
                </c:pt>
                <c:pt idx="742">
                  <c:v>150.24791040978468</c:v>
                </c:pt>
                <c:pt idx="743">
                  <c:v>157.04785234124162</c:v>
                </c:pt>
                <c:pt idx="744">
                  <c:v>162.00080574699692</c:v>
                </c:pt>
                <c:pt idx="745">
                  <c:v>168.04331265320741</c:v>
                </c:pt>
                <c:pt idx="746">
                  <c:v>189.97656678162892</c:v>
                </c:pt>
                <c:pt idx="747">
                  <c:v>177.9884017655458</c:v>
                </c:pt>
                <c:pt idx="748">
                  <c:v>128.4846939541689</c:v>
                </c:pt>
                <c:pt idx="749">
                  <c:v>126.25291004325248</c:v>
                </c:pt>
                <c:pt idx="750">
                  <c:v>131.33189607831522</c:v>
                </c:pt>
                <c:pt idx="751">
                  <c:v>128.53977968742021</c:v>
                </c:pt>
                <c:pt idx="752">
                  <c:v>124.50512549166302</c:v>
                </c:pt>
                <c:pt idx="753">
                  <c:v>119.29042504857765</c:v>
                </c:pt>
                <c:pt idx="754">
                  <c:v>119.94773019945345</c:v>
                </c:pt>
                <c:pt idx="755">
                  <c:v>120.63148444888813</c:v>
                </c:pt>
                <c:pt idx="756">
                  <c:v>119.42984172423209</c:v>
                </c:pt>
                <c:pt idx="757">
                  <c:v>119.15589527593988</c:v>
                </c:pt>
                <c:pt idx="758">
                  <c:v>123.3879358289272</c:v>
                </c:pt>
                <c:pt idx="759">
                  <c:v>126.78283943891802</c:v>
                </c:pt>
                <c:pt idx="760">
                  <c:v>129.51463820542546</c:v>
                </c:pt>
                <c:pt idx="761">
                  <c:v>133.8921131912156</c:v>
                </c:pt>
                <c:pt idx="762">
                  <c:v>135.19417189795817</c:v>
                </c:pt>
                <c:pt idx="763">
                  <c:v>123.36734622351599</c:v>
                </c:pt>
                <c:pt idx="764">
                  <c:v>124.06424915662546</c:v>
                </c:pt>
                <c:pt idx="765">
                  <c:v>128.41280906819924</c:v>
                </c:pt>
                <c:pt idx="766">
                  <c:v>132.26183607349313</c:v>
                </c:pt>
                <c:pt idx="767">
                  <c:v>132.62498598566185</c:v>
                </c:pt>
                <c:pt idx="768">
                  <c:v>126.82801135120354</c:v>
                </c:pt>
                <c:pt idx="769">
                  <c:v>130.80352375395518</c:v>
                </c:pt>
                <c:pt idx="770">
                  <c:v>129.73056307380313</c:v>
                </c:pt>
                <c:pt idx="771">
                  <c:v>135.99259185221271</c:v>
                </c:pt>
                <c:pt idx="772">
                  <c:v>140.03837663625413</c:v>
                </c:pt>
                <c:pt idx="773">
                  <c:v>145.71378008432731</c:v>
                </c:pt>
                <c:pt idx="774">
                  <c:v>151.66634985439424</c:v>
                </c:pt>
                <c:pt idx="775">
                  <c:v>154.62326762640569</c:v>
                </c:pt>
                <c:pt idx="776">
                  <c:v>160.0690744421139</c:v>
                </c:pt>
                <c:pt idx="777">
                  <c:v>163.39869973723984</c:v>
                </c:pt>
                <c:pt idx="778">
                  <c:v>182.3198769697913</c:v>
                </c:pt>
                <c:pt idx="779">
                  <c:v>190.13793626501982</c:v>
                </c:pt>
                <c:pt idx="780">
                  <c:v>190.07898459096592</c:v>
                </c:pt>
                <c:pt idx="781">
                  <c:v>194.12535790455271</c:v>
                </c:pt>
                <c:pt idx="782">
                  <c:v>202.83832411951894</c:v>
                </c:pt>
                <c:pt idx="783">
                  <c:v>216.0849304964575</c:v>
                </c:pt>
                <c:pt idx="784">
                  <c:v>233.16321884171325</c:v>
                </c:pt>
                <c:pt idx="785">
                  <c:v>264.65781931971139</c:v>
                </c:pt>
                <c:pt idx="786">
                  <c:v>281.29036163259002</c:v>
                </c:pt>
                <c:pt idx="787">
                  <c:v>295.63464618142473</c:v>
                </c:pt>
                <c:pt idx="788">
                  <c:v>319.75475329314997</c:v>
                </c:pt>
                <c:pt idx="789">
                  <c:v>342.62487201859483</c:v>
                </c:pt>
                <c:pt idx="790">
                  <c:v>350.63763330541599</c:v>
                </c:pt>
                <c:pt idx="791">
                  <c:v>143.98203838023551</c:v>
                </c:pt>
                <c:pt idx="792">
                  <c:v>143.80983078638025</c:v>
                </c:pt>
                <c:pt idx="793">
                  <c:v>143.76444852865018</c:v>
                </c:pt>
                <c:pt idx="794">
                  <c:v>146.21309062716142</c:v>
                </c:pt>
                <c:pt idx="795">
                  <c:v>146.0854261406011</c:v>
                </c:pt>
                <c:pt idx="796">
                  <c:v>145.6886078613544</c:v>
                </c:pt>
                <c:pt idx="797">
                  <c:v>149.65646488072827</c:v>
                </c:pt>
                <c:pt idx="798">
                  <c:v>147.52486762948982</c:v>
                </c:pt>
                <c:pt idx="799">
                  <c:v>144.27710870446197</c:v>
                </c:pt>
                <c:pt idx="800">
                  <c:v>141.8417286827553</c:v>
                </c:pt>
                <c:pt idx="801">
                  <c:v>139.00243062387455</c:v>
                </c:pt>
                <c:pt idx="802">
                  <c:v>150.56192329137252</c:v>
                </c:pt>
                <c:pt idx="803">
                  <c:v>148.7744876573633</c:v>
                </c:pt>
                <c:pt idx="804">
                  <c:v>167.83448508259298</c:v>
                </c:pt>
                <c:pt idx="805">
                  <c:v>173.24655582849002</c:v>
                </c:pt>
                <c:pt idx="806">
                  <c:v>44.151832600791408</c:v>
                </c:pt>
                <c:pt idx="807">
                  <c:v>97.79704327263542</c:v>
                </c:pt>
                <c:pt idx="808">
                  <c:v>90.19256948547806</c:v>
                </c:pt>
                <c:pt idx="809">
                  <c:v>91.766458468115815</c:v>
                </c:pt>
                <c:pt idx="810">
                  <c:v>82.647951668958967</c:v>
                </c:pt>
                <c:pt idx="811">
                  <c:v>76.966297391439838</c:v>
                </c:pt>
                <c:pt idx="812">
                  <c:v>89.542705491842753</c:v>
                </c:pt>
                <c:pt idx="813">
                  <c:v>92.786782363827939</c:v>
                </c:pt>
                <c:pt idx="814">
                  <c:v>82.115352291594462</c:v>
                </c:pt>
                <c:pt idx="815">
                  <c:v>89.074470178165996</c:v>
                </c:pt>
                <c:pt idx="816">
                  <c:v>90.723135757756012</c:v>
                </c:pt>
                <c:pt idx="817">
                  <c:v>91.195174624174712</c:v>
                </c:pt>
                <c:pt idx="818">
                  <c:v>94.405279763086469</c:v>
                </c:pt>
                <c:pt idx="819">
                  <c:v>100.36441730077303</c:v>
                </c:pt>
                <c:pt idx="820">
                  <c:v>109.38129801409085</c:v>
                </c:pt>
                <c:pt idx="821">
                  <c:v>128.47061024053568</c:v>
                </c:pt>
                <c:pt idx="822">
                  <c:v>129.10732109029578</c:v>
                </c:pt>
                <c:pt idx="823">
                  <c:v>129.18933945462226</c:v>
                </c:pt>
                <c:pt idx="824">
                  <c:v>127.79964630094133</c:v>
                </c:pt>
                <c:pt idx="825">
                  <c:v>126.5341961693257</c:v>
                </c:pt>
                <c:pt idx="826">
                  <c:v>131.817212531373</c:v>
                </c:pt>
                <c:pt idx="827">
                  <c:v>133.15206903954009</c:v>
                </c:pt>
                <c:pt idx="828">
                  <c:v>136.46446756211796</c:v>
                </c:pt>
                <c:pt idx="829">
                  <c:v>130.1297905909417</c:v>
                </c:pt>
                <c:pt idx="830">
                  <c:v>123.00921414632521</c:v>
                </c:pt>
                <c:pt idx="831">
                  <c:v>116.50005299602196</c:v>
                </c:pt>
                <c:pt idx="832">
                  <c:v>108.64355012144824</c:v>
                </c:pt>
                <c:pt idx="833">
                  <c:v>104.12590006312914</c:v>
                </c:pt>
                <c:pt idx="834">
                  <c:v>105.86190554444011</c:v>
                </c:pt>
                <c:pt idx="835">
                  <c:v>108.01283250386268</c:v>
                </c:pt>
                <c:pt idx="836">
                  <c:v>249.79620754236413</c:v>
                </c:pt>
                <c:pt idx="837">
                  <c:v>247.48414209250595</c:v>
                </c:pt>
                <c:pt idx="838">
                  <c:v>243.01993671205099</c:v>
                </c:pt>
                <c:pt idx="839">
                  <c:v>266.34084401392147</c:v>
                </c:pt>
                <c:pt idx="840">
                  <c:v>297.31804433257327</c:v>
                </c:pt>
                <c:pt idx="841">
                  <c:v>345.75175606461835</c:v>
                </c:pt>
                <c:pt idx="842">
                  <c:v>435.6338889049419</c:v>
                </c:pt>
                <c:pt idx="843">
                  <c:v>463.42844548320545</c:v>
                </c:pt>
                <c:pt idx="844">
                  <c:v>501.25770920388499</c:v>
                </c:pt>
                <c:pt idx="845">
                  <c:v>508.34021331500054</c:v>
                </c:pt>
                <c:pt idx="846">
                  <c:v>503.11299590747711</c:v>
                </c:pt>
                <c:pt idx="847">
                  <c:v>499.20351585538418</c:v>
                </c:pt>
                <c:pt idx="848">
                  <c:v>180.59231182126243</c:v>
                </c:pt>
                <c:pt idx="849">
                  <c:v>184.00655686507463</c:v>
                </c:pt>
                <c:pt idx="850">
                  <c:v>187.82740313944512</c:v>
                </c:pt>
                <c:pt idx="851">
                  <c:v>205.94986435898556</c:v>
                </c:pt>
                <c:pt idx="852">
                  <c:v>207.21700015305751</c:v>
                </c:pt>
                <c:pt idx="853">
                  <c:v>209.27633375308667</c:v>
                </c:pt>
                <c:pt idx="854">
                  <c:v>211.08922334429349</c:v>
                </c:pt>
                <c:pt idx="855">
                  <c:v>90.655940649355983</c:v>
                </c:pt>
                <c:pt idx="856">
                  <c:v>92.606171891256025</c:v>
                </c:pt>
                <c:pt idx="857">
                  <c:v>92.288650182931832</c:v>
                </c:pt>
                <c:pt idx="858">
                  <c:v>80.391270413710203</c:v>
                </c:pt>
                <c:pt idx="859">
                  <c:v>81.376048107828495</c:v>
                </c:pt>
                <c:pt idx="860">
                  <c:v>82.279118177277041</c:v>
                </c:pt>
                <c:pt idx="861">
                  <c:v>85.060181436779573</c:v>
                </c:pt>
                <c:pt idx="862">
                  <c:v>88.269420750773037</c:v>
                </c:pt>
                <c:pt idx="863">
                  <c:v>92.338307708591714</c:v>
                </c:pt>
                <c:pt idx="864">
                  <c:v>90.054051896304628</c:v>
                </c:pt>
                <c:pt idx="865">
                  <c:v>91.713675321242476</c:v>
                </c:pt>
                <c:pt idx="866">
                  <c:v>95.831443525372237</c:v>
                </c:pt>
                <c:pt idx="867">
                  <c:v>99.716061422878539</c:v>
                </c:pt>
                <c:pt idx="868">
                  <c:v>107.67830196221655</c:v>
                </c:pt>
                <c:pt idx="869">
                  <c:v>114.94724786791491</c:v>
                </c:pt>
                <c:pt idx="870">
                  <c:v>48.843852775185439</c:v>
                </c:pt>
                <c:pt idx="871">
                  <c:v>51.832909709074499</c:v>
                </c:pt>
                <c:pt idx="872">
                  <c:v>113.18328684396997</c:v>
                </c:pt>
                <c:pt idx="873">
                  <c:v>46.994883470330933</c:v>
                </c:pt>
                <c:pt idx="874">
                  <c:v>116.24399711839376</c:v>
                </c:pt>
                <c:pt idx="875">
                  <c:v>120.31146456778544</c:v>
                </c:pt>
                <c:pt idx="876">
                  <c:v>44.473819156745066</c:v>
                </c:pt>
                <c:pt idx="877">
                  <c:v>129.61730372263355</c:v>
                </c:pt>
                <c:pt idx="878">
                  <c:v>62.537387766363224</c:v>
                </c:pt>
                <c:pt idx="879">
                  <c:v>125.08033609115967</c:v>
                </c:pt>
                <c:pt idx="880">
                  <c:v>77.48212881641075</c:v>
                </c:pt>
                <c:pt idx="881">
                  <c:v>86.864023653209671</c:v>
                </c:pt>
                <c:pt idx="882">
                  <c:v>131.0447498599338</c:v>
                </c:pt>
                <c:pt idx="883">
                  <c:v>100.95139132390455</c:v>
                </c:pt>
                <c:pt idx="884">
                  <c:v>98.835026638988552</c:v>
                </c:pt>
                <c:pt idx="885">
                  <c:v>169.25384083447736</c:v>
                </c:pt>
                <c:pt idx="886">
                  <c:v>173.10867355162699</c:v>
                </c:pt>
                <c:pt idx="887">
                  <c:v>174.62481836862912</c:v>
                </c:pt>
                <c:pt idx="888">
                  <c:v>174.91553247805723</c:v>
                </c:pt>
                <c:pt idx="889">
                  <c:v>176.12130340123366</c:v>
                </c:pt>
                <c:pt idx="890">
                  <c:v>182.85157561755713</c:v>
                </c:pt>
                <c:pt idx="891">
                  <c:v>186.57792766956163</c:v>
                </c:pt>
                <c:pt idx="892">
                  <c:v>191.7316982757643</c:v>
                </c:pt>
                <c:pt idx="893">
                  <c:v>193.12694563175501</c:v>
                </c:pt>
                <c:pt idx="894">
                  <c:v>194.72763973601414</c:v>
                </c:pt>
                <c:pt idx="895">
                  <c:v>197.96911472670934</c:v>
                </c:pt>
                <c:pt idx="896">
                  <c:v>202.18927971045329</c:v>
                </c:pt>
                <c:pt idx="897">
                  <c:v>204.89540761369136</c:v>
                </c:pt>
                <c:pt idx="898">
                  <c:v>209.92530827315193</c:v>
                </c:pt>
                <c:pt idx="899">
                  <c:v>221.59860784255602</c:v>
                </c:pt>
                <c:pt idx="900">
                  <c:v>240.90845817602076</c:v>
                </c:pt>
                <c:pt idx="901">
                  <c:v>275.35372952131672</c:v>
                </c:pt>
                <c:pt idx="902">
                  <c:v>304.82189563626525</c:v>
                </c:pt>
                <c:pt idx="903">
                  <c:v>321.08873360875998</c:v>
                </c:pt>
                <c:pt idx="904">
                  <c:v>344.92154967265049</c:v>
                </c:pt>
                <c:pt idx="905">
                  <c:v>366.78269131193485</c:v>
                </c:pt>
                <c:pt idx="906">
                  <c:v>385.6801977981961</c:v>
                </c:pt>
                <c:pt idx="907">
                  <c:v>396.36825498109545</c:v>
                </c:pt>
                <c:pt idx="908">
                  <c:v>401.81606443750934</c:v>
                </c:pt>
                <c:pt idx="909">
                  <c:v>405.42339995024872</c:v>
                </c:pt>
                <c:pt idx="910">
                  <c:v>408.92617151293609</c:v>
                </c:pt>
                <c:pt idx="911">
                  <c:v>127.17341297812726</c:v>
                </c:pt>
                <c:pt idx="912">
                  <c:v>131.55127255803464</c:v>
                </c:pt>
                <c:pt idx="913">
                  <c:v>131.59350686644811</c:v>
                </c:pt>
                <c:pt idx="914">
                  <c:v>130.53457658904529</c:v>
                </c:pt>
                <c:pt idx="915">
                  <c:v>133.05409610126375</c:v>
                </c:pt>
                <c:pt idx="916">
                  <c:v>134.07581102039396</c:v>
                </c:pt>
                <c:pt idx="917">
                  <c:v>135.44385354283813</c:v>
                </c:pt>
                <c:pt idx="918">
                  <c:v>138.31440589757381</c:v>
                </c:pt>
                <c:pt idx="919">
                  <c:v>132.77421010402773</c:v>
                </c:pt>
                <c:pt idx="920">
                  <c:v>130.37586512349898</c:v>
                </c:pt>
                <c:pt idx="921">
                  <c:v>133.28843454397017</c:v>
                </c:pt>
                <c:pt idx="922">
                  <c:v>142.07296565575251</c:v>
                </c:pt>
                <c:pt idx="923">
                  <c:v>143.75579105772698</c:v>
                </c:pt>
                <c:pt idx="924">
                  <c:v>145.37074820136132</c:v>
                </c:pt>
                <c:pt idx="925">
                  <c:v>150.60806751791364</c:v>
                </c:pt>
                <c:pt idx="926">
                  <c:v>123.88088461016375</c:v>
                </c:pt>
                <c:pt idx="927">
                  <c:v>130.03698646176377</c:v>
                </c:pt>
                <c:pt idx="928">
                  <c:v>135.93800085051168</c:v>
                </c:pt>
                <c:pt idx="929">
                  <c:v>148.13390734036105</c:v>
                </c:pt>
                <c:pt idx="930">
                  <c:v>155.11730813761358</c:v>
                </c:pt>
                <c:pt idx="931">
                  <c:v>151.3213480257543</c:v>
                </c:pt>
                <c:pt idx="932">
                  <c:v>147.56540453502006</c:v>
                </c:pt>
                <c:pt idx="933">
                  <c:v>151.02225206108983</c:v>
                </c:pt>
                <c:pt idx="934">
                  <c:v>146.03584070365304</c:v>
                </c:pt>
                <c:pt idx="935">
                  <c:v>144.24079341905542</c:v>
                </c:pt>
                <c:pt idx="936">
                  <c:v>143.32380479009183</c:v>
                </c:pt>
                <c:pt idx="937">
                  <c:v>150.14094631514931</c:v>
                </c:pt>
                <c:pt idx="938">
                  <c:v>150.23525403225273</c:v>
                </c:pt>
                <c:pt idx="939">
                  <c:v>153.04058961413685</c:v>
                </c:pt>
                <c:pt idx="940">
                  <c:v>158.45893111492128</c:v>
                </c:pt>
                <c:pt idx="941">
                  <c:v>211.73973395017435</c:v>
                </c:pt>
                <c:pt idx="942">
                  <c:v>214.6448265517829</c:v>
                </c:pt>
                <c:pt idx="943">
                  <c:v>217.70658237170858</c:v>
                </c:pt>
                <c:pt idx="944">
                  <c:v>222.78039374860677</c:v>
                </c:pt>
                <c:pt idx="945">
                  <c:v>226.02630563235564</c:v>
                </c:pt>
                <c:pt idx="946">
                  <c:v>229.47894053415118</c:v>
                </c:pt>
                <c:pt idx="947">
                  <c:v>247.92909914007188</c:v>
                </c:pt>
                <c:pt idx="948">
                  <c:v>240.33185761664862</c:v>
                </c:pt>
                <c:pt idx="949">
                  <c:v>245.58457319011922</c:v>
                </c:pt>
                <c:pt idx="950">
                  <c:v>250.95646734119399</c:v>
                </c:pt>
                <c:pt idx="951">
                  <c:v>256.01142825132439</c:v>
                </c:pt>
                <c:pt idx="952">
                  <c:v>262.65356447196632</c:v>
                </c:pt>
                <c:pt idx="953">
                  <c:v>105.37132071482873</c:v>
                </c:pt>
                <c:pt idx="954">
                  <c:v>107.29724140145828</c:v>
                </c:pt>
                <c:pt idx="955">
                  <c:v>105.4766831154358</c:v>
                </c:pt>
                <c:pt idx="956">
                  <c:v>77.904112755128892</c:v>
                </c:pt>
                <c:pt idx="957">
                  <c:v>99.500072438279631</c:v>
                </c:pt>
                <c:pt idx="958">
                  <c:v>100.12292789358528</c:v>
                </c:pt>
                <c:pt idx="959">
                  <c:v>85.756206777987472</c:v>
                </c:pt>
                <c:pt idx="960">
                  <c:v>90.177072320543658</c:v>
                </c:pt>
                <c:pt idx="961">
                  <c:v>90.57108012690469</c:v>
                </c:pt>
                <c:pt idx="962">
                  <c:v>82.11630583150577</c:v>
                </c:pt>
                <c:pt idx="963">
                  <c:v>100.42216576391536</c:v>
                </c:pt>
                <c:pt idx="964">
                  <c:v>100.03504617205363</c:v>
                </c:pt>
                <c:pt idx="965">
                  <c:v>200.48436696210578</c:v>
                </c:pt>
                <c:pt idx="966">
                  <c:v>207.06520096168663</c:v>
                </c:pt>
                <c:pt idx="967">
                  <c:v>213.49333899743624</c:v>
                </c:pt>
                <c:pt idx="968">
                  <c:v>214.85040111990611</c:v>
                </c:pt>
                <c:pt idx="969">
                  <c:v>216.62438029430854</c:v>
                </c:pt>
                <c:pt idx="970">
                  <c:v>223.76566641384622</c:v>
                </c:pt>
                <c:pt idx="971">
                  <c:v>223.09545933721591</c:v>
                </c:pt>
                <c:pt idx="972">
                  <c:v>220.49930263062529</c:v>
                </c:pt>
                <c:pt idx="973">
                  <c:v>223.09025903803263</c:v>
                </c:pt>
                <c:pt idx="974">
                  <c:v>223.09999985868325</c:v>
                </c:pt>
                <c:pt idx="975">
                  <c:v>103.85831738290932</c:v>
                </c:pt>
                <c:pt idx="976">
                  <c:v>100.1392080945671</c:v>
                </c:pt>
                <c:pt idx="977">
                  <c:v>105.88192338606811</c:v>
                </c:pt>
                <c:pt idx="978">
                  <c:v>119.98833699258401</c:v>
                </c:pt>
                <c:pt idx="979">
                  <c:v>126.33706405877118</c:v>
                </c:pt>
                <c:pt idx="980">
                  <c:v>124.86678496043055</c:v>
                </c:pt>
                <c:pt idx="981">
                  <c:v>129.34363644680283</c:v>
                </c:pt>
                <c:pt idx="982">
                  <c:v>130.88939137284984</c:v>
                </c:pt>
                <c:pt idx="983">
                  <c:v>134.51918317710943</c:v>
                </c:pt>
                <c:pt idx="984">
                  <c:v>141.13884429648937</c:v>
                </c:pt>
                <c:pt idx="985">
                  <c:v>144.68944164226573</c:v>
                </c:pt>
                <c:pt idx="986">
                  <c:v>147.71101057860565</c:v>
                </c:pt>
                <c:pt idx="987">
                  <c:v>149.54959455512196</c:v>
                </c:pt>
                <c:pt idx="988">
                  <c:v>156.04226780638558</c:v>
                </c:pt>
                <c:pt idx="989">
                  <c:v>157.13499243288697</c:v>
                </c:pt>
                <c:pt idx="990">
                  <c:v>146.08418995852537</c:v>
                </c:pt>
                <c:pt idx="991">
                  <c:v>148.91539158218231</c:v>
                </c:pt>
                <c:pt idx="992">
                  <c:v>152.17324919851089</c:v>
                </c:pt>
                <c:pt idx="993">
                  <c:v>149.03316608926727</c:v>
                </c:pt>
                <c:pt idx="994">
                  <c:v>150.51822685567859</c:v>
                </c:pt>
                <c:pt idx="995">
                  <c:v>151.43263853698525</c:v>
                </c:pt>
                <c:pt idx="996">
                  <c:v>157.71211044300424</c:v>
                </c:pt>
                <c:pt idx="997">
                  <c:v>158.1517123982585</c:v>
                </c:pt>
                <c:pt idx="998">
                  <c:v>154.67249227908215</c:v>
                </c:pt>
                <c:pt idx="999">
                  <c:v>153.9444401540396</c:v>
                </c:pt>
                <c:pt idx="1000">
                  <c:v>155.6219235534515</c:v>
                </c:pt>
                <c:pt idx="1001">
                  <c:v>159.02790360498989</c:v>
                </c:pt>
                <c:pt idx="1002">
                  <c:v>166.41771476586189</c:v>
                </c:pt>
                <c:pt idx="1003">
                  <c:v>166.74792620391827</c:v>
                </c:pt>
                <c:pt idx="1004">
                  <c:v>170.10916982033157</c:v>
                </c:pt>
                <c:pt idx="1005">
                  <c:v>101.6239751057235</c:v>
                </c:pt>
                <c:pt idx="1006">
                  <c:v>103.22209132191671</c:v>
                </c:pt>
                <c:pt idx="1007">
                  <c:v>103.16766862502851</c:v>
                </c:pt>
                <c:pt idx="1008">
                  <c:v>104.59759569465371</c:v>
                </c:pt>
                <c:pt idx="1009">
                  <c:v>131.59385540424606</c:v>
                </c:pt>
                <c:pt idx="1010">
                  <c:v>133.7858358693681</c:v>
                </c:pt>
                <c:pt idx="1011">
                  <c:v>137.989212812635</c:v>
                </c:pt>
                <c:pt idx="1012">
                  <c:v>142.2102923861745</c:v>
                </c:pt>
                <c:pt idx="1013">
                  <c:v>143.25044659037636</c:v>
                </c:pt>
                <c:pt idx="1014">
                  <c:v>155.64240013791098</c:v>
                </c:pt>
                <c:pt idx="1015">
                  <c:v>160.61556081415804</c:v>
                </c:pt>
                <c:pt idx="1016">
                  <c:v>169.06985146759979</c:v>
                </c:pt>
                <c:pt idx="1017">
                  <c:v>178.97224494348004</c:v>
                </c:pt>
                <c:pt idx="1018">
                  <c:v>190.60235811824379</c:v>
                </c:pt>
                <c:pt idx="1019">
                  <c:v>197.48311244995094</c:v>
                </c:pt>
                <c:pt idx="1020">
                  <c:v>95.309976248338643</c:v>
                </c:pt>
                <c:pt idx="1021">
                  <c:v>95.397313381695739</c:v>
                </c:pt>
                <c:pt idx="1022">
                  <c:v>95.670230343035456</c:v>
                </c:pt>
                <c:pt idx="1023">
                  <c:v>119.98622652491937</c:v>
                </c:pt>
                <c:pt idx="1024">
                  <c:v>121.57037831888897</c:v>
                </c:pt>
                <c:pt idx="1025">
                  <c:v>127.51652144504573</c:v>
                </c:pt>
                <c:pt idx="1026">
                  <c:v>131.22533903436312</c:v>
                </c:pt>
                <c:pt idx="1027">
                  <c:v>135.54491296072686</c:v>
                </c:pt>
                <c:pt idx="1028">
                  <c:v>143.16237238634164</c:v>
                </c:pt>
                <c:pt idx="1029">
                  <c:v>142.20733248508139</c:v>
                </c:pt>
                <c:pt idx="1030">
                  <c:v>142.3650639388735</c:v>
                </c:pt>
                <c:pt idx="1031">
                  <c:v>150.66780113435743</c:v>
                </c:pt>
                <c:pt idx="1032">
                  <c:v>156.33977159118629</c:v>
                </c:pt>
                <c:pt idx="1033">
                  <c:v>162.79765226271178</c:v>
                </c:pt>
                <c:pt idx="1034">
                  <c:v>165.86207234050255</c:v>
                </c:pt>
                <c:pt idx="1035">
                  <c:v>168.38651853798322</c:v>
                </c:pt>
                <c:pt idx="1036">
                  <c:v>172.93574369350878</c:v>
                </c:pt>
                <c:pt idx="1037">
                  <c:v>173.14846691042774</c:v>
                </c:pt>
                <c:pt idx="1038">
                  <c:v>176.16853153160577</c:v>
                </c:pt>
                <c:pt idx="1039">
                  <c:v>178.92289023186092</c:v>
                </c:pt>
                <c:pt idx="1040">
                  <c:v>183.34914040012325</c:v>
                </c:pt>
                <c:pt idx="1041">
                  <c:v>190.15749923417857</c:v>
                </c:pt>
                <c:pt idx="1042">
                  <c:v>194.43300328095356</c:v>
                </c:pt>
                <c:pt idx="1043">
                  <c:v>201.58333856439083</c:v>
                </c:pt>
                <c:pt idx="1044">
                  <c:v>223.11676219064094</c:v>
                </c:pt>
                <c:pt idx="1045">
                  <c:v>237.34641270361783</c:v>
                </c:pt>
                <c:pt idx="1046">
                  <c:v>253.30726964404397</c:v>
                </c:pt>
                <c:pt idx="1047">
                  <c:v>274.35136728245931</c:v>
                </c:pt>
                <c:pt idx="1048">
                  <c:v>289.099645624473</c:v>
                </c:pt>
                <c:pt idx="1049">
                  <c:v>296.05860281575059</c:v>
                </c:pt>
                <c:pt idx="1050">
                  <c:v>315.70897481371674</c:v>
                </c:pt>
                <c:pt idx="1051">
                  <c:v>336.94626209102296</c:v>
                </c:pt>
                <c:pt idx="1052">
                  <c:v>363.2240691303104</c:v>
                </c:pt>
                <c:pt idx="1053">
                  <c:v>370.91187797141924</c:v>
                </c:pt>
                <c:pt idx="1054">
                  <c:v>373.53678456498864</c:v>
                </c:pt>
                <c:pt idx="1055">
                  <c:v>372.54176998915233</c:v>
                </c:pt>
                <c:pt idx="1056">
                  <c:v>373.72193217858728</c:v>
                </c:pt>
                <c:pt idx="1057">
                  <c:v>368.51203898529093</c:v>
                </c:pt>
                <c:pt idx="1058">
                  <c:v>186.22745299347559</c:v>
                </c:pt>
                <c:pt idx="1059">
                  <c:v>189.80403549685701</c:v>
                </c:pt>
                <c:pt idx="1060">
                  <c:v>190.21580147859009</c:v>
                </c:pt>
                <c:pt idx="1061">
                  <c:v>189.46995965009324</c:v>
                </c:pt>
                <c:pt idx="1062">
                  <c:v>193.67235713337172</c:v>
                </c:pt>
                <c:pt idx="1063">
                  <c:v>198.89636565264337</c:v>
                </c:pt>
                <c:pt idx="1064">
                  <c:v>203.27267161663877</c:v>
                </c:pt>
                <c:pt idx="1065">
                  <c:v>204.61010331222059</c:v>
                </c:pt>
                <c:pt idx="1066">
                  <c:v>206.09059658325424</c:v>
                </c:pt>
                <c:pt idx="1067">
                  <c:v>206.55936965718507</c:v>
                </c:pt>
                <c:pt idx="1068">
                  <c:v>208.58147468501397</c:v>
                </c:pt>
                <c:pt idx="1069">
                  <c:v>209.86461144700394</c:v>
                </c:pt>
                <c:pt idx="1070">
                  <c:v>164.30084174211373</c:v>
                </c:pt>
                <c:pt idx="1071">
                  <c:v>168.60380002827975</c:v>
                </c:pt>
                <c:pt idx="1072">
                  <c:v>181.5268701460615</c:v>
                </c:pt>
                <c:pt idx="1073">
                  <c:v>224.01414684927212</c:v>
                </c:pt>
                <c:pt idx="1074">
                  <c:v>235.81338124247932</c:v>
                </c:pt>
                <c:pt idx="1075">
                  <c:v>137.26052774934323</c:v>
                </c:pt>
                <c:pt idx="1076">
                  <c:v>139.33247433881166</c:v>
                </c:pt>
                <c:pt idx="1077">
                  <c:v>140.26490562674934</c:v>
                </c:pt>
                <c:pt idx="1078">
                  <c:v>144.45733991994717</c:v>
                </c:pt>
                <c:pt idx="1079">
                  <c:v>157.3450442727532</c:v>
                </c:pt>
                <c:pt idx="1080">
                  <c:v>166.21108405940578</c:v>
                </c:pt>
                <c:pt idx="1081">
                  <c:v>171.60695107119849</c:v>
                </c:pt>
                <c:pt idx="1082">
                  <c:v>173.08107246113727</c:v>
                </c:pt>
                <c:pt idx="1083">
                  <c:v>178.83315424888636</c:v>
                </c:pt>
                <c:pt idx="1084">
                  <c:v>181.87643647452438</c:v>
                </c:pt>
                <c:pt idx="1085">
                  <c:v>183.22515348251045</c:v>
                </c:pt>
                <c:pt idx="1086">
                  <c:v>183.77481264480201</c:v>
                </c:pt>
                <c:pt idx="1087">
                  <c:v>13.320266519035556</c:v>
                </c:pt>
                <c:pt idx="1088">
                  <c:v>45.728734955336449</c:v>
                </c:pt>
                <c:pt idx="1089">
                  <c:v>48.523014401292187</c:v>
                </c:pt>
                <c:pt idx="1090">
                  <c:v>62.78365823775323</c:v>
                </c:pt>
                <c:pt idx="1091">
                  <c:v>159.83263214975312</c:v>
                </c:pt>
                <c:pt idx="1092">
                  <c:v>161.84208919055325</c:v>
                </c:pt>
                <c:pt idx="1093">
                  <c:v>162.16756040755072</c:v>
                </c:pt>
                <c:pt idx="1094">
                  <c:v>161.33327388515622</c:v>
                </c:pt>
                <c:pt idx="1095">
                  <c:v>162.81327211866895</c:v>
                </c:pt>
                <c:pt idx="1096">
                  <c:v>165.18587316647327</c:v>
                </c:pt>
                <c:pt idx="1097">
                  <c:v>169.16662302069298</c:v>
                </c:pt>
                <c:pt idx="1098">
                  <c:v>171.40638414477496</c:v>
                </c:pt>
                <c:pt idx="1099">
                  <c:v>172.89564005969601</c:v>
                </c:pt>
                <c:pt idx="1100">
                  <c:v>172.04741269207284</c:v>
                </c:pt>
                <c:pt idx="1101">
                  <c:v>173.27421428281042</c:v>
                </c:pt>
                <c:pt idx="1102">
                  <c:v>173.27609442180676</c:v>
                </c:pt>
                <c:pt idx="1103">
                  <c:v>177.53826768042228</c:v>
                </c:pt>
                <c:pt idx="1104">
                  <c:v>181.77629422749786</c:v>
                </c:pt>
                <c:pt idx="1105">
                  <c:v>186.4731148462802</c:v>
                </c:pt>
                <c:pt idx="1106">
                  <c:v>242.7573961827805</c:v>
                </c:pt>
                <c:pt idx="1107">
                  <c:v>243.59601283269825</c:v>
                </c:pt>
                <c:pt idx="1108">
                  <c:v>247.43730954890111</c:v>
                </c:pt>
                <c:pt idx="1109">
                  <c:v>252.2413483994992</c:v>
                </c:pt>
                <c:pt idx="1110">
                  <c:v>258.47994457262826</c:v>
                </c:pt>
                <c:pt idx="1111">
                  <c:v>264.67904452773831</c:v>
                </c:pt>
                <c:pt idx="1112">
                  <c:v>207.32000858434432</c:v>
                </c:pt>
                <c:pt idx="1113">
                  <c:v>241.39100625961032</c:v>
                </c:pt>
                <c:pt idx="1114">
                  <c:v>248.53448429268602</c:v>
                </c:pt>
                <c:pt idx="1115">
                  <c:v>253.74309621242693</c:v>
                </c:pt>
                <c:pt idx="1116">
                  <c:v>256.94656241287458</c:v>
                </c:pt>
                <c:pt idx="1117">
                  <c:v>261.91258471706033</c:v>
                </c:pt>
                <c:pt idx="1118">
                  <c:v>264.8185693274209</c:v>
                </c:pt>
                <c:pt idx="1119">
                  <c:v>269.13580222154746</c:v>
                </c:pt>
                <c:pt idx="1120">
                  <c:v>272.38501857935165</c:v>
                </c:pt>
                <c:pt idx="1121">
                  <c:v>274.99162405587401</c:v>
                </c:pt>
                <c:pt idx="1122">
                  <c:v>202.81006023944485</c:v>
                </c:pt>
                <c:pt idx="1123">
                  <c:v>204.3630901697195</c:v>
                </c:pt>
                <c:pt idx="1124">
                  <c:v>205.79650210161373</c:v>
                </c:pt>
                <c:pt idx="1125">
                  <c:v>207.23602280191923</c:v>
                </c:pt>
                <c:pt idx="1126">
                  <c:v>207.5180180066433</c:v>
                </c:pt>
                <c:pt idx="1127">
                  <c:v>210.34216718269673</c:v>
                </c:pt>
                <c:pt idx="1128">
                  <c:v>210.31814576493096</c:v>
                </c:pt>
                <c:pt idx="1129">
                  <c:v>218.91089809193755</c:v>
                </c:pt>
                <c:pt idx="1130">
                  <c:v>221.59266371702643</c:v>
                </c:pt>
                <c:pt idx="1131">
                  <c:v>227.40013783663761</c:v>
                </c:pt>
                <c:pt idx="1132">
                  <c:v>234.45106207946151</c:v>
                </c:pt>
                <c:pt idx="1133">
                  <c:v>234.47407269677711</c:v>
                </c:pt>
                <c:pt idx="1134">
                  <c:v>145.45101228483986</c:v>
                </c:pt>
                <c:pt idx="1135">
                  <c:v>148.1089888327584</c:v>
                </c:pt>
                <c:pt idx="1136">
                  <c:v>156.52693615178899</c:v>
                </c:pt>
                <c:pt idx="1137">
                  <c:v>155.28657267676132</c:v>
                </c:pt>
                <c:pt idx="1138">
                  <c:v>151.98072522197904</c:v>
                </c:pt>
                <c:pt idx="1139">
                  <c:v>152.19934430656028</c:v>
                </c:pt>
                <c:pt idx="1140">
                  <c:v>152.31523027335001</c:v>
                </c:pt>
                <c:pt idx="1141">
                  <c:v>153.69319136444776</c:v>
                </c:pt>
                <c:pt idx="1142">
                  <c:v>148.54185795210432</c:v>
                </c:pt>
                <c:pt idx="1143">
                  <c:v>147.87684725963445</c:v>
                </c:pt>
                <c:pt idx="1144">
                  <c:v>151.30282859407706</c:v>
                </c:pt>
                <c:pt idx="1145">
                  <c:v>151.7447705067664</c:v>
                </c:pt>
                <c:pt idx="1146">
                  <c:v>155.49328484126451</c:v>
                </c:pt>
                <c:pt idx="1147">
                  <c:v>157.46015904341186</c:v>
                </c:pt>
                <c:pt idx="1148">
                  <c:v>176.50270166431821</c:v>
                </c:pt>
                <c:pt idx="1149">
                  <c:v>178.32093530942782</c:v>
                </c:pt>
                <c:pt idx="1150">
                  <c:v>181.66765995891606</c:v>
                </c:pt>
                <c:pt idx="1151">
                  <c:v>184.94916387417695</c:v>
                </c:pt>
                <c:pt idx="1152">
                  <c:v>189.8638252396207</c:v>
                </c:pt>
                <c:pt idx="1153">
                  <c:v>195.69777371324415</c:v>
                </c:pt>
                <c:pt idx="1154">
                  <c:v>201.53398449968435</c:v>
                </c:pt>
                <c:pt idx="1155">
                  <c:v>206.5094154081041</c:v>
                </c:pt>
                <c:pt idx="1156">
                  <c:v>212.76828045466954</c:v>
                </c:pt>
                <c:pt idx="1157">
                  <c:v>218.32539218607286</c:v>
                </c:pt>
                <c:pt idx="1158">
                  <c:v>220.99912206579324</c:v>
                </c:pt>
                <c:pt idx="1159">
                  <c:v>225.93566872569551</c:v>
                </c:pt>
                <c:pt idx="1160">
                  <c:v>230.36298639899189</c:v>
                </c:pt>
                <c:pt idx="1161">
                  <c:v>234.02069369673285</c:v>
                </c:pt>
                <c:pt idx="1162">
                  <c:v>238.11882334268452</c:v>
                </c:pt>
                <c:pt idx="1163">
                  <c:v>137.13130423671413</c:v>
                </c:pt>
                <c:pt idx="1164">
                  <c:v>155.80055894409315</c:v>
                </c:pt>
                <c:pt idx="1165">
                  <c:v>156.64822757122363</c:v>
                </c:pt>
                <c:pt idx="1166">
                  <c:v>158.11567497099583</c:v>
                </c:pt>
                <c:pt idx="1167">
                  <c:v>156.67152284445041</c:v>
                </c:pt>
                <c:pt idx="1168">
                  <c:v>161.44145401813063</c:v>
                </c:pt>
                <c:pt idx="1169">
                  <c:v>167.14422347447896</c:v>
                </c:pt>
                <c:pt idx="1170">
                  <c:v>162.4505374287499</c:v>
                </c:pt>
                <c:pt idx="1171">
                  <c:v>163.32015182467921</c:v>
                </c:pt>
                <c:pt idx="1172">
                  <c:v>163.35371935022721</c:v>
                </c:pt>
                <c:pt idx="1173">
                  <c:v>165.54492561533783</c:v>
                </c:pt>
                <c:pt idx="1174">
                  <c:v>157.01484260195454</c:v>
                </c:pt>
                <c:pt idx="1175">
                  <c:v>118.58220123392988</c:v>
                </c:pt>
                <c:pt idx="1176">
                  <c:v>138.71553404775295</c:v>
                </c:pt>
                <c:pt idx="1177">
                  <c:v>138.08980667893348</c:v>
                </c:pt>
                <c:pt idx="1178">
                  <c:v>138.47192577738087</c:v>
                </c:pt>
                <c:pt idx="1179">
                  <c:v>142.63555480078224</c:v>
                </c:pt>
                <c:pt idx="1180">
                  <c:v>141.21797975197285</c:v>
                </c:pt>
                <c:pt idx="1181">
                  <c:v>145.5724933339045</c:v>
                </c:pt>
                <c:pt idx="1182">
                  <c:v>141.40782262627198</c:v>
                </c:pt>
                <c:pt idx="1183">
                  <c:v>145.28587340229524</c:v>
                </c:pt>
                <c:pt idx="1184">
                  <c:v>146.2791083827359</c:v>
                </c:pt>
                <c:pt idx="1185">
                  <c:v>148.75278006855248</c:v>
                </c:pt>
                <c:pt idx="1186">
                  <c:v>143.91754407788369</c:v>
                </c:pt>
                <c:pt idx="1187">
                  <c:v>163.9133442189526</c:v>
                </c:pt>
                <c:pt idx="1188">
                  <c:v>164.34873221005796</c:v>
                </c:pt>
                <c:pt idx="1189">
                  <c:v>166.42691044621756</c:v>
                </c:pt>
                <c:pt idx="1190">
                  <c:v>167.73268756157356</c:v>
                </c:pt>
                <c:pt idx="1191">
                  <c:v>168.73022665604677</c:v>
                </c:pt>
                <c:pt idx="1192">
                  <c:v>163.01145218009481</c:v>
                </c:pt>
                <c:pt idx="1193">
                  <c:v>165.10527220146187</c:v>
                </c:pt>
                <c:pt idx="1194">
                  <c:v>166.54718680548731</c:v>
                </c:pt>
                <c:pt idx="1195">
                  <c:v>164.7834280762053</c:v>
                </c:pt>
                <c:pt idx="1196">
                  <c:v>163.94785547386357</c:v>
                </c:pt>
                <c:pt idx="1197">
                  <c:v>165.23438903099549</c:v>
                </c:pt>
                <c:pt idx="1198">
                  <c:v>165.25603807170052</c:v>
                </c:pt>
                <c:pt idx="1199">
                  <c:v>168.04686080367728</c:v>
                </c:pt>
                <c:pt idx="1200">
                  <c:v>168.16840627266865</c:v>
                </c:pt>
                <c:pt idx="1201">
                  <c:v>169.14830604862223</c:v>
                </c:pt>
                <c:pt idx="1202">
                  <c:v>83.99656979417793</c:v>
                </c:pt>
                <c:pt idx="1203">
                  <c:v>103.0494849152615</c:v>
                </c:pt>
                <c:pt idx="1204">
                  <c:v>100.20113181615179</c:v>
                </c:pt>
                <c:pt idx="1205">
                  <c:v>99.109956361779524</c:v>
                </c:pt>
                <c:pt idx="1206">
                  <c:v>102.29918646707117</c:v>
                </c:pt>
                <c:pt idx="1207">
                  <c:v>98.05282566391449</c:v>
                </c:pt>
                <c:pt idx="1208">
                  <c:v>107.98303543195624</c:v>
                </c:pt>
                <c:pt idx="1209">
                  <c:v>106.0980790953538</c:v>
                </c:pt>
                <c:pt idx="1210">
                  <c:v>104.28507190678016</c:v>
                </c:pt>
                <c:pt idx="1211">
                  <c:v>103.46636167451203</c:v>
                </c:pt>
                <c:pt idx="1212">
                  <c:v>89.662885879066295</c:v>
                </c:pt>
                <c:pt idx="1213">
                  <c:v>92.527875799456609</c:v>
                </c:pt>
                <c:pt idx="1214">
                  <c:v>93.069932492207784</c:v>
                </c:pt>
                <c:pt idx="1215">
                  <c:v>96.538790668729632</c:v>
                </c:pt>
                <c:pt idx="1216">
                  <c:v>100.6793484956039</c:v>
                </c:pt>
                <c:pt idx="1217">
                  <c:v>75.393068635570359</c:v>
                </c:pt>
                <c:pt idx="1218">
                  <c:v>71.918043162081574</c:v>
                </c:pt>
                <c:pt idx="1219">
                  <c:v>90.031121206853868</c:v>
                </c:pt>
                <c:pt idx="1220">
                  <c:v>78.680345582142564</c:v>
                </c:pt>
                <c:pt idx="1221">
                  <c:v>82.742240770012415</c:v>
                </c:pt>
                <c:pt idx="1222">
                  <c:v>94.565872138717111</c:v>
                </c:pt>
                <c:pt idx="1223">
                  <c:v>83.596038944476703</c:v>
                </c:pt>
                <c:pt idx="1224">
                  <c:v>105.18238244795467</c:v>
                </c:pt>
                <c:pt idx="1225">
                  <c:v>95.630360125347096</c:v>
                </c:pt>
                <c:pt idx="1226">
                  <c:v>96.783337488634999</c:v>
                </c:pt>
                <c:pt idx="1227">
                  <c:v>101.56946748995159</c:v>
                </c:pt>
                <c:pt idx="1228">
                  <c:v>96.726560962762761</c:v>
                </c:pt>
                <c:pt idx="1229">
                  <c:v>88.787463789126946</c:v>
                </c:pt>
                <c:pt idx="1230">
                  <c:v>93.572651605346152</c:v>
                </c:pt>
                <c:pt idx="1231">
                  <c:v>101.96903451081616</c:v>
                </c:pt>
                <c:pt idx="1232">
                  <c:v>69.880928122834746</c:v>
                </c:pt>
                <c:pt idx="1233">
                  <c:v>99.989046409405546</c:v>
                </c:pt>
                <c:pt idx="1234">
                  <c:v>92.057263179512944</c:v>
                </c:pt>
                <c:pt idx="1235">
                  <c:v>89.418198032821294</c:v>
                </c:pt>
                <c:pt idx="1236">
                  <c:v>83.161451137491071</c:v>
                </c:pt>
                <c:pt idx="1237">
                  <c:v>98.516464922967799</c:v>
                </c:pt>
                <c:pt idx="1238">
                  <c:v>113.62375317667727</c:v>
                </c:pt>
                <c:pt idx="1239">
                  <c:v>113.73042746651097</c:v>
                </c:pt>
                <c:pt idx="1240">
                  <c:v>112.82982497799199</c:v>
                </c:pt>
                <c:pt idx="1241">
                  <c:v>114.27826510878049</c:v>
                </c:pt>
                <c:pt idx="1242">
                  <c:v>130.24049384559467</c:v>
                </c:pt>
                <c:pt idx="1243">
                  <c:v>132.35225331545823</c:v>
                </c:pt>
                <c:pt idx="1244">
                  <c:v>144.12114647912443</c:v>
                </c:pt>
                <c:pt idx="1245">
                  <c:v>148.39977224063938</c:v>
                </c:pt>
                <c:pt idx="1246">
                  <c:v>152.80204205182926</c:v>
                </c:pt>
                <c:pt idx="1247">
                  <c:v>133.00363193161093</c:v>
                </c:pt>
                <c:pt idx="1248">
                  <c:v>139.12229475929894</c:v>
                </c:pt>
                <c:pt idx="1249">
                  <c:v>151.79295080751908</c:v>
                </c:pt>
                <c:pt idx="1250">
                  <c:v>156.27196176010185</c:v>
                </c:pt>
                <c:pt idx="1251">
                  <c:v>160.07178014061535</c:v>
                </c:pt>
                <c:pt idx="1252">
                  <c:v>157.26913216007674</c:v>
                </c:pt>
                <c:pt idx="1253">
                  <c:v>161.60178691709766</c:v>
                </c:pt>
                <c:pt idx="1254">
                  <c:v>164.54251618949803</c:v>
                </c:pt>
                <c:pt idx="1255">
                  <c:v>163.05212290126104</c:v>
                </c:pt>
                <c:pt idx="1256">
                  <c:v>160.87082616910496</c:v>
                </c:pt>
                <c:pt idx="1257">
                  <c:v>164.69156315469255</c:v>
                </c:pt>
                <c:pt idx="1258">
                  <c:v>169.39896853237769</c:v>
                </c:pt>
                <c:pt idx="1259">
                  <c:v>172.77950834845987</c:v>
                </c:pt>
                <c:pt idx="1260">
                  <c:v>176.79226719055399</c:v>
                </c:pt>
                <c:pt idx="1261">
                  <c:v>163.07195239138707</c:v>
                </c:pt>
                <c:pt idx="1262">
                  <c:v>164.00837298785154</c:v>
                </c:pt>
                <c:pt idx="1263">
                  <c:v>170.2523025655284</c:v>
                </c:pt>
                <c:pt idx="1264">
                  <c:v>211.43037863428441</c:v>
                </c:pt>
                <c:pt idx="1265">
                  <c:v>222.20414311063925</c:v>
                </c:pt>
                <c:pt idx="1266">
                  <c:v>221.41797568878712</c:v>
                </c:pt>
                <c:pt idx="1267">
                  <c:v>224.66662319676911</c:v>
                </c:pt>
                <c:pt idx="1268">
                  <c:v>243.01071577567288</c:v>
                </c:pt>
                <c:pt idx="1269">
                  <c:v>266.16989055604199</c:v>
                </c:pt>
                <c:pt idx="1270">
                  <c:v>282.7222069618424</c:v>
                </c:pt>
                <c:pt idx="1271">
                  <c:v>296.20030160645723</c:v>
                </c:pt>
                <c:pt idx="1272">
                  <c:v>308.33001011728618</c:v>
                </c:pt>
                <c:pt idx="1273">
                  <c:v>317.54267475588381</c:v>
                </c:pt>
                <c:pt idx="1274">
                  <c:v>127.16181592402566</c:v>
                </c:pt>
                <c:pt idx="1275">
                  <c:v>126.99528764947289</c:v>
                </c:pt>
                <c:pt idx="1276">
                  <c:v>127.89108337222885</c:v>
                </c:pt>
                <c:pt idx="1277">
                  <c:v>135.58699219648022</c:v>
                </c:pt>
                <c:pt idx="1278">
                  <c:v>139.34477381044056</c:v>
                </c:pt>
                <c:pt idx="1279">
                  <c:v>140.65210878834685</c:v>
                </c:pt>
                <c:pt idx="1280">
                  <c:v>144.69200229006188</c:v>
                </c:pt>
                <c:pt idx="1281">
                  <c:v>144.24402937537499</c:v>
                </c:pt>
                <c:pt idx="1282">
                  <c:v>145.90905416058823</c:v>
                </c:pt>
                <c:pt idx="1283">
                  <c:v>146.61282234107543</c:v>
                </c:pt>
                <c:pt idx="1284">
                  <c:v>149.34269459204995</c:v>
                </c:pt>
                <c:pt idx="1285">
                  <c:v>154.12404006391756</c:v>
                </c:pt>
                <c:pt idx="1286">
                  <c:v>152.90715198597587</c:v>
                </c:pt>
                <c:pt idx="1287">
                  <c:v>154.86271645754283</c:v>
                </c:pt>
                <c:pt idx="1288">
                  <c:v>152.64158664628769</c:v>
                </c:pt>
                <c:pt idx="1289">
                  <c:v>155.84069687705548</c:v>
                </c:pt>
                <c:pt idx="1290">
                  <c:v>157.38600888518522</c:v>
                </c:pt>
                <c:pt idx="1291">
                  <c:v>164.03881525808231</c:v>
                </c:pt>
                <c:pt idx="1292">
                  <c:v>188.07746926664134</c:v>
                </c:pt>
                <c:pt idx="1293">
                  <c:v>187.3986307512651</c:v>
                </c:pt>
                <c:pt idx="1294">
                  <c:v>193.28416628876013</c:v>
                </c:pt>
                <c:pt idx="1295">
                  <c:v>189.59884526187673</c:v>
                </c:pt>
                <c:pt idx="1296">
                  <c:v>193.18626518424335</c:v>
                </c:pt>
                <c:pt idx="1297">
                  <c:v>199.55154075289744</c:v>
                </c:pt>
                <c:pt idx="1298">
                  <c:v>205.76911674445475</c:v>
                </c:pt>
                <c:pt idx="1299">
                  <c:v>210.52285544536016</c:v>
                </c:pt>
                <c:pt idx="1300">
                  <c:v>214.45169739285367</c:v>
                </c:pt>
                <c:pt idx="1301">
                  <c:v>187.33138605071395</c:v>
                </c:pt>
                <c:pt idx="1302">
                  <c:v>193.05893348506703</c:v>
                </c:pt>
                <c:pt idx="1303">
                  <c:v>199.83557407292551</c:v>
                </c:pt>
                <c:pt idx="1304">
                  <c:v>205.74932204449459</c:v>
                </c:pt>
                <c:pt idx="1305">
                  <c:v>208.46380369868666</c:v>
                </c:pt>
                <c:pt idx="1306">
                  <c:v>212.37067605786066</c:v>
                </c:pt>
                <c:pt idx="1307">
                  <c:v>218.9911927139448</c:v>
                </c:pt>
                <c:pt idx="1308">
                  <c:v>224.37045331157151</c:v>
                </c:pt>
                <c:pt idx="1309">
                  <c:v>227.29757317098853</c:v>
                </c:pt>
                <c:pt idx="1310">
                  <c:v>229.73113785785182</c:v>
                </c:pt>
                <c:pt idx="1311">
                  <c:v>232.79882328017399</c:v>
                </c:pt>
                <c:pt idx="1312">
                  <c:v>143.92340664019119</c:v>
                </c:pt>
                <c:pt idx="1313">
                  <c:v>143.08399554960326</c:v>
                </c:pt>
                <c:pt idx="1314">
                  <c:v>145.9541623398965</c:v>
                </c:pt>
                <c:pt idx="1315">
                  <c:v>153.00741582507442</c:v>
                </c:pt>
                <c:pt idx="1316">
                  <c:v>152.55204216338458</c:v>
                </c:pt>
                <c:pt idx="1317">
                  <c:v>153.08484748061809</c:v>
                </c:pt>
                <c:pt idx="1318">
                  <c:v>156.64952648097858</c:v>
                </c:pt>
                <c:pt idx="1319">
                  <c:v>152.68367031190138</c:v>
                </c:pt>
                <c:pt idx="1320">
                  <c:v>152.47086673156434</c:v>
                </c:pt>
                <c:pt idx="1321">
                  <c:v>159.31962474291771</c:v>
                </c:pt>
                <c:pt idx="1322">
                  <c:v>152.8048151910009</c:v>
                </c:pt>
                <c:pt idx="1323">
                  <c:v>125.1537188712835</c:v>
                </c:pt>
                <c:pt idx="1324">
                  <c:v>114.51711576466778</c:v>
                </c:pt>
                <c:pt idx="1325">
                  <c:v>120.43603603583796</c:v>
                </c:pt>
                <c:pt idx="1326">
                  <c:v>155.41069408723718</c:v>
                </c:pt>
                <c:pt idx="1327">
                  <c:v>150.00705191442222</c:v>
                </c:pt>
                <c:pt idx="1328">
                  <c:v>143.87739674135975</c:v>
                </c:pt>
                <c:pt idx="1329">
                  <c:v>146.05670527293029</c:v>
                </c:pt>
                <c:pt idx="1330">
                  <c:v>153.19940264009819</c:v>
                </c:pt>
                <c:pt idx="1331">
                  <c:v>157.03808848079939</c:v>
                </c:pt>
                <c:pt idx="1332">
                  <c:v>170.57996841449403</c:v>
                </c:pt>
                <c:pt idx="1333">
                  <c:v>168.09130432307967</c:v>
                </c:pt>
                <c:pt idx="1334">
                  <c:v>165.27967960724686</c:v>
                </c:pt>
                <c:pt idx="1335">
                  <c:v>180.44664925793001</c:v>
                </c:pt>
                <c:pt idx="1336">
                  <c:v>162.16679378669735</c:v>
                </c:pt>
                <c:pt idx="1337">
                  <c:v>166.58675942602997</c:v>
                </c:pt>
                <c:pt idx="1338">
                  <c:v>183.64179414858762</c:v>
                </c:pt>
                <c:pt idx="1339">
                  <c:v>188.44693345160692</c:v>
                </c:pt>
                <c:pt idx="1340">
                  <c:v>192.03514700709832</c:v>
                </c:pt>
                <c:pt idx="1341">
                  <c:v>212.83889991427074</c:v>
                </c:pt>
                <c:pt idx="1342">
                  <c:v>219.06370013980552</c:v>
                </c:pt>
                <c:pt idx="1343">
                  <c:v>223.17841821414905</c:v>
                </c:pt>
                <c:pt idx="1344">
                  <c:v>227.96192596656732</c:v>
                </c:pt>
                <c:pt idx="1345">
                  <c:v>231.93732459778789</c:v>
                </c:pt>
                <c:pt idx="1346">
                  <c:v>177.34543900255326</c:v>
                </c:pt>
                <c:pt idx="1347">
                  <c:v>178.68057201538642</c:v>
                </c:pt>
                <c:pt idx="1348">
                  <c:v>179.09556988993245</c:v>
                </c:pt>
                <c:pt idx="1349">
                  <c:v>182.83417834680483</c:v>
                </c:pt>
                <c:pt idx="1350">
                  <c:v>185.55476681357413</c:v>
                </c:pt>
                <c:pt idx="1351">
                  <c:v>185.0344954900479</c:v>
                </c:pt>
                <c:pt idx="1352">
                  <c:v>187.02240644863923</c:v>
                </c:pt>
                <c:pt idx="1353">
                  <c:v>188.94901936459041</c:v>
                </c:pt>
                <c:pt idx="1354">
                  <c:v>197.11447834655394</c:v>
                </c:pt>
                <c:pt idx="1355">
                  <c:v>199.16829428789663</c:v>
                </c:pt>
                <c:pt idx="1356">
                  <c:v>202.31410507204555</c:v>
                </c:pt>
                <c:pt idx="1357">
                  <c:v>204.52324501067852</c:v>
                </c:pt>
                <c:pt idx="1358">
                  <c:v>213.55922428395874</c:v>
                </c:pt>
                <c:pt idx="1359">
                  <c:v>221.42051224445339</c:v>
                </c:pt>
                <c:pt idx="1360">
                  <c:v>214.2886397807352</c:v>
                </c:pt>
                <c:pt idx="1361">
                  <c:v>186.9745367931904</c:v>
                </c:pt>
                <c:pt idx="1362">
                  <c:v>197.20166705975507</c:v>
                </c:pt>
                <c:pt idx="1363">
                  <c:v>226.96188867193021</c:v>
                </c:pt>
                <c:pt idx="1364">
                  <c:v>240.0868387329032</c:v>
                </c:pt>
                <c:pt idx="1365">
                  <c:v>259.84372372716541</c:v>
                </c:pt>
                <c:pt idx="1366">
                  <c:v>339.9027777053027</c:v>
                </c:pt>
                <c:pt idx="1367">
                  <c:v>384.39837184769635</c:v>
                </c:pt>
                <c:pt idx="1368">
                  <c:v>413.5301211995253</c:v>
                </c:pt>
                <c:pt idx="1369">
                  <c:v>430.45083873685553</c:v>
                </c:pt>
                <c:pt idx="1370">
                  <c:v>444.86381361659892</c:v>
                </c:pt>
                <c:pt idx="1371">
                  <c:v>440.75189051929783</c:v>
                </c:pt>
                <c:pt idx="1372">
                  <c:v>433.34584836026477</c:v>
                </c:pt>
                <c:pt idx="1373">
                  <c:v>412.19831481574022</c:v>
                </c:pt>
                <c:pt idx="1374">
                  <c:v>386.69265668304513</c:v>
                </c:pt>
                <c:pt idx="1375">
                  <c:v>361.6184260925188</c:v>
                </c:pt>
                <c:pt idx="1376">
                  <c:v>28.199614557479379</c:v>
                </c:pt>
                <c:pt idx="1377">
                  <c:v>62.348906413856184</c:v>
                </c:pt>
                <c:pt idx="1378">
                  <c:v>49.658656861629481</c:v>
                </c:pt>
                <c:pt idx="1379">
                  <c:v>52.182360465187344</c:v>
                </c:pt>
                <c:pt idx="1380">
                  <c:v>79.367467596841806</c:v>
                </c:pt>
                <c:pt idx="1381">
                  <c:v>61.379288489973248</c:v>
                </c:pt>
                <c:pt idx="1382">
                  <c:v>62.697053083234636</c:v>
                </c:pt>
                <c:pt idx="1383">
                  <c:v>90.132202082430524</c:v>
                </c:pt>
                <c:pt idx="1384">
                  <c:v>76.729299959802518</c:v>
                </c:pt>
                <c:pt idx="1385">
                  <c:v>96.712587406326548</c:v>
                </c:pt>
                <c:pt idx="1386">
                  <c:v>84.729464208673505</c:v>
                </c:pt>
                <c:pt idx="1387">
                  <c:v>87.525661848867287</c:v>
                </c:pt>
                <c:pt idx="1388">
                  <c:v>100.20592140246373</c:v>
                </c:pt>
                <c:pt idx="1389">
                  <c:v>82.995298213842602</c:v>
                </c:pt>
                <c:pt idx="1390">
                  <c:v>88.187046908217155</c:v>
                </c:pt>
                <c:pt idx="1391">
                  <c:v>123.00805075899891</c:v>
                </c:pt>
                <c:pt idx="1392">
                  <c:v>126.58336629456585</c:v>
                </c:pt>
                <c:pt idx="1393">
                  <c:v>129.0001452444304</c:v>
                </c:pt>
                <c:pt idx="1394">
                  <c:v>131.28841629313277</c:v>
                </c:pt>
                <c:pt idx="1395">
                  <c:v>129.22389379293645</c:v>
                </c:pt>
                <c:pt idx="1396">
                  <c:v>130.53207213089553</c:v>
                </c:pt>
                <c:pt idx="1397">
                  <c:v>132.12901440204774</c:v>
                </c:pt>
                <c:pt idx="1398">
                  <c:v>133.75262373309442</c:v>
                </c:pt>
                <c:pt idx="1399">
                  <c:v>133.99078441779852</c:v>
                </c:pt>
                <c:pt idx="1400">
                  <c:v>136.9925641699285</c:v>
                </c:pt>
                <c:pt idx="1401">
                  <c:v>137.28296427294421</c:v>
                </c:pt>
                <c:pt idx="1402">
                  <c:v>138.92794928058052</c:v>
                </c:pt>
                <c:pt idx="1403">
                  <c:v>154.2601660874893</c:v>
                </c:pt>
                <c:pt idx="1404">
                  <c:v>153.18512931627615</c:v>
                </c:pt>
                <c:pt idx="1405">
                  <c:v>156.7699156938634</c:v>
                </c:pt>
                <c:pt idx="1406">
                  <c:v>152.3296324324152</c:v>
                </c:pt>
                <c:pt idx="1407">
                  <c:v>161.73353885283569</c:v>
                </c:pt>
                <c:pt idx="1408">
                  <c:v>161.48490432074647</c:v>
                </c:pt>
                <c:pt idx="1409">
                  <c:v>169.78535163166424</c:v>
                </c:pt>
                <c:pt idx="1410">
                  <c:v>168.5380518452954</c:v>
                </c:pt>
                <c:pt idx="1411">
                  <c:v>171.51547666594703</c:v>
                </c:pt>
                <c:pt idx="1412">
                  <c:v>172.60238074112019</c:v>
                </c:pt>
                <c:pt idx="1413">
                  <c:v>218.95773335362097</c:v>
                </c:pt>
                <c:pt idx="1414">
                  <c:v>242.65446105881622</c:v>
                </c:pt>
                <c:pt idx="1415">
                  <c:v>267.34292946661856</c:v>
                </c:pt>
                <c:pt idx="1416">
                  <c:v>322.05049774017675</c:v>
                </c:pt>
                <c:pt idx="1417">
                  <c:v>384.26546419810245</c:v>
                </c:pt>
                <c:pt idx="1418">
                  <c:v>504.59629447304815</c:v>
                </c:pt>
                <c:pt idx="1419">
                  <c:v>568.83052177843831</c:v>
                </c:pt>
                <c:pt idx="1420">
                  <c:v>579.32792377778674</c:v>
                </c:pt>
                <c:pt idx="1421">
                  <c:v>615.19838629386618</c:v>
                </c:pt>
                <c:pt idx="1422">
                  <c:v>669.12192716254071</c:v>
                </c:pt>
                <c:pt idx="1423">
                  <c:v>689.14427213274121</c:v>
                </c:pt>
                <c:pt idx="1424">
                  <c:v>696.08589542772756</c:v>
                </c:pt>
                <c:pt idx="1425">
                  <c:v>686.77768520044856</c:v>
                </c:pt>
                <c:pt idx="1426">
                  <c:v>679.07705880580352</c:v>
                </c:pt>
                <c:pt idx="1427">
                  <c:v>656.59353692120362</c:v>
                </c:pt>
                <c:pt idx="1428">
                  <c:v>76.199325712316607</c:v>
                </c:pt>
                <c:pt idx="1429">
                  <c:v>75.88317823115554</c:v>
                </c:pt>
                <c:pt idx="1430">
                  <c:v>32.563592823162907</c:v>
                </c:pt>
                <c:pt idx="1431">
                  <c:v>27.328844615281071</c:v>
                </c:pt>
                <c:pt idx="1432">
                  <c:v>153.14851359863994</c:v>
                </c:pt>
                <c:pt idx="1433">
                  <c:v>154.60498219398417</c:v>
                </c:pt>
                <c:pt idx="1434">
                  <c:v>160.17472019711619</c:v>
                </c:pt>
                <c:pt idx="1435">
                  <c:v>166.43538344418835</c:v>
                </c:pt>
                <c:pt idx="1436">
                  <c:v>171.67204766868642</c:v>
                </c:pt>
                <c:pt idx="1437">
                  <c:v>172.96674186108135</c:v>
                </c:pt>
                <c:pt idx="1438">
                  <c:v>174.5389886783245</c:v>
                </c:pt>
                <c:pt idx="1439">
                  <c:v>176.47051257734589</c:v>
                </c:pt>
                <c:pt idx="1440">
                  <c:v>153.97282855148788</c:v>
                </c:pt>
                <c:pt idx="1441">
                  <c:v>155.43589334429029</c:v>
                </c:pt>
                <c:pt idx="1442">
                  <c:v>156.53461504791588</c:v>
                </c:pt>
                <c:pt idx="1443">
                  <c:v>157.77833471881493</c:v>
                </c:pt>
                <c:pt idx="1444">
                  <c:v>157.81857210660209</c:v>
                </c:pt>
                <c:pt idx="1445">
                  <c:v>157.77912835780583</c:v>
                </c:pt>
                <c:pt idx="1446">
                  <c:v>163.27091173743639</c:v>
                </c:pt>
                <c:pt idx="1447">
                  <c:v>161.96078214291731</c:v>
                </c:pt>
                <c:pt idx="1448">
                  <c:v>164.93292662943367</c:v>
                </c:pt>
                <c:pt idx="1449">
                  <c:v>166.24360382671614</c:v>
                </c:pt>
                <c:pt idx="1450">
                  <c:v>167.79700324358328</c:v>
                </c:pt>
                <c:pt idx="1451">
                  <c:v>173.39176101294939</c:v>
                </c:pt>
                <c:pt idx="1452">
                  <c:v>178.59135352730954</c:v>
                </c:pt>
                <c:pt idx="1453">
                  <c:v>140.3957814477545</c:v>
                </c:pt>
                <c:pt idx="1454">
                  <c:v>140.72664329984033</c:v>
                </c:pt>
                <c:pt idx="1455">
                  <c:v>139.4743847814083</c:v>
                </c:pt>
                <c:pt idx="1456">
                  <c:v>144.58112993786375</c:v>
                </c:pt>
                <c:pt idx="1457">
                  <c:v>150.07114740887874</c:v>
                </c:pt>
                <c:pt idx="1458">
                  <c:v>150.04620250014756</c:v>
                </c:pt>
                <c:pt idx="1459">
                  <c:v>151.34897711509618</c:v>
                </c:pt>
                <c:pt idx="1460">
                  <c:v>162.34770680766906</c:v>
                </c:pt>
                <c:pt idx="1461">
                  <c:v>162.20766228516203</c:v>
                </c:pt>
                <c:pt idx="1462">
                  <c:v>168.73196665289407</c:v>
                </c:pt>
                <c:pt idx="1463">
                  <c:v>169.91990335055954</c:v>
                </c:pt>
                <c:pt idx="1464">
                  <c:v>172.29906017288133</c:v>
                </c:pt>
                <c:pt idx="1465">
                  <c:v>177.9456450524797</c:v>
                </c:pt>
                <c:pt idx="1466">
                  <c:v>182.48333584981609</c:v>
                </c:pt>
                <c:pt idx="1467">
                  <c:v>187.44182694728511</c:v>
                </c:pt>
                <c:pt idx="1468">
                  <c:v>135.71473117408098</c:v>
                </c:pt>
                <c:pt idx="1469">
                  <c:v>135.85091397270068</c:v>
                </c:pt>
                <c:pt idx="1470">
                  <c:v>135.70688070029112</c:v>
                </c:pt>
                <c:pt idx="1471">
                  <c:v>137.68045778168968</c:v>
                </c:pt>
                <c:pt idx="1472">
                  <c:v>137.44408234330183</c:v>
                </c:pt>
                <c:pt idx="1473">
                  <c:v>141.71215495695282</c:v>
                </c:pt>
                <c:pt idx="1474">
                  <c:v>147.32456768773147</c:v>
                </c:pt>
                <c:pt idx="1475">
                  <c:v>151.74261714015813</c:v>
                </c:pt>
                <c:pt idx="1476">
                  <c:v>156.39483268933509</c:v>
                </c:pt>
                <c:pt idx="1477">
                  <c:v>158.36904497982215</c:v>
                </c:pt>
                <c:pt idx="1478">
                  <c:v>179.60743259966736</c:v>
                </c:pt>
                <c:pt idx="1479">
                  <c:v>197.55046472854661</c:v>
                </c:pt>
                <c:pt idx="1480">
                  <c:v>208.08959919795689</c:v>
                </c:pt>
                <c:pt idx="1481">
                  <c:v>220.46939743421788</c:v>
                </c:pt>
                <c:pt idx="1482">
                  <c:v>107.53978049214837</c:v>
                </c:pt>
                <c:pt idx="1483">
                  <c:v>107.45528759978762</c:v>
                </c:pt>
                <c:pt idx="1484">
                  <c:v>108.39376824357251</c:v>
                </c:pt>
                <c:pt idx="1485">
                  <c:v>112.1819633396436</c:v>
                </c:pt>
                <c:pt idx="1486">
                  <c:v>111.12090206719623</c:v>
                </c:pt>
                <c:pt idx="1487">
                  <c:v>111.21950623821721</c:v>
                </c:pt>
                <c:pt idx="1488">
                  <c:v>108.74763123322481</c:v>
                </c:pt>
                <c:pt idx="1489">
                  <c:v>112.3050253341035</c:v>
                </c:pt>
                <c:pt idx="1490">
                  <c:v>110.18968360767406</c:v>
                </c:pt>
                <c:pt idx="1491">
                  <c:v>108.56821281794095</c:v>
                </c:pt>
                <c:pt idx="1492">
                  <c:v>110.59256284015197</c:v>
                </c:pt>
                <c:pt idx="1493">
                  <c:v>125.12903413964679</c:v>
                </c:pt>
                <c:pt idx="1494">
                  <c:v>125.75126192188316</c:v>
                </c:pt>
                <c:pt idx="1495">
                  <c:v>129.36361738407209</c:v>
                </c:pt>
                <c:pt idx="1496">
                  <c:v>123.10110728150002</c:v>
                </c:pt>
                <c:pt idx="1497">
                  <c:v>153.39108603981802</c:v>
                </c:pt>
                <c:pt idx="1498">
                  <c:v>159.14525002171885</c:v>
                </c:pt>
                <c:pt idx="1499">
                  <c:v>155.30583215695222</c:v>
                </c:pt>
                <c:pt idx="1500">
                  <c:v>160.86180337249257</c:v>
                </c:pt>
                <c:pt idx="1501">
                  <c:v>156.47829850742951</c:v>
                </c:pt>
                <c:pt idx="1502">
                  <c:v>159.95226690286066</c:v>
                </c:pt>
                <c:pt idx="1503">
                  <c:v>154.24960748322559</c:v>
                </c:pt>
                <c:pt idx="1504">
                  <c:v>166.19651741955977</c:v>
                </c:pt>
                <c:pt idx="1505">
                  <c:v>166.73130063357593</c:v>
                </c:pt>
                <c:pt idx="1506">
                  <c:v>159.89192251055516</c:v>
                </c:pt>
                <c:pt idx="1507">
                  <c:v>170.50729800204792</c:v>
                </c:pt>
                <c:pt idx="1508">
                  <c:v>167.1195100226405</c:v>
                </c:pt>
                <c:pt idx="1509">
                  <c:v>181.62570208147565</c:v>
                </c:pt>
                <c:pt idx="1510">
                  <c:v>106.7896866914399</c:v>
                </c:pt>
                <c:pt idx="1511">
                  <c:v>106.46332033868418</c:v>
                </c:pt>
                <c:pt idx="1512">
                  <c:v>107.97120895854994</c:v>
                </c:pt>
                <c:pt idx="1513">
                  <c:v>109.19925853112937</c:v>
                </c:pt>
                <c:pt idx="1514">
                  <c:v>113.12451868569136</c:v>
                </c:pt>
                <c:pt idx="1515">
                  <c:v>111.20689476969741</c:v>
                </c:pt>
                <c:pt idx="1516">
                  <c:v>114.94148053633663</c:v>
                </c:pt>
                <c:pt idx="1517">
                  <c:v>112.55491709788399</c:v>
                </c:pt>
                <c:pt idx="1518">
                  <c:v>115.03216158967655</c:v>
                </c:pt>
                <c:pt idx="1519">
                  <c:v>119.17037121801511</c:v>
                </c:pt>
                <c:pt idx="1520">
                  <c:v>123.42669272650633</c:v>
                </c:pt>
                <c:pt idx="1521">
                  <c:v>125.04458717891009</c:v>
                </c:pt>
                <c:pt idx="1522">
                  <c:v>127.54005280478844</c:v>
                </c:pt>
                <c:pt idx="1523">
                  <c:v>130.50279053749063</c:v>
                </c:pt>
                <c:pt idx="1524">
                  <c:v>134.83835023746295</c:v>
                </c:pt>
                <c:pt idx="1525">
                  <c:v>111.49556974947757</c:v>
                </c:pt>
                <c:pt idx="1526">
                  <c:v>112.73870510453176</c:v>
                </c:pt>
                <c:pt idx="1527">
                  <c:v>115.69522785063819</c:v>
                </c:pt>
                <c:pt idx="1528">
                  <c:v>117.0786999418807</c:v>
                </c:pt>
                <c:pt idx="1529">
                  <c:v>134.04332648258804</c:v>
                </c:pt>
                <c:pt idx="1530">
                  <c:v>140.56001247268071</c:v>
                </c:pt>
                <c:pt idx="1531">
                  <c:v>140.90957638187362</c:v>
                </c:pt>
                <c:pt idx="1532">
                  <c:v>142.86106118548548</c:v>
                </c:pt>
                <c:pt idx="1533">
                  <c:v>148.75251334222588</c:v>
                </c:pt>
                <c:pt idx="1534">
                  <c:v>145.40286884515655</c:v>
                </c:pt>
                <c:pt idx="1535">
                  <c:v>148.01144175409257</c:v>
                </c:pt>
                <c:pt idx="1536">
                  <c:v>147.5851494234945</c:v>
                </c:pt>
                <c:pt idx="1537">
                  <c:v>155.45495756930248</c:v>
                </c:pt>
                <c:pt idx="1538">
                  <c:v>160.21721549888801</c:v>
                </c:pt>
                <c:pt idx="1539">
                  <c:v>165.37761209537774</c:v>
                </c:pt>
                <c:pt idx="1540">
                  <c:v>167.743702603055</c:v>
                </c:pt>
                <c:pt idx="1541">
                  <c:v>172.21140831874976</c:v>
                </c:pt>
                <c:pt idx="1542">
                  <c:v>169.13622143748785</c:v>
                </c:pt>
                <c:pt idx="1543">
                  <c:v>170.23639604052141</c:v>
                </c:pt>
                <c:pt idx="1544">
                  <c:v>170.46542587981696</c:v>
                </c:pt>
                <c:pt idx="1545">
                  <c:v>173.03149823157327</c:v>
                </c:pt>
                <c:pt idx="1546">
                  <c:v>173.23488121373811</c:v>
                </c:pt>
                <c:pt idx="1547">
                  <c:v>175.49404616205177</c:v>
                </c:pt>
                <c:pt idx="1548">
                  <c:v>175.79479264676692</c:v>
                </c:pt>
                <c:pt idx="1549">
                  <c:v>177.91927791326899</c:v>
                </c:pt>
                <c:pt idx="1550">
                  <c:v>177.12231656159511</c:v>
                </c:pt>
                <c:pt idx="1551">
                  <c:v>177.22974207177938</c:v>
                </c:pt>
                <c:pt idx="1552">
                  <c:v>176.83289153905429</c:v>
                </c:pt>
                <c:pt idx="1553">
                  <c:v>201.67119417436945</c:v>
                </c:pt>
                <c:pt idx="1554">
                  <c:v>209.11122507803694</c:v>
                </c:pt>
                <c:pt idx="1555">
                  <c:v>214.93080498988232</c:v>
                </c:pt>
                <c:pt idx="1556">
                  <c:v>264.34143589518362</c:v>
                </c:pt>
                <c:pt idx="1557">
                  <c:v>272.33375463976716</c:v>
                </c:pt>
                <c:pt idx="1558">
                  <c:v>273.37007980335068</c:v>
                </c:pt>
                <c:pt idx="1559">
                  <c:v>277.86667146921769</c:v>
                </c:pt>
                <c:pt idx="1560">
                  <c:v>283.88168304097599</c:v>
                </c:pt>
                <c:pt idx="1561">
                  <c:v>281.92558010528086</c:v>
                </c:pt>
                <c:pt idx="1562">
                  <c:v>279.67632031452246</c:v>
                </c:pt>
                <c:pt idx="1563">
                  <c:v>270.89304409626862</c:v>
                </c:pt>
                <c:pt idx="1564">
                  <c:v>278.32854758786789</c:v>
                </c:pt>
                <c:pt idx="1565">
                  <c:v>292.2936846756902</c:v>
                </c:pt>
                <c:pt idx="1566">
                  <c:v>128.1837309390846</c:v>
                </c:pt>
                <c:pt idx="1567">
                  <c:v>129.39397124840909</c:v>
                </c:pt>
                <c:pt idx="1568">
                  <c:v>128.98661144283741</c:v>
                </c:pt>
                <c:pt idx="1569">
                  <c:v>132.17301079401705</c:v>
                </c:pt>
                <c:pt idx="1570">
                  <c:v>132.02570880379727</c:v>
                </c:pt>
                <c:pt idx="1571">
                  <c:v>134.42372901859892</c:v>
                </c:pt>
                <c:pt idx="1572">
                  <c:v>137.58076878165213</c:v>
                </c:pt>
                <c:pt idx="1573">
                  <c:v>141.56864152870372</c:v>
                </c:pt>
                <c:pt idx="1574">
                  <c:v>140.80446755843411</c:v>
                </c:pt>
                <c:pt idx="1575">
                  <c:v>141.24160004717197</c:v>
                </c:pt>
                <c:pt idx="1576">
                  <c:v>139.01756254584319</c:v>
                </c:pt>
                <c:pt idx="1577">
                  <c:v>139.82037006825337</c:v>
                </c:pt>
                <c:pt idx="1578">
                  <c:v>141.27321938714877</c:v>
                </c:pt>
                <c:pt idx="1579">
                  <c:v>148.64164011870986</c:v>
                </c:pt>
                <c:pt idx="1580">
                  <c:v>146.8994539937882</c:v>
                </c:pt>
                <c:pt idx="1581">
                  <c:v>112.9095265355833</c:v>
                </c:pt>
                <c:pt idx="1582">
                  <c:v>112.03947893772906</c:v>
                </c:pt>
                <c:pt idx="1583">
                  <c:v>112.89674960832249</c:v>
                </c:pt>
                <c:pt idx="1584">
                  <c:v>112.9555005133449</c:v>
                </c:pt>
                <c:pt idx="1585">
                  <c:v>104.16761348712856</c:v>
                </c:pt>
                <c:pt idx="1586">
                  <c:v>109.38033404247128</c:v>
                </c:pt>
                <c:pt idx="1587">
                  <c:v>115.11142598021837</c:v>
                </c:pt>
                <c:pt idx="1588">
                  <c:v>120.56810575954589</c:v>
                </c:pt>
                <c:pt idx="1589">
                  <c:v>114.12787943184489</c:v>
                </c:pt>
                <c:pt idx="1590">
                  <c:v>115.90153203651337</c:v>
                </c:pt>
                <c:pt idx="1591">
                  <c:v>110.05963932309018</c:v>
                </c:pt>
                <c:pt idx="1592">
                  <c:v>118.31153029528997</c:v>
                </c:pt>
                <c:pt idx="1593">
                  <c:v>126.06572094196542</c:v>
                </c:pt>
                <c:pt idx="1594">
                  <c:v>133.65941316025084</c:v>
                </c:pt>
                <c:pt idx="1595">
                  <c:v>136.16327078874403</c:v>
                </c:pt>
                <c:pt idx="1596">
                  <c:v>141.58947203298897</c:v>
                </c:pt>
                <c:pt idx="1597">
                  <c:v>142.93421039868571</c:v>
                </c:pt>
                <c:pt idx="1598">
                  <c:v>142.94548414043851</c:v>
                </c:pt>
                <c:pt idx="1599">
                  <c:v>152.88088059255483</c:v>
                </c:pt>
                <c:pt idx="1600">
                  <c:v>155.00772500792152</c:v>
                </c:pt>
                <c:pt idx="1601">
                  <c:v>155.92509703374301</c:v>
                </c:pt>
                <c:pt idx="1602">
                  <c:v>155.0914577889086</c:v>
                </c:pt>
                <c:pt idx="1603">
                  <c:v>155.76214235439764</c:v>
                </c:pt>
                <c:pt idx="1604">
                  <c:v>155.71418315415363</c:v>
                </c:pt>
                <c:pt idx="1605">
                  <c:v>155.66689499171662</c:v>
                </c:pt>
                <c:pt idx="1606">
                  <c:v>156.41650708650815</c:v>
                </c:pt>
                <c:pt idx="1607">
                  <c:v>160.55008003321038</c:v>
                </c:pt>
                <c:pt idx="1608">
                  <c:v>163.62584606495875</c:v>
                </c:pt>
                <c:pt idx="1609">
                  <c:v>157.65203782112525</c:v>
                </c:pt>
                <c:pt idx="1610">
                  <c:v>158.16096936343394</c:v>
                </c:pt>
                <c:pt idx="1611">
                  <c:v>158.24617224638166</c:v>
                </c:pt>
                <c:pt idx="1612">
                  <c:v>161.24401603159419</c:v>
                </c:pt>
                <c:pt idx="1613">
                  <c:v>161.41590454704703</c:v>
                </c:pt>
                <c:pt idx="1614">
                  <c:v>163.038600615012</c:v>
                </c:pt>
                <c:pt idx="1615">
                  <c:v>164.41026604761663</c:v>
                </c:pt>
                <c:pt idx="1616">
                  <c:v>163.79732376248052</c:v>
                </c:pt>
                <c:pt idx="1617">
                  <c:v>166.55029043067424</c:v>
                </c:pt>
                <c:pt idx="1618">
                  <c:v>164.78009341788265</c:v>
                </c:pt>
                <c:pt idx="1619">
                  <c:v>163.25375028793593</c:v>
                </c:pt>
                <c:pt idx="1620">
                  <c:v>170.22901410117979</c:v>
                </c:pt>
                <c:pt idx="1621">
                  <c:v>172.5818765802062</c:v>
                </c:pt>
                <c:pt idx="1622">
                  <c:v>172.81717198449857</c:v>
                </c:pt>
                <c:pt idx="1623">
                  <c:v>181.70004005794797</c:v>
                </c:pt>
                <c:pt idx="1624">
                  <c:v>175.76531661234108</c:v>
                </c:pt>
                <c:pt idx="1625">
                  <c:v>190.37667651043088</c:v>
                </c:pt>
                <c:pt idx="1626">
                  <c:v>200.87188816205276</c:v>
                </c:pt>
                <c:pt idx="1627">
                  <c:v>211.95232193282573</c:v>
                </c:pt>
                <c:pt idx="1628">
                  <c:v>219.2974525919719</c:v>
                </c:pt>
                <c:pt idx="1629">
                  <c:v>244.05244708502403</c:v>
                </c:pt>
                <c:pt idx="1630">
                  <c:v>273.39332547194465</c:v>
                </c:pt>
                <c:pt idx="1631">
                  <c:v>294.70559571042577</c:v>
                </c:pt>
                <c:pt idx="1632">
                  <c:v>320.58503239691532</c:v>
                </c:pt>
                <c:pt idx="1633">
                  <c:v>333.89017668832855</c:v>
                </c:pt>
                <c:pt idx="1634">
                  <c:v>251.71641694804416</c:v>
                </c:pt>
                <c:pt idx="1635">
                  <c:v>254.73367883493356</c:v>
                </c:pt>
                <c:pt idx="1636">
                  <c:v>281.24897857055038</c:v>
                </c:pt>
                <c:pt idx="1637">
                  <c:v>320.46262453596933</c:v>
                </c:pt>
                <c:pt idx="1638">
                  <c:v>342.31095861063568</c:v>
                </c:pt>
                <c:pt idx="1639">
                  <c:v>365.1755093157326</c:v>
                </c:pt>
                <c:pt idx="1640">
                  <c:v>387.23154304176444</c:v>
                </c:pt>
                <c:pt idx="1641">
                  <c:v>420.89914252721269</c:v>
                </c:pt>
                <c:pt idx="1642">
                  <c:v>454.99575223019212</c:v>
                </c:pt>
                <c:pt idx="1643">
                  <c:v>490.3636123052022</c:v>
                </c:pt>
                <c:pt idx="1644">
                  <c:v>524.70838128335322</c:v>
                </c:pt>
                <c:pt idx="1645">
                  <c:v>549.41106938195537</c:v>
                </c:pt>
                <c:pt idx="1646">
                  <c:v>573.76065609949262</c:v>
                </c:pt>
                <c:pt idx="1647">
                  <c:v>588.84863390562236</c:v>
                </c:pt>
                <c:pt idx="1648">
                  <c:v>602.29917189517232</c:v>
                </c:pt>
              </c:numCache>
            </c:numRef>
          </c:xVal>
          <c:yVal>
            <c:numRef>
              <c:f>Regression!RegChartResid</c:f>
              <c:numCache>
                <c:formatCode>0.0000</c:formatCode>
                <c:ptCount val="1649"/>
                <c:pt idx="0">
                  <c:v>93.117437409362964</c:v>
                </c:pt>
                <c:pt idx="1">
                  <c:v>99.697158259726251</c:v>
                </c:pt>
                <c:pt idx="2">
                  <c:v>95.265549463902545</c:v>
                </c:pt>
                <c:pt idx="3">
                  <c:v>97.8573609973609</c:v>
                </c:pt>
                <c:pt idx="4">
                  <c:v>96.239361706802811</c:v>
                </c:pt>
                <c:pt idx="5">
                  <c:v>96.275761405518153</c:v>
                </c:pt>
                <c:pt idx="6">
                  <c:v>93.880799941881008</c:v>
                </c:pt>
                <c:pt idx="7">
                  <c:v>96.80843008702675</c:v>
                </c:pt>
                <c:pt idx="8">
                  <c:v>100.48816663969757</c:v>
                </c:pt>
                <c:pt idx="9">
                  <c:v>96.182966771868166</c:v>
                </c:pt>
                <c:pt idx="10">
                  <c:v>89.283228564409455</c:v>
                </c:pt>
                <c:pt idx="11">
                  <c:v>75.610059551919392</c:v>
                </c:pt>
                <c:pt idx="12">
                  <c:v>73.336059998755331</c:v>
                </c:pt>
                <c:pt idx="13">
                  <c:v>-222.93148872889682</c:v>
                </c:pt>
                <c:pt idx="14">
                  <c:v>85.746707952506483</c:v>
                </c:pt>
                <c:pt idx="15">
                  <c:v>85.022726124078417</c:v>
                </c:pt>
                <c:pt idx="16">
                  <c:v>-52.960884725710741</c:v>
                </c:pt>
                <c:pt idx="17">
                  <c:v>-118.33117535731714</c:v>
                </c:pt>
                <c:pt idx="18">
                  <c:v>-43.258324492128281</c:v>
                </c:pt>
                <c:pt idx="19">
                  <c:v>-42.759578444119711</c:v>
                </c:pt>
                <c:pt idx="20">
                  <c:v>-54.38209966517411</c:v>
                </c:pt>
                <c:pt idx="21">
                  <c:v>-64.318966684446622</c:v>
                </c:pt>
                <c:pt idx="22">
                  <c:v>-69.082292913489397</c:v>
                </c:pt>
                <c:pt idx="23">
                  <c:v>-162.72736182206017</c:v>
                </c:pt>
                <c:pt idx="24">
                  <c:v>-160.35984058694879</c:v>
                </c:pt>
                <c:pt idx="25">
                  <c:v>-72.349759248903609</c:v>
                </c:pt>
                <c:pt idx="26">
                  <c:v>-164.26580991994439</c:v>
                </c:pt>
                <c:pt idx="27">
                  <c:v>-157.61828337258567</c:v>
                </c:pt>
                <c:pt idx="28">
                  <c:v>-159.5092352754059</c:v>
                </c:pt>
                <c:pt idx="29">
                  <c:v>-159.99667541793906</c:v>
                </c:pt>
                <c:pt idx="30">
                  <c:v>-164.40554239232506</c:v>
                </c:pt>
                <c:pt idx="31">
                  <c:v>-163.79903047053779</c:v>
                </c:pt>
                <c:pt idx="32">
                  <c:v>-97.432665039944169</c:v>
                </c:pt>
                <c:pt idx="33">
                  <c:v>3.894430905935252</c:v>
                </c:pt>
                <c:pt idx="34">
                  <c:v>4.4622362430435771</c:v>
                </c:pt>
                <c:pt idx="35">
                  <c:v>1.904255237131764</c:v>
                </c:pt>
                <c:pt idx="36">
                  <c:v>-0.7757723268284451</c:v>
                </c:pt>
                <c:pt idx="37">
                  <c:v>-4.4743311020970395</c:v>
                </c:pt>
                <c:pt idx="38">
                  <c:v>-9.9146872892262365</c:v>
                </c:pt>
                <c:pt idx="39">
                  <c:v>-9.8332176259983726</c:v>
                </c:pt>
                <c:pt idx="40">
                  <c:v>-6.765561550905602</c:v>
                </c:pt>
                <c:pt idx="41">
                  <c:v>-8.8375956397204618</c:v>
                </c:pt>
                <c:pt idx="42">
                  <c:v>-133.92638088258548</c:v>
                </c:pt>
                <c:pt idx="43">
                  <c:v>147.03772243862502</c:v>
                </c:pt>
                <c:pt idx="44">
                  <c:v>152.03315777340063</c:v>
                </c:pt>
                <c:pt idx="45">
                  <c:v>136.9281371324121</c:v>
                </c:pt>
                <c:pt idx="46">
                  <c:v>128.61445788888182</c:v>
                </c:pt>
                <c:pt idx="47">
                  <c:v>127.6296308166892</c:v>
                </c:pt>
                <c:pt idx="48">
                  <c:v>127.50790549467771</c:v>
                </c:pt>
                <c:pt idx="49">
                  <c:v>122.7646445711959</c:v>
                </c:pt>
                <c:pt idx="50">
                  <c:v>123.41531762111146</c:v>
                </c:pt>
                <c:pt idx="51">
                  <c:v>25.30530146981954</c:v>
                </c:pt>
                <c:pt idx="52">
                  <c:v>25.691625539658503</c:v>
                </c:pt>
                <c:pt idx="53">
                  <c:v>-82.427915442547715</c:v>
                </c:pt>
                <c:pt idx="54">
                  <c:v>-81.360034772118894</c:v>
                </c:pt>
                <c:pt idx="55">
                  <c:v>17.162140796497141</c:v>
                </c:pt>
                <c:pt idx="56">
                  <c:v>22.647198727685833</c:v>
                </c:pt>
                <c:pt idx="57">
                  <c:v>19.577388009895515</c:v>
                </c:pt>
                <c:pt idx="58">
                  <c:v>22.122392760805553</c:v>
                </c:pt>
                <c:pt idx="59">
                  <c:v>18.125198386514882</c:v>
                </c:pt>
                <c:pt idx="60">
                  <c:v>17.902742770688576</c:v>
                </c:pt>
                <c:pt idx="61">
                  <c:v>-93.661251724040937</c:v>
                </c:pt>
                <c:pt idx="62">
                  <c:v>28.823724026649444</c:v>
                </c:pt>
                <c:pt idx="63">
                  <c:v>29.539078253780701</c:v>
                </c:pt>
                <c:pt idx="64">
                  <c:v>-134.15112561207027</c:v>
                </c:pt>
                <c:pt idx="65">
                  <c:v>-22.778251154749199</c:v>
                </c:pt>
                <c:pt idx="66">
                  <c:v>-25.178334467630663</c:v>
                </c:pt>
                <c:pt idx="67">
                  <c:v>-18.985405150138746</c:v>
                </c:pt>
                <c:pt idx="68">
                  <c:v>-21.39839151725289</c:v>
                </c:pt>
                <c:pt idx="69">
                  <c:v>-21.221844457302154</c:v>
                </c:pt>
                <c:pt idx="70">
                  <c:v>-139.44155536629961</c:v>
                </c:pt>
                <c:pt idx="71">
                  <c:v>-29.871667206191148</c:v>
                </c:pt>
                <c:pt idx="72">
                  <c:v>-27.258665451923861</c:v>
                </c:pt>
                <c:pt idx="73">
                  <c:v>-37.434467950787223</c:v>
                </c:pt>
                <c:pt idx="74">
                  <c:v>-40.469934496504436</c:v>
                </c:pt>
                <c:pt idx="75">
                  <c:v>-37.41612246021657</c:v>
                </c:pt>
                <c:pt idx="76">
                  <c:v>-36.54684406310821</c:v>
                </c:pt>
                <c:pt idx="77">
                  <c:v>-25.27416779786509</c:v>
                </c:pt>
                <c:pt idx="78">
                  <c:v>-23.083231608802436</c:v>
                </c:pt>
                <c:pt idx="79">
                  <c:v>30.011024783811763</c:v>
                </c:pt>
                <c:pt idx="80">
                  <c:v>87.332083428100759</c:v>
                </c:pt>
                <c:pt idx="81">
                  <c:v>83.784589165105672</c:v>
                </c:pt>
                <c:pt idx="82">
                  <c:v>77.169872324338712</c:v>
                </c:pt>
                <c:pt idx="83">
                  <c:v>63.602575070803937</c:v>
                </c:pt>
                <c:pt idx="84">
                  <c:v>51.853959736584045</c:v>
                </c:pt>
                <c:pt idx="85">
                  <c:v>57.496578082978942</c:v>
                </c:pt>
                <c:pt idx="86">
                  <c:v>22.237238120469897</c:v>
                </c:pt>
                <c:pt idx="87">
                  <c:v>65.716422291845959</c:v>
                </c:pt>
                <c:pt idx="88">
                  <c:v>41.488650029391579</c:v>
                </c:pt>
                <c:pt idx="89">
                  <c:v>50.96920934175472</c:v>
                </c:pt>
                <c:pt idx="90">
                  <c:v>65.685376355165715</c:v>
                </c:pt>
                <c:pt idx="91">
                  <c:v>43.940880442741388</c:v>
                </c:pt>
                <c:pt idx="92">
                  <c:v>66.461373256233742</c:v>
                </c:pt>
                <c:pt idx="93">
                  <c:v>5.0847467496110994</c:v>
                </c:pt>
                <c:pt idx="94">
                  <c:v>-31.196355215625999</c:v>
                </c:pt>
                <c:pt idx="95">
                  <c:v>-58.685440138574052</c:v>
                </c:pt>
                <c:pt idx="96">
                  <c:v>9.9231348849440337</c:v>
                </c:pt>
                <c:pt idx="97">
                  <c:v>3.5950418135243183</c:v>
                </c:pt>
                <c:pt idx="98">
                  <c:v>9.9122826832609974</c:v>
                </c:pt>
                <c:pt idx="99">
                  <c:v>4.7440073609152194</c:v>
                </c:pt>
                <c:pt idx="100">
                  <c:v>-67.626569773885279</c:v>
                </c:pt>
                <c:pt idx="101">
                  <c:v>-30.466952942591831</c:v>
                </c:pt>
                <c:pt idx="102">
                  <c:v>-1.1247407890258501</c:v>
                </c:pt>
                <c:pt idx="103">
                  <c:v>-4.8462505920197714</c:v>
                </c:pt>
                <c:pt idx="104">
                  <c:v>-25.049804629827577</c:v>
                </c:pt>
                <c:pt idx="105">
                  <c:v>-69.403329270682292</c:v>
                </c:pt>
                <c:pt idx="106">
                  <c:v>3.611946328112964</c:v>
                </c:pt>
                <c:pt idx="107">
                  <c:v>3.0893488063003076</c:v>
                </c:pt>
                <c:pt idx="108">
                  <c:v>-19.613300383065081</c:v>
                </c:pt>
                <c:pt idx="109">
                  <c:v>-29.978994565112998</c:v>
                </c:pt>
                <c:pt idx="110">
                  <c:v>-21.436824246467978</c:v>
                </c:pt>
                <c:pt idx="111">
                  <c:v>-28.317454397662686</c:v>
                </c:pt>
                <c:pt idx="112">
                  <c:v>-140.42663776590717</c:v>
                </c:pt>
                <c:pt idx="113">
                  <c:v>-24.425882650160474</c:v>
                </c:pt>
                <c:pt idx="114">
                  <c:v>-11.057726509849488</c:v>
                </c:pt>
                <c:pt idx="115">
                  <c:v>-137.64026911234578</c:v>
                </c:pt>
                <c:pt idx="116">
                  <c:v>-10.227623197851017</c:v>
                </c:pt>
                <c:pt idx="117">
                  <c:v>5.2432941092924636</c:v>
                </c:pt>
                <c:pt idx="118">
                  <c:v>-5.5636324966063739</c:v>
                </c:pt>
                <c:pt idx="119">
                  <c:v>-7.9970123867361735</c:v>
                </c:pt>
                <c:pt idx="120">
                  <c:v>-18.875338229763656</c:v>
                </c:pt>
                <c:pt idx="121">
                  <c:v>-39.588684298658308</c:v>
                </c:pt>
                <c:pt idx="122">
                  <c:v>-36.383376635947712</c:v>
                </c:pt>
                <c:pt idx="123">
                  <c:v>-35.788897379683959</c:v>
                </c:pt>
                <c:pt idx="124">
                  <c:v>-165.93009951874041</c:v>
                </c:pt>
                <c:pt idx="125">
                  <c:v>-45.084973863508395</c:v>
                </c:pt>
                <c:pt idx="126">
                  <c:v>-50.281965921842357</c:v>
                </c:pt>
                <c:pt idx="127">
                  <c:v>-44.468955773273734</c:v>
                </c:pt>
                <c:pt idx="128">
                  <c:v>-40.454160679690659</c:v>
                </c:pt>
                <c:pt idx="129">
                  <c:v>-42.3346157074659</c:v>
                </c:pt>
                <c:pt idx="130">
                  <c:v>-42.215102066453369</c:v>
                </c:pt>
                <c:pt idx="131">
                  <c:v>-40.80543328197524</c:v>
                </c:pt>
                <c:pt idx="132">
                  <c:v>-40.520123951588346</c:v>
                </c:pt>
                <c:pt idx="133">
                  <c:v>62.20202143968055</c:v>
                </c:pt>
                <c:pt idx="134">
                  <c:v>-116.65321579674105</c:v>
                </c:pt>
                <c:pt idx="135">
                  <c:v>41.99182265671601</c:v>
                </c:pt>
                <c:pt idx="136">
                  <c:v>78.423941155535289</c:v>
                </c:pt>
                <c:pt idx="137">
                  <c:v>75.302164399552538</c:v>
                </c:pt>
                <c:pt idx="138">
                  <c:v>81.169199482162156</c:v>
                </c:pt>
                <c:pt idx="139">
                  <c:v>73.038867548082607</c:v>
                </c:pt>
                <c:pt idx="140">
                  <c:v>73.645553793539875</c:v>
                </c:pt>
                <c:pt idx="141">
                  <c:v>91.934730725315035</c:v>
                </c:pt>
                <c:pt idx="142">
                  <c:v>102.59552989307033</c:v>
                </c:pt>
                <c:pt idx="143">
                  <c:v>89.391126375030325</c:v>
                </c:pt>
                <c:pt idx="144">
                  <c:v>95.714167046067729</c:v>
                </c:pt>
                <c:pt idx="145">
                  <c:v>96.989089162560987</c:v>
                </c:pt>
                <c:pt idx="146">
                  <c:v>89.673901434882168</c:v>
                </c:pt>
                <c:pt idx="147">
                  <c:v>71.507166740983962</c:v>
                </c:pt>
                <c:pt idx="148">
                  <c:v>14.50105671934557</c:v>
                </c:pt>
                <c:pt idx="149">
                  <c:v>-10.654291910998779</c:v>
                </c:pt>
                <c:pt idx="150">
                  <c:v>-4.954604202085676</c:v>
                </c:pt>
                <c:pt idx="151">
                  <c:v>-76.275907034319829</c:v>
                </c:pt>
                <c:pt idx="152">
                  <c:v>-6.7644542818211448</c:v>
                </c:pt>
                <c:pt idx="153">
                  <c:v>-3.533209924684769</c:v>
                </c:pt>
                <c:pt idx="154">
                  <c:v>26.434732127494243</c:v>
                </c:pt>
                <c:pt idx="155">
                  <c:v>-3.4172012156039671</c:v>
                </c:pt>
                <c:pt idx="156">
                  <c:v>13.836192516731899</c:v>
                </c:pt>
                <c:pt idx="157">
                  <c:v>10.75545503840334</c:v>
                </c:pt>
                <c:pt idx="158">
                  <c:v>58.293675796677576</c:v>
                </c:pt>
                <c:pt idx="159">
                  <c:v>41.208601677860941</c:v>
                </c:pt>
                <c:pt idx="160">
                  <c:v>47.18772694446335</c:v>
                </c:pt>
                <c:pt idx="161">
                  <c:v>-46.390290980348823</c:v>
                </c:pt>
                <c:pt idx="162">
                  <c:v>-52.110593349601061</c:v>
                </c:pt>
                <c:pt idx="163">
                  <c:v>23.005610083140283</c:v>
                </c:pt>
                <c:pt idx="164">
                  <c:v>-134.67117795628732</c:v>
                </c:pt>
                <c:pt idx="165">
                  <c:v>31.002212952009444</c:v>
                </c:pt>
                <c:pt idx="166">
                  <c:v>24.855168577354391</c:v>
                </c:pt>
                <c:pt idx="167">
                  <c:v>25.162300611780267</c:v>
                </c:pt>
                <c:pt idx="168">
                  <c:v>26.057972594345159</c:v>
                </c:pt>
                <c:pt idx="169">
                  <c:v>22.781221083079203</c:v>
                </c:pt>
                <c:pt idx="170">
                  <c:v>18.036547205112839</c:v>
                </c:pt>
                <c:pt idx="171">
                  <c:v>18.091987995506372</c:v>
                </c:pt>
                <c:pt idx="172">
                  <c:v>31.06008375787772</c:v>
                </c:pt>
                <c:pt idx="173">
                  <c:v>32.77693766994642</c:v>
                </c:pt>
                <c:pt idx="174">
                  <c:v>-152.39972148529833</c:v>
                </c:pt>
                <c:pt idx="175">
                  <c:v>37.221865406662403</c:v>
                </c:pt>
                <c:pt idx="176">
                  <c:v>-144.83996999886475</c:v>
                </c:pt>
                <c:pt idx="177">
                  <c:v>29.967387734175645</c:v>
                </c:pt>
                <c:pt idx="178">
                  <c:v>81.080080278520768</c:v>
                </c:pt>
                <c:pt idx="179">
                  <c:v>73.372854069056103</c:v>
                </c:pt>
                <c:pt idx="180">
                  <c:v>67.769749563497584</c:v>
                </c:pt>
                <c:pt idx="181">
                  <c:v>59.191184100466387</c:v>
                </c:pt>
                <c:pt idx="182">
                  <c:v>58.088273700417403</c:v>
                </c:pt>
                <c:pt idx="183">
                  <c:v>58.81758264165012</c:v>
                </c:pt>
                <c:pt idx="184">
                  <c:v>72.270764464783213</c:v>
                </c:pt>
                <c:pt idx="185">
                  <c:v>73.062095914438743</c:v>
                </c:pt>
                <c:pt idx="186">
                  <c:v>71.2519302401397</c:v>
                </c:pt>
                <c:pt idx="187">
                  <c:v>68.328083879156708</c:v>
                </c:pt>
                <c:pt idx="188">
                  <c:v>62.560446581197425</c:v>
                </c:pt>
                <c:pt idx="189">
                  <c:v>56.082027033374573</c:v>
                </c:pt>
                <c:pt idx="190">
                  <c:v>48.940423463276403</c:v>
                </c:pt>
                <c:pt idx="191">
                  <c:v>77.224845777670254</c:v>
                </c:pt>
                <c:pt idx="192">
                  <c:v>79.797446022271771</c:v>
                </c:pt>
                <c:pt idx="193">
                  <c:v>80.299329892589697</c:v>
                </c:pt>
                <c:pt idx="194">
                  <c:v>77.167620615807039</c:v>
                </c:pt>
                <c:pt idx="195">
                  <c:v>72.620427098261899</c:v>
                </c:pt>
                <c:pt idx="196">
                  <c:v>69.851813981385362</c:v>
                </c:pt>
                <c:pt idx="197">
                  <c:v>67.219563778940653</c:v>
                </c:pt>
                <c:pt idx="198">
                  <c:v>66.570673981034446</c:v>
                </c:pt>
                <c:pt idx="199">
                  <c:v>65.422930687488957</c:v>
                </c:pt>
                <c:pt idx="200">
                  <c:v>66.954477953300227</c:v>
                </c:pt>
                <c:pt idx="201">
                  <c:v>68.723573680547105</c:v>
                </c:pt>
                <c:pt idx="202">
                  <c:v>75.706029449101266</c:v>
                </c:pt>
                <c:pt idx="203">
                  <c:v>81.385476612783691</c:v>
                </c:pt>
                <c:pt idx="204">
                  <c:v>-177.42359932692682</c:v>
                </c:pt>
                <c:pt idx="205">
                  <c:v>101.55917085456534</c:v>
                </c:pt>
                <c:pt idx="206">
                  <c:v>-34.203607325228688</c:v>
                </c:pt>
                <c:pt idx="207">
                  <c:v>-117.52298794473677</c:v>
                </c:pt>
                <c:pt idx="208">
                  <c:v>-37.840954556305604</c:v>
                </c:pt>
                <c:pt idx="209">
                  <c:v>-48.215105181707145</c:v>
                </c:pt>
                <c:pt idx="210">
                  <c:v>-44.443363392581205</c:v>
                </c:pt>
                <c:pt idx="211">
                  <c:v>-42.160244228773024</c:v>
                </c:pt>
                <c:pt idx="212">
                  <c:v>-48.067454527343784</c:v>
                </c:pt>
                <c:pt idx="213">
                  <c:v>-133.29637219912857</c:v>
                </c:pt>
                <c:pt idx="214">
                  <c:v>-149.76220306456273</c:v>
                </c:pt>
                <c:pt idx="215">
                  <c:v>-140.54975536529426</c:v>
                </c:pt>
                <c:pt idx="216">
                  <c:v>-55.51385287667091</c:v>
                </c:pt>
                <c:pt idx="217">
                  <c:v>115.27750836267805</c:v>
                </c:pt>
                <c:pt idx="218">
                  <c:v>125.34113319930341</c:v>
                </c:pt>
                <c:pt idx="219">
                  <c:v>-174.56320858312594</c:v>
                </c:pt>
                <c:pt idx="220">
                  <c:v>116.92705887268858</c:v>
                </c:pt>
                <c:pt idx="221">
                  <c:v>131.27354307483034</c:v>
                </c:pt>
                <c:pt idx="222">
                  <c:v>149.74228820839497</c:v>
                </c:pt>
                <c:pt idx="223">
                  <c:v>140.82118859844456</c:v>
                </c:pt>
                <c:pt idx="224">
                  <c:v>144.483826095778</c:v>
                </c:pt>
                <c:pt idx="225">
                  <c:v>184.10886710278902</c:v>
                </c:pt>
                <c:pt idx="226">
                  <c:v>201.58422688579185</c:v>
                </c:pt>
                <c:pt idx="227">
                  <c:v>215.15521568554925</c:v>
                </c:pt>
                <c:pt idx="228">
                  <c:v>219.1225323408554</c:v>
                </c:pt>
                <c:pt idx="229">
                  <c:v>195.59234879996961</c:v>
                </c:pt>
                <c:pt idx="230">
                  <c:v>153.75449662978303</c:v>
                </c:pt>
                <c:pt idx="231">
                  <c:v>104.95387242844777</c:v>
                </c:pt>
                <c:pt idx="232">
                  <c:v>19.908094228321062</c:v>
                </c:pt>
                <c:pt idx="233">
                  <c:v>11.820822070600855</c:v>
                </c:pt>
                <c:pt idx="234">
                  <c:v>12.349802592200206</c:v>
                </c:pt>
                <c:pt idx="235">
                  <c:v>14.450990575260931</c:v>
                </c:pt>
                <c:pt idx="236">
                  <c:v>13.873167708983431</c:v>
                </c:pt>
                <c:pt idx="237">
                  <c:v>15.132852167303952</c:v>
                </c:pt>
                <c:pt idx="238">
                  <c:v>9.2668775273381812</c:v>
                </c:pt>
                <c:pt idx="239">
                  <c:v>12.591330241578817</c:v>
                </c:pt>
                <c:pt idx="240">
                  <c:v>17.449510263851153</c:v>
                </c:pt>
                <c:pt idx="241">
                  <c:v>19.902703283663584</c:v>
                </c:pt>
                <c:pt idx="242">
                  <c:v>-121.99403708164678</c:v>
                </c:pt>
                <c:pt idx="243">
                  <c:v>43.247792801167009</c:v>
                </c:pt>
                <c:pt idx="244">
                  <c:v>44.811265267046167</c:v>
                </c:pt>
                <c:pt idx="245">
                  <c:v>43.080166907417578</c:v>
                </c:pt>
                <c:pt idx="246">
                  <c:v>43.880593636617931</c:v>
                </c:pt>
                <c:pt idx="247">
                  <c:v>25.616739843521657</c:v>
                </c:pt>
                <c:pt idx="248">
                  <c:v>-104.23838958210601</c:v>
                </c:pt>
                <c:pt idx="249">
                  <c:v>26.360103808468551</c:v>
                </c:pt>
                <c:pt idx="250">
                  <c:v>31.2371628149495</c:v>
                </c:pt>
                <c:pt idx="251">
                  <c:v>28.961080374920783</c:v>
                </c:pt>
                <c:pt idx="252">
                  <c:v>31.59291969184568</c:v>
                </c:pt>
                <c:pt idx="253">
                  <c:v>32.011236308062109</c:v>
                </c:pt>
                <c:pt idx="254">
                  <c:v>32.11723318253695</c:v>
                </c:pt>
                <c:pt idx="255">
                  <c:v>37.581883397179467</c:v>
                </c:pt>
                <c:pt idx="256">
                  <c:v>-107.99787952406939</c:v>
                </c:pt>
                <c:pt idx="257">
                  <c:v>28.02339295149585</c:v>
                </c:pt>
                <c:pt idx="258">
                  <c:v>17.828751714866513</c:v>
                </c:pt>
                <c:pt idx="259">
                  <c:v>23.523537624262559</c:v>
                </c:pt>
                <c:pt idx="260">
                  <c:v>-119.40977180343563</c:v>
                </c:pt>
                <c:pt idx="261">
                  <c:v>31.343110386244661</c:v>
                </c:pt>
                <c:pt idx="262">
                  <c:v>58.633651810910465</c:v>
                </c:pt>
                <c:pt idx="263">
                  <c:v>-203.09173075694414</c:v>
                </c:pt>
                <c:pt idx="264">
                  <c:v>35.18935234193242</c:v>
                </c:pt>
                <c:pt idx="265">
                  <c:v>31.987845912733633</c:v>
                </c:pt>
                <c:pt idx="266">
                  <c:v>29.162865268054702</c:v>
                </c:pt>
                <c:pt idx="267">
                  <c:v>26.427111321046027</c:v>
                </c:pt>
                <c:pt idx="268">
                  <c:v>20.690103003500951</c:v>
                </c:pt>
                <c:pt idx="269">
                  <c:v>16.145255364007312</c:v>
                </c:pt>
                <c:pt idx="270">
                  <c:v>-251.23327336734758</c:v>
                </c:pt>
                <c:pt idx="271">
                  <c:v>128.30514845259387</c:v>
                </c:pt>
                <c:pt idx="272">
                  <c:v>-140.04547546022371</c:v>
                </c:pt>
                <c:pt idx="273">
                  <c:v>134.14344794264352</c:v>
                </c:pt>
                <c:pt idx="274">
                  <c:v>118.87643363058945</c:v>
                </c:pt>
                <c:pt idx="275">
                  <c:v>-181.46872818484002</c:v>
                </c:pt>
                <c:pt idx="276">
                  <c:v>108.93647433992967</c:v>
                </c:pt>
                <c:pt idx="277">
                  <c:v>-209.91460949967245</c:v>
                </c:pt>
                <c:pt idx="278">
                  <c:v>94.362953025041861</c:v>
                </c:pt>
                <c:pt idx="279">
                  <c:v>78.114796201005674</c:v>
                </c:pt>
                <c:pt idx="280">
                  <c:v>72.999581300922785</c:v>
                </c:pt>
                <c:pt idx="281">
                  <c:v>70.792590942441905</c:v>
                </c:pt>
                <c:pt idx="282">
                  <c:v>-3.6360566256216771</c:v>
                </c:pt>
                <c:pt idx="283">
                  <c:v>-107.58844638533046</c:v>
                </c:pt>
                <c:pt idx="284">
                  <c:v>-6.6405538766541099</c:v>
                </c:pt>
                <c:pt idx="285">
                  <c:v>-26.060096116425996</c:v>
                </c:pt>
                <c:pt idx="286">
                  <c:v>-29.253370407727374</c:v>
                </c:pt>
                <c:pt idx="287">
                  <c:v>-31.193210769942141</c:v>
                </c:pt>
                <c:pt idx="288">
                  <c:v>-32.878730773358456</c:v>
                </c:pt>
                <c:pt idx="289">
                  <c:v>-41.369481916171253</c:v>
                </c:pt>
                <c:pt idx="290">
                  <c:v>-35.99518044160925</c:v>
                </c:pt>
                <c:pt idx="291">
                  <c:v>-43.090924978086235</c:v>
                </c:pt>
                <c:pt idx="292">
                  <c:v>-163.18440348460419</c:v>
                </c:pt>
                <c:pt idx="293">
                  <c:v>-31.322978304453301</c:v>
                </c:pt>
                <c:pt idx="294">
                  <c:v>-25.329109387485829</c:v>
                </c:pt>
                <c:pt idx="295">
                  <c:v>19.325146299377479</c:v>
                </c:pt>
                <c:pt idx="296">
                  <c:v>21.877530905821004</c:v>
                </c:pt>
                <c:pt idx="297">
                  <c:v>22.466392806460647</c:v>
                </c:pt>
                <c:pt idx="298">
                  <c:v>-152.14608793123807</c:v>
                </c:pt>
                <c:pt idx="299">
                  <c:v>17.165058154196458</c:v>
                </c:pt>
                <c:pt idx="300">
                  <c:v>17.985423442154854</c:v>
                </c:pt>
                <c:pt idx="301">
                  <c:v>20.624791148697</c:v>
                </c:pt>
                <c:pt idx="302">
                  <c:v>-158.56620397089054</c:v>
                </c:pt>
                <c:pt idx="303">
                  <c:v>28.786156330707314</c:v>
                </c:pt>
                <c:pt idx="304">
                  <c:v>165.42013851290383</c:v>
                </c:pt>
                <c:pt idx="305">
                  <c:v>160.5111682202996</c:v>
                </c:pt>
                <c:pt idx="306">
                  <c:v>159.70353748660514</c:v>
                </c:pt>
                <c:pt idx="307">
                  <c:v>130.09296743665763</c:v>
                </c:pt>
                <c:pt idx="308">
                  <c:v>-213.80490706474271</c:v>
                </c:pt>
                <c:pt idx="309">
                  <c:v>107.81074615784433</c:v>
                </c:pt>
                <c:pt idx="310">
                  <c:v>107.45446485086688</c:v>
                </c:pt>
                <c:pt idx="311">
                  <c:v>107.51194860201042</c:v>
                </c:pt>
                <c:pt idx="312">
                  <c:v>108.21948609510241</c:v>
                </c:pt>
                <c:pt idx="313">
                  <c:v>-281.24520390620216</c:v>
                </c:pt>
                <c:pt idx="314">
                  <c:v>-51.920075223452784</c:v>
                </c:pt>
                <c:pt idx="315">
                  <c:v>-7.0212379940919618</c:v>
                </c:pt>
                <c:pt idx="316">
                  <c:v>-6.3247891767237547</c:v>
                </c:pt>
                <c:pt idx="317">
                  <c:v>-45.383697507570048</c:v>
                </c:pt>
                <c:pt idx="318">
                  <c:v>-72.611128068049538</c:v>
                </c:pt>
                <c:pt idx="319">
                  <c:v>-42.608040954463945</c:v>
                </c:pt>
                <c:pt idx="320">
                  <c:v>-7.6298799618836881</c:v>
                </c:pt>
                <c:pt idx="321">
                  <c:v>-9.8030150507191536</c:v>
                </c:pt>
                <c:pt idx="322">
                  <c:v>-40.711325214390939</c:v>
                </c:pt>
                <c:pt idx="323">
                  <c:v>-13.925069529241313</c:v>
                </c:pt>
                <c:pt idx="324">
                  <c:v>-15.857356210520635</c:v>
                </c:pt>
                <c:pt idx="325">
                  <c:v>-18.175809922490004</c:v>
                </c:pt>
                <c:pt idx="326">
                  <c:v>181.36819275155571</c:v>
                </c:pt>
                <c:pt idx="327">
                  <c:v>189.53407800702394</c:v>
                </c:pt>
                <c:pt idx="328">
                  <c:v>177.34255507603268</c:v>
                </c:pt>
                <c:pt idx="329">
                  <c:v>164.32203374820324</c:v>
                </c:pt>
                <c:pt idx="330">
                  <c:v>156.58523649678352</c:v>
                </c:pt>
                <c:pt idx="331">
                  <c:v>154.32078577384033</c:v>
                </c:pt>
                <c:pt idx="332">
                  <c:v>124.5822464290583</c:v>
                </c:pt>
                <c:pt idx="333">
                  <c:v>124.59802150352661</c:v>
                </c:pt>
                <c:pt idx="334">
                  <c:v>120.73398658503149</c:v>
                </c:pt>
                <c:pt idx="335">
                  <c:v>107.5021856836496</c:v>
                </c:pt>
                <c:pt idx="336">
                  <c:v>104.67540771892493</c:v>
                </c:pt>
                <c:pt idx="337">
                  <c:v>-231.04027812225036</c:v>
                </c:pt>
                <c:pt idx="338">
                  <c:v>119.04259402467187</c:v>
                </c:pt>
                <c:pt idx="339">
                  <c:v>-15.951398412968189</c:v>
                </c:pt>
                <c:pt idx="340">
                  <c:v>-23.266749854396721</c:v>
                </c:pt>
                <c:pt idx="341">
                  <c:v>-23.859640165318154</c:v>
                </c:pt>
                <c:pt idx="342">
                  <c:v>-34.441719144579196</c:v>
                </c:pt>
                <c:pt idx="343">
                  <c:v>-36.954429251950472</c:v>
                </c:pt>
                <c:pt idx="344">
                  <c:v>-32.5380520077276</c:v>
                </c:pt>
                <c:pt idx="345">
                  <c:v>-35.35123227495788</c:v>
                </c:pt>
                <c:pt idx="346">
                  <c:v>-120.5190329750406</c:v>
                </c:pt>
                <c:pt idx="347">
                  <c:v>-32.013012271546302</c:v>
                </c:pt>
                <c:pt idx="348">
                  <c:v>-62.103885851970631</c:v>
                </c:pt>
                <c:pt idx="349">
                  <c:v>-66.489129915171446</c:v>
                </c:pt>
                <c:pt idx="350">
                  <c:v>-69.074685290964453</c:v>
                </c:pt>
                <c:pt idx="351">
                  <c:v>-60.974573637207385</c:v>
                </c:pt>
                <c:pt idx="352">
                  <c:v>-65.229169906472151</c:v>
                </c:pt>
                <c:pt idx="353">
                  <c:v>-64.991214624463709</c:v>
                </c:pt>
                <c:pt idx="354">
                  <c:v>-63.067877331352406</c:v>
                </c:pt>
                <c:pt idx="355">
                  <c:v>-68.601639152702859</c:v>
                </c:pt>
                <c:pt idx="356">
                  <c:v>-71.383436556041545</c:v>
                </c:pt>
                <c:pt idx="357">
                  <c:v>-74.108017099119309</c:v>
                </c:pt>
                <c:pt idx="358">
                  <c:v>-169.06146761511849</c:v>
                </c:pt>
                <c:pt idx="359">
                  <c:v>-170.49731265152636</c:v>
                </c:pt>
                <c:pt idx="360">
                  <c:v>-170.2484315695468</c:v>
                </c:pt>
                <c:pt idx="361">
                  <c:v>-176.84600758775107</c:v>
                </c:pt>
                <c:pt idx="362">
                  <c:v>-75.060646330633347</c:v>
                </c:pt>
                <c:pt idx="363">
                  <c:v>14.034232224852843</c:v>
                </c:pt>
                <c:pt idx="364">
                  <c:v>4.2435524050498543</c:v>
                </c:pt>
                <c:pt idx="365">
                  <c:v>7.3142079542720921</c:v>
                </c:pt>
                <c:pt idx="366">
                  <c:v>3.2259216775628374E-2</c:v>
                </c:pt>
                <c:pt idx="367">
                  <c:v>-131.98484362581812</c:v>
                </c:pt>
                <c:pt idx="368">
                  <c:v>-134.20811030445151</c:v>
                </c:pt>
                <c:pt idx="369">
                  <c:v>-6.3136809235867588</c:v>
                </c:pt>
                <c:pt idx="370">
                  <c:v>-14.267806772098879</c:v>
                </c:pt>
                <c:pt idx="371">
                  <c:v>-19.744858150275519</c:v>
                </c:pt>
                <c:pt idx="372">
                  <c:v>-25.786123959431194</c:v>
                </c:pt>
                <c:pt idx="373">
                  <c:v>-20.69089731594957</c:v>
                </c:pt>
                <c:pt idx="374">
                  <c:v>-147.67493362314804</c:v>
                </c:pt>
                <c:pt idx="375">
                  <c:v>-1.9522251290786983</c:v>
                </c:pt>
                <c:pt idx="376">
                  <c:v>-1.261571533429418</c:v>
                </c:pt>
                <c:pt idx="377">
                  <c:v>-1.2317818666165579</c:v>
                </c:pt>
                <c:pt idx="378">
                  <c:v>-139.35559220402442</c:v>
                </c:pt>
                <c:pt idx="379">
                  <c:v>67.728871871899173</c:v>
                </c:pt>
                <c:pt idx="380">
                  <c:v>70.369848955447196</c:v>
                </c:pt>
                <c:pt idx="381">
                  <c:v>76.846339227729686</c:v>
                </c:pt>
                <c:pt idx="382">
                  <c:v>81.219746440441668</c:v>
                </c:pt>
                <c:pt idx="383">
                  <c:v>83.325899725234052</c:v>
                </c:pt>
                <c:pt idx="384">
                  <c:v>86.239994803763011</c:v>
                </c:pt>
                <c:pt idx="385">
                  <c:v>86.843157768509144</c:v>
                </c:pt>
                <c:pt idx="386">
                  <c:v>88.387887161467603</c:v>
                </c:pt>
                <c:pt idx="387">
                  <c:v>89.532135572602641</c:v>
                </c:pt>
                <c:pt idx="388">
                  <c:v>89.285898936620697</c:v>
                </c:pt>
                <c:pt idx="389">
                  <c:v>87.19330734902934</c:v>
                </c:pt>
                <c:pt idx="390">
                  <c:v>-30.945168887123572</c:v>
                </c:pt>
                <c:pt idx="391">
                  <c:v>-33.690047930820441</c:v>
                </c:pt>
                <c:pt idx="392">
                  <c:v>-24.110713127565106</c:v>
                </c:pt>
                <c:pt idx="393">
                  <c:v>-26.856502932019566</c:v>
                </c:pt>
                <c:pt idx="394">
                  <c:v>-111.17786215040201</c:v>
                </c:pt>
                <c:pt idx="395">
                  <c:v>-46.291653351953755</c:v>
                </c:pt>
                <c:pt idx="396">
                  <c:v>-38.572416604245319</c:v>
                </c:pt>
                <c:pt idx="397">
                  <c:v>-53.523438434285111</c:v>
                </c:pt>
                <c:pt idx="398">
                  <c:v>-128.57655216593471</c:v>
                </c:pt>
                <c:pt idx="399">
                  <c:v>-51.060088307093224</c:v>
                </c:pt>
                <c:pt idx="400">
                  <c:v>-138.71696812303915</c:v>
                </c:pt>
                <c:pt idx="401">
                  <c:v>-150.85051520105662</c:v>
                </c:pt>
                <c:pt idx="402">
                  <c:v>-60.457891609344642</c:v>
                </c:pt>
                <c:pt idx="403">
                  <c:v>-158.38794778467144</c:v>
                </c:pt>
                <c:pt idx="404">
                  <c:v>-66.467637317995184</c:v>
                </c:pt>
                <c:pt idx="405">
                  <c:v>-3.826165848333261</c:v>
                </c:pt>
                <c:pt idx="406">
                  <c:v>-7.5515757587094754</c:v>
                </c:pt>
                <c:pt idx="407">
                  <c:v>-91.704246544352429</c:v>
                </c:pt>
                <c:pt idx="408">
                  <c:v>-95.440740799867569</c:v>
                </c:pt>
                <c:pt idx="409">
                  <c:v>-105.17496606516261</c:v>
                </c:pt>
                <c:pt idx="410">
                  <c:v>-93.745147454027062</c:v>
                </c:pt>
                <c:pt idx="411">
                  <c:v>6.4441089658698445</c:v>
                </c:pt>
                <c:pt idx="412">
                  <c:v>0.75342544531653743</c:v>
                </c:pt>
                <c:pt idx="413">
                  <c:v>-25.92772030979549</c:v>
                </c:pt>
                <c:pt idx="414">
                  <c:v>-61.428777080031921</c:v>
                </c:pt>
                <c:pt idx="415">
                  <c:v>-55.874566800264233</c:v>
                </c:pt>
                <c:pt idx="416">
                  <c:v>-54.07393881463554</c:v>
                </c:pt>
                <c:pt idx="417">
                  <c:v>-53.14396385391791</c:v>
                </c:pt>
                <c:pt idx="418">
                  <c:v>-111.60679520582718</c:v>
                </c:pt>
                <c:pt idx="419">
                  <c:v>-65.790942570642841</c:v>
                </c:pt>
                <c:pt idx="420">
                  <c:v>-57.739033777053066</c:v>
                </c:pt>
                <c:pt idx="421">
                  <c:v>-59.070198193887109</c:v>
                </c:pt>
                <c:pt idx="422">
                  <c:v>-57.067566578332219</c:v>
                </c:pt>
                <c:pt idx="423">
                  <c:v>-64.470681861081232</c:v>
                </c:pt>
                <c:pt idx="424">
                  <c:v>-67.010997233382341</c:v>
                </c:pt>
                <c:pt idx="425">
                  <c:v>-71.51678182549378</c:v>
                </c:pt>
                <c:pt idx="426">
                  <c:v>-71.152789803162364</c:v>
                </c:pt>
                <c:pt idx="427">
                  <c:v>-125.43079205499075</c:v>
                </c:pt>
                <c:pt idx="428">
                  <c:v>6.7257454990780161</c:v>
                </c:pt>
                <c:pt idx="429">
                  <c:v>11.095847354588898</c:v>
                </c:pt>
                <c:pt idx="430">
                  <c:v>20.020416633721993</c:v>
                </c:pt>
                <c:pt idx="431">
                  <c:v>11.116958425187363</c:v>
                </c:pt>
                <c:pt idx="432">
                  <c:v>7.0804280459188931</c:v>
                </c:pt>
                <c:pt idx="433">
                  <c:v>9.0145785734226251</c:v>
                </c:pt>
                <c:pt idx="434">
                  <c:v>13.725779395838117</c:v>
                </c:pt>
                <c:pt idx="435">
                  <c:v>11.093017413426196</c:v>
                </c:pt>
                <c:pt idx="436">
                  <c:v>9.0734672569709005</c:v>
                </c:pt>
                <c:pt idx="437">
                  <c:v>7.5765044298842668</c:v>
                </c:pt>
                <c:pt idx="438">
                  <c:v>25.621679483153343</c:v>
                </c:pt>
                <c:pt idx="439">
                  <c:v>-136.71252221960526</c:v>
                </c:pt>
                <c:pt idx="440">
                  <c:v>8.7166866674523646</c:v>
                </c:pt>
                <c:pt idx="441">
                  <c:v>-3.6562246408668386</c:v>
                </c:pt>
                <c:pt idx="442">
                  <c:v>-5.754036356782791</c:v>
                </c:pt>
                <c:pt idx="443">
                  <c:v>-5.640752686614718</c:v>
                </c:pt>
                <c:pt idx="444">
                  <c:v>5.6123619930984034</c:v>
                </c:pt>
                <c:pt idx="445">
                  <c:v>-144.78271297343829</c:v>
                </c:pt>
                <c:pt idx="446">
                  <c:v>40.365203017011851</c:v>
                </c:pt>
                <c:pt idx="447">
                  <c:v>-158.8543898764492</c:v>
                </c:pt>
                <c:pt idx="448">
                  <c:v>4.0162526065666952</c:v>
                </c:pt>
                <c:pt idx="449">
                  <c:v>4.69798841585839</c:v>
                </c:pt>
                <c:pt idx="450">
                  <c:v>-11.764108069090895</c:v>
                </c:pt>
                <c:pt idx="451">
                  <c:v>-7.0882694068236276</c:v>
                </c:pt>
                <c:pt idx="452">
                  <c:v>-15.7325236221767</c:v>
                </c:pt>
                <c:pt idx="453">
                  <c:v>-11.800271825439893</c:v>
                </c:pt>
                <c:pt idx="454">
                  <c:v>-8.047923700428953</c:v>
                </c:pt>
                <c:pt idx="455">
                  <c:v>-6.2445188565956755</c:v>
                </c:pt>
                <c:pt idx="456">
                  <c:v>-3.3300567891739661</c:v>
                </c:pt>
                <c:pt idx="457">
                  <c:v>-2.7161230252000337</c:v>
                </c:pt>
                <c:pt idx="458">
                  <c:v>-130.51650165969355</c:v>
                </c:pt>
                <c:pt idx="459">
                  <c:v>-2.5113384694465992</c:v>
                </c:pt>
                <c:pt idx="460">
                  <c:v>4.4091765756461712</c:v>
                </c:pt>
                <c:pt idx="461">
                  <c:v>-0.44033649159641186</c:v>
                </c:pt>
                <c:pt idx="462">
                  <c:v>0.9869769154716721</c:v>
                </c:pt>
                <c:pt idx="463">
                  <c:v>5.6361382874220851</c:v>
                </c:pt>
                <c:pt idx="464">
                  <c:v>3.4677668752506747</c:v>
                </c:pt>
                <c:pt idx="465">
                  <c:v>9.3266758183293064</c:v>
                </c:pt>
                <c:pt idx="466">
                  <c:v>47.820884658610169</c:v>
                </c:pt>
                <c:pt idx="467">
                  <c:v>51.138816621874298</c:v>
                </c:pt>
                <c:pt idx="468">
                  <c:v>46.67289203772475</c:v>
                </c:pt>
                <c:pt idx="469">
                  <c:v>60.03418644430991</c:v>
                </c:pt>
                <c:pt idx="470">
                  <c:v>52.28636014436151</c:v>
                </c:pt>
                <c:pt idx="471">
                  <c:v>-118.08576847922907</c:v>
                </c:pt>
                <c:pt idx="472">
                  <c:v>59.356741306000174</c:v>
                </c:pt>
                <c:pt idx="473">
                  <c:v>-119.36431309633772</c:v>
                </c:pt>
                <c:pt idx="474">
                  <c:v>69.855181268886014</c:v>
                </c:pt>
                <c:pt idx="475">
                  <c:v>70.725037420810139</c:v>
                </c:pt>
                <c:pt idx="476">
                  <c:v>66.788551025843446</c:v>
                </c:pt>
                <c:pt idx="477">
                  <c:v>-125.67673834463312</c:v>
                </c:pt>
                <c:pt idx="478">
                  <c:v>-135.69718013188728</c:v>
                </c:pt>
                <c:pt idx="479">
                  <c:v>58.148194679502126</c:v>
                </c:pt>
                <c:pt idx="480">
                  <c:v>53.282164430563881</c:v>
                </c:pt>
                <c:pt idx="481">
                  <c:v>-192.79235906814193</c:v>
                </c:pt>
                <c:pt idx="482">
                  <c:v>34.82508387450207</c:v>
                </c:pt>
                <c:pt idx="483">
                  <c:v>46.331856994381553</c:v>
                </c:pt>
                <c:pt idx="484">
                  <c:v>59.636047991656994</c:v>
                </c:pt>
                <c:pt idx="485">
                  <c:v>70.238622504401519</c:v>
                </c:pt>
                <c:pt idx="486">
                  <c:v>73.966320681578566</c:v>
                </c:pt>
                <c:pt idx="487">
                  <c:v>80.96003934984418</c:v>
                </c:pt>
                <c:pt idx="488">
                  <c:v>-221.94936957380884</c:v>
                </c:pt>
                <c:pt idx="489">
                  <c:v>80.010396253656097</c:v>
                </c:pt>
                <c:pt idx="490">
                  <c:v>76.028732576246625</c:v>
                </c:pt>
                <c:pt idx="491">
                  <c:v>70.696984355957625</c:v>
                </c:pt>
                <c:pt idx="492">
                  <c:v>55.643973015580769</c:v>
                </c:pt>
                <c:pt idx="493">
                  <c:v>49.552044247989755</c:v>
                </c:pt>
                <c:pt idx="494">
                  <c:v>66.676110727353404</c:v>
                </c:pt>
                <c:pt idx="495">
                  <c:v>67.741587565294509</c:v>
                </c:pt>
                <c:pt idx="496">
                  <c:v>6.5360186731208216</c:v>
                </c:pt>
                <c:pt idx="497">
                  <c:v>23.477728300210146</c:v>
                </c:pt>
                <c:pt idx="498">
                  <c:v>20.372597479293887</c:v>
                </c:pt>
                <c:pt idx="499">
                  <c:v>46.791965539776385</c:v>
                </c:pt>
                <c:pt idx="500">
                  <c:v>43.280155829877032</c:v>
                </c:pt>
                <c:pt idx="501">
                  <c:v>44.664559499736583</c:v>
                </c:pt>
                <c:pt idx="502">
                  <c:v>49.240367282217505</c:v>
                </c:pt>
                <c:pt idx="503">
                  <c:v>35.017401144387293</c:v>
                </c:pt>
                <c:pt idx="504">
                  <c:v>27.837771994446427</c:v>
                </c:pt>
                <c:pt idx="505">
                  <c:v>29.350697328473416</c:v>
                </c:pt>
                <c:pt idx="506">
                  <c:v>34.398824098508612</c:v>
                </c:pt>
                <c:pt idx="507">
                  <c:v>41.978699127832272</c:v>
                </c:pt>
                <c:pt idx="508">
                  <c:v>52.638632310018068</c:v>
                </c:pt>
                <c:pt idx="509">
                  <c:v>56.680474794932763</c:v>
                </c:pt>
                <c:pt idx="510">
                  <c:v>-204.1356717073318</c:v>
                </c:pt>
                <c:pt idx="511">
                  <c:v>-78.002269969708237</c:v>
                </c:pt>
                <c:pt idx="512">
                  <c:v>94.034149639562827</c:v>
                </c:pt>
                <c:pt idx="513">
                  <c:v>95.470655066773872</c:v>
                </c:pt>
                <c:pt idx="514">
                  <c:v>94.474693627867737</c:v>
                </c:pt>
                <c:pt idx="515">
                  <c:v>-111.8015111817665</c:v>
                </c:pt>
                <c:pt idx="516">
                  <c:v>-92.470013744986375</c:v>
                </c:pt>
                <c:pt idx="517">
                  <c:v>-90.878718570067889</c:v>
                </c:pt>
                <c:pt idx="518">
                  <c:v>-90.260034694837998</c:v>
                </c:pt>
                <c:pt idx="519">
                  <c:v>89.28133285697939</c:v>
                </c:pt>
                <c:pt idx="520">
                  <c:v>91.050406200497349</c:v>
                </c:pt>
                <c:pt idx="521">
                  <c:v>89.252577809973332</c:v>
                </c:pt>
                <c:pt idx="522">
                  <c:v>-107.76503222902733</c:v>
                </c:pt>
                <c:pt idx="523">
                  <c:v>-108.32387559130592</c:v>
                </c:pt>
                <c:pt idx="524">
                  <c:v>88.08605504430551</c:v>
                </c:pt>
                <c:pt idx="525">
                  <c:v>86.254752203624491</c:v>
                </c:pt>
                <c:pt idx="526">
                  <c:v>-16.296371542291894</c:v>
                </c:pt>
                <c:pt idx="527">
                  <c:v>-13.219144261823743</c:v>
                </c:pt>
                <c:pt idx="528">
                  <c:v>-40.79415678125136</c:v>
                </c:pt>
                <c:pt idx="529">
                  <c:v>-42.218173584222853</c:v>
                </c:pt>
                <c:pt idx="530">
                  <c:v>-43.038948384762421</c:v>
                </c:pt>
                <c:pt idx="531">
                  <c:v>-12.721817787060843</c:v>
                </c:pt>
                <c:pt idx="532">
                  <c:v>-9.0074223551111743</c:v>
                </c:pt>
                <c:pt idx="533">
                  <c:v>-40.508625519407673</c:v>
                </c:pt>
                <c:pt idx="534">
                  <c:v>-12.819273617704795</c:v>
                </c:pt>
                <c:pt idx="535">
                  <c:v>-20.739747291646921</c:v>
                </c:pt>
                <c:pt idx="536">
                  <c:v>-24.117833020195775</c:v>
                </c:pt>
                <c:pt idx="537">
                  <c:v>-24.942373502182164</c:v>
                </c:pt>
                <c:pt idx="538">
                  <c:v>-116.18620294307792</c:v>
                </c:pt>
                <c:pt idx="539">
                  <c:v>-114.64065980725354</c:v>
                </c:pt>
                <c:pt idx="540">
                  <c:v>-112.42000732788938</c:v>
                </c:pt>
                <c:pt idx="541">
                  <c:v>79.70906669500161</c:v>
                </c:pt>
                <c:pt idx="542">
                  <c:v>52.109811024091726</c:v>
                </c:pt>
                <c:pt idx="543">
                  <c:v>66.369177866390402</c:v>
                </c:pt>
                <c:pt idx="544">
                  <c:v>63.305864288332458</c:v>
                </c:pt>
                <c:pt idx="545">
                  <c:v>59.023777943676777</c:v>
                </c:pt>
                <c:pt idx="546">
                  <c:v>-214.96284558971655</c:v>
                </c:pt>
                <c:pt idx="547">
                  <c:v>42.689539254350109</c:v>
                </c:pt>
                <c:pt idx="548">
                  <c:v>26.544355622295484</c:v>
                </c:pt>
                <c:pt idx="549">
                  <c:v>18.105693571821178</c:v>
                </c:pt>
                <c:pt idx="550">
                  <c:v>-232.23156037131139</c:v>
                </c:pt>
                <c:pt idx="551">
                  <c:v>-18.29033413606669</c:v>
                </c:pt>
                <c:pt idx="552">
                  <c:v>-14.653074047654286</c:v>
                </c:pt>
                <c:pt idx="553">
                  <c:v>-137.89363926841742</c:v>
                </c:pt>
                <c:pt idx="554">
                  <c:v>-26.762147246569441</c:v>
                </c:pt>
                <c:pt idx="555">
                  <c:v>-18.448894717014468</c:v>
                </c:pt>
                <c:pt idx="556">
                  <c:v>-23.278075030686722</c:v>
                </c:pt>
                <c:pt idx="557">
                  <c:v>-25.228007004387507</c:v>
                </c:pt>
                <c:pt idx="558">
                  <c:v>-155.54695088425379</c:v>
                </c:pt>
                <c:pt idx="559">
                  <c:v>-30.908440909171901</c:v>
                </c:pt>
                <c:pt idx="560">
                  <c:v>-29.599351519625287</c:v>
                </c:pt>
                <c:pt idx="561">
                  <c:v>-22.893066680338052</c:v>
                </c:pt>
                <c:pt idx="562">
                  <c:v>-26.040557633854718</c:v>
                </c:pt>
                <c:pt idx="563">
                  <c:v>-13.702251235064097</c:v>
                </c:pt>
                <c:pt idx="564">
                  <c:v>-36.298438376177046</c:v>
                </c:pt>
                <c:pt idx="565">
                  <c:v>-34.570827127056731</c:v>
                </c:pt>
                <c:pt idx="566">
                  <c:v>-4.8361380365363402</c:v>
                </c:pt>
                <c:pt idx="567">
                  <c:v>-4.134586837833865</c:v>
                </c:pt>
                <c:pt idx="568">
                  <c:v>-5.2775894679962789</c:v>
                </c:pt>
                <c:pt idx="569">
                  <c:v>-3.6471975035567823</c:v>
                </c:pt>
                <c:pt idx="570">
                  <c:v>27.114888171420631</c:v>
                </c:pt>
                <c:pt idx="571">
                  <c:v>30.287332136321851</c:v>
                </c:pt>
                <c:pt idx="572">
                  <c:v>-39.758197563947647</c:v>
                </c:pt>
                <c:pt idx="573">
                  <c:v>31.407063304447718</c:v>
                </c:pt>
                <c:pt idx="574">
                  <c:v>24.907144177121978</c:v>
                </c:pt>
                <c:pt idx="575">
                  <c:v>23.049199980950817</c:v>
                </c:pt>
                <c:pt idx="576">
                  <c:v>22.697185467863591</c:v>
                </c:pt>
                <c:pt idx="577">
                  <c:v>-79.769309384926373</c:v>
                </c:pt>
                <c:pt idx="578">
                  <c:v>0.34534281755315988</c:v>
                </c:pt>
                <c:pt idx="579">
                  <c:v>15.444419860475961</c:v>
                </c:pt>
                <c:pt idx="580">
                  <c:v>17.553669274565635</c:v>
                </c:pt>
                <c:pt idx="581">
                  <c:v>99.34872047744642</c:v>
                </c:pt>
                <c:pt idx="582">
                  <c:v>96.226454647524776</c:v>
                </c:pt>
                <c:pt idx="583">
                  <c:v>95.464263568143593</c:v>
                </c:pt>
                <c:pt idx="584">
                  <c:v>87.526941065220342</c:v>
                </c:pt>
                <c:pt idx="585">
                  <c:v>79.654629662022558</c:v>
                </c:pt>
                <c:pt idx="586">
                  <c:v>79.271057445890875</c:v>
                </c:pt>
                <c:pt idx="587">
                  <c:v>74.234874400495073</c:v>
                </c:pt>
                <c:pt idx="588">
                  <c:v>-185.40959789147433</c:v>
                </c:pt>
                <c:pt idx="589">
                  <c:v>64.847081153612237</c:v>
                </c:pt>
                <c:pt idx="590">
                  <c:v>62.834653961748018</c:v>
                </c:pt>
                <c:pt idx="591">
                  <c:v>-205.82361886421478</c:v>
                </c:pt>
                <c:pt idx="592">
                  <c:v>-201.26331588010788</c:v>
                </c:pt>
                <c:pt idx="593">
                  <c:v>-213.91790233384978</c:v>
                </c:pt>
                <c:pt idx="594">
                  <c:v>-13.658492968633993</c:v>
                </c:pt>
                <c:pt idx="595">
                  <c:v>-13.735648956913479</c:v>
                </c:pt>
                <c:pt idx="596">
                  <c:v>-17.27387898433463</c:v>
                </c:pt>
                <c:pt idx="597">
                  <c:v>-15.048146840515216</c:v>
                </c:pt>
                <c:pt idx="598">
                  <c:v>-22.979782257422386</c:v>
                </c:pt>
                <c:pt idx="599">
                  <c:v>-37.038756144326413</c:v>
                </c:pt>
                <c:pt idx="600">
                  <c:v>-28.752495822871822</c:v>
                </c:pt>
                <c:pt idx="601">
                  <c:v>-91.502401448709776</c:v>
                </c:pt>
                <c:pt idx="602">
                  <c:v>-38.123986837609209</c:v>
                </c:pt>
                <c:pt idx="603">
                  <c:v>-34.845964883443855</c:v>
                </c:pt>
                <c:pt idx="604">
                  <c:v>-48.550929428651642</c:v>
                </c:pt>
                <c:pt idx="605">
                  <c:v>-41.723225807507816</c:v>
                </c:pt>
                <c:pt idx="606">
                  <c:v>-54.204423079863147</c:v>
                </c:pt>
                <c:pt idx="607">
                  <c:v>-54.200087997920832</c:v>
                </c:pt>
                <c:pt idx="608">
                  <c:v>-62.846751538803204</c:v>
                </c:pt>
                <c:pt idx="609">
                  <c:v>18.44963210706527</c:v>
                </c:pt>
                <c:pt idx="610">
                  <c:v>19.929281147362815</c:v>
                </c:pt>
                <c:pt idx="611">
                  <c:v>17.735485928836738</c:v>
                </c:pt>
                <c:pt idx="612">
                  <c:v>19.662643678277618</c:v>
                </c:pt>
                <c:pt idx="613">
                  <c:v>22.664423661192473</c:v>
                </c:pt>
                <c:pt idx="614">
                  <c:v>23.23757124001807</c:v>
                </c:pt>
                <c:pt idx="615">
                  <c:v>-155.90265511728776</c:v>
                </c:pt>
                <c:pt idx="616">
                  <c:v>11.691769553454634</c:v>
                </c:pt>
                <c:pt idx="617">
                  <c:v>-160.65827259756151</c:v>
                </c:pt>
                <c:pt idx="618">
                  <c:v>-160.81165072621999</c:v>
                </c:pt>
                <c:pt idx="619">
                  <c:v>103.67910493715121</c:v>
                </c:pt>
                <c:pt idx="620">
                  <c:v>82.179868438121076</c:v>
                </c:pt>
                <c:pt idx="621">
                  <c:v>77.433751198803151</c:v>
                </c:pt>
                <c:pt idx="622">
                  <c:v>-184.57537405860836</c:v>
                </c:pt>
                <c:pt idx="623">
                  <c:v>74.07066438372874</c:v>
                </c:pt>
                <c:pt idx="624">
                  <c:v>76.290851520848491</c:v>
                </c:pt>
                <c:pt idx="625">
                  <c:v>-190.70501370746331</c:v>
                </c:pt>
                <c:pt idx="626">
                  <c:v>-192.98444440657516</c:v>
                </c:pt>
                <c:pt idx="627">
                  <c:v>67.093317807616586</c:v>
                </c:pt>
                <c:pt idx="628">
                  <c:v>51.779201884800443</c:v>
                </c:pt>
                <c:pt idx="629">
                  <c:v>49.976658655681206</c:v>
                </c:pt>
                <c:pt idx="630">
                  <c:v>35.578181260962481</c:v>
                </c:pt>
                <c:pt idx="631">
                  <c:v>31.598306475749411</c:v>
                </c:pt>
                <c:pt idx="632">
                  <c:v>34.0604148749172</c:v>
                </c:pt>
                <c:pt idx="633">
                  <c:v>19.286634761050237</c:v>
                </c:pt>
                <c:pt idx="634">
                  <c:v>22.177239258411106</c:v>
                </c:pt>
                <c:pt idx="635">
                  <c:v>-168.91352149874518</c:v>
                </c:pt>
                <c:pt idx="636">
                  <c:v>33.018745563463568</c:v>
                </c:pt>
                <c:pt idx="637">
                  <c:v>21.530211257754218</c:v>
                </c:pt>
                <c:pt idx="638">
                  <c:v>25.790547565695704</c:v>
                </c:pt>
                <c:pt idx="639">
                  <c:v>24.540831787504658</c:v>
                </c:pt>
                <c:pt idx="640">
                  <c:v>34.883213977900681</c:v>
                </c:pt>
                <c:pt idx="641">
                  <c:v>-158.4407415411352</c:v>
                </c:pt>
                <c:pt idx="642">
                  <c:v>42.597761295388665</c:v>
                </c:pt>
                <c:pt idx="643">
                  <c:v>35.86850626434628</c:v>
                </c:pt>
                <c:pt idx="644">
                  <c:v>32.246488021517536</c:v>
                </c:pt>
                <c:pt idx="645">
                  <c:v>36.569782706472836</c:v>
                </c:pt>
                <c:pt idx="646">
                  <c:v>47.812642846580843</c:v>
                </c:pt>
                <c:pt idx="647">
                  <c:v>56.622385739253957</c:v>
                </c:pt>
                <c:pt idx="648">
                  <c:v>43.485270530636001</c:v>
                </c:pt>
                <c:pt idx="649">
                  <c:v>-13.649746381005258</c:v>
                </c:pt>
                <c:pt idx="650">
                  <c:v>-146.80318061378159</c:v>
                </c:pt>
                <c:pt idx="651">
                  <c:v>-10.576926304867527</c:v>
                </c:pt>
                <c:pt idx="652">
                  <c:v>-8.6028259920804544</c:v>
                </c:pt>
                <c:pt idx="653">
                  <c:v>-7.24426481503221</c:v>
                </c:pt>
                <c:pt idx="654">
                  <c:v>-10.075416537139148</c:v>
                </c:pt>
                <c:pt idx="655">
                  <c:v>-12.369375472119458</c:v>
                </c:pt>
                <c:pt idx="656">
                  <c:v>-159.32230933483316</c:v>
                </c:pt>
                <c:pt idx="657">
                  <c:v>-17.118129575264675</c:v>
                </c:pt>
                <c:pt idx="658">
                  <c:v>-18.907783872629238</c:v>
                </c:pt>
                <c:pt idx="659">
                  <c:v>-21.970551339480181</c:v>
                </c:pt>
                <c:pt idx="660">
                  <c:v>-24.393523635225705</c:v>
                </c:pt>
                <c:pt idx="661">
                  <c:v>-25.585516888353055</c:v>
                </c:pt>
                <c:pt idx="662">
                  <c:v>-26.747990700310737</c:v>
                </c:pt>
                <c:pt idx="663">
                  <c:v>-25.605096774089589</c:v>
                </c:pt>
                <c:pt idx="664">
                  <c:v>23.294699604812934</c:v>
                </c:pt>
                <c:pt idx="665">
                  <c:v>24.629551303729187</c:v>
                </c:pt>
                <c:pt idx="666">
                  <c:v>-146.20668072444172</c:v>
                </c:pt>
                <c:pt idx="667">
                  <c:v>21.010860901527451</c:v>
                </c:pt>
                <c:pt idx="668">
                  <c:v>19.111947917533797</c:v>
                </c:pt>
                <c:pt idx="669">
                  <c:v>-172.73449696888758</c:v>
                </c:pt>
                <c:pt idx="670">
                  <c:v>-154.66338932433757</c:v>
                </c:pt>
                <c:pt idx="671">
                  <c:v>-154.87668142911994</c:v>
                </c:pt>
                <c:pt idx="672">
                  <c:v>-154.77088623907818</c:v>
                </c:pt>
                <c:pt idx="673">
                  <c:v>24.153540548471483</c:v>
                </c:pt>
                <c:pt idx="674">
                  <c:v>24.671381421204785</c:v>
                </c:pt>
                <c:pt idx="675">
                  <c:v>47.578915493549147</c:v>
                </c:pt>
                <c:pt idx="676">
                  <c:v>48.722645224917898</c:v>
                </c:pt>
                <c:pt idx="677">
                  <c:v>47.565505720011998</c:v>
                </c:pt>
                <c:pt idx="678">
                  <c:v>45.086562339132797</c:v>
                </c:pt>
                <c:pt idx="679">
                  <c:v>44.117884217438018</c:v>
                </c:pt>
                <c:pt idx="680">
                  <c:v>40.089640248484102</c:v>
                </c:pt>
                <c:pt idx="681">
                  <c:v>40.540147560759351</c:v>
                </c:pt>
                <c:pt idx="682">
                  <c:v>-138.99172495708956</c:v>
                </c:pt>
                <c:pt idx="683">
                  <c:v>32.408408328807809</c:v>
                </c:pt>
                <c:pt idx="684">
                  <c:v>-137.05972913745998</c:v>
                </c:pt>
                <c:pt idx="685">
                  <c:v>55.754785000397931</c:v>
                </c:pt>
                <c:pt idx="686">
                  <c:v>28.69952423090956</c:v>
                </c:pt>
                <c:pt idx="687">
                  <c:v>26.009014936087056</c:v>
                </c:pt>
                <c:pt idx="688">
                  <c:v>24.927497271320533</c:v>
                </c:pt>
                <c:pt idx="689">
                  <c:v>26.207231081443012</c:v>
                </c:pt>
                <c:pt idx="690">
                  <c:v>28.999330678667746</c:v>
                </c:pt>
                <c:pt idx="691">
                  <c:v>-148.21205559234701</c:v>
                </c:pt>
                <c:pt idx="692">
                  <c:v>-15.434921209671245</c:v>
                </c:pt>
                <c:pt idx="693">
                  <c:v>-21.112099723939508</c:v>
                </c:pt>
                <c:pt idx="694">
                  <c:v>-21.479612050129418</c:v>
                </c:pt>
                <c:pt idx="695">
                  <c:v>-19.145436641489852</c:v>
                </c:pt>
                <c:pt idx="696">
                  <c:v>1.6423494271833761E-2</c:v>
                </c:pt>
                <c:pt idx="697">
                  <c:v>58.461803467036077</c:v>
                </c:pt>
                <c:pt idx="698">
                  <c:v>80.539773023098746</c:v>
                </c:pt>
                <c:pt idx="699">
                  <c:v>-141.53388147447524</c:v>
                </c:pt>
                <c:pt idx="700">
                  <c:v>-154.42630714951355</c:v>
                </c:pt>
                <c:pt idx="701">
                  <c:v>15.272822336062177</c:v>
                </c:pt>
                <c:pt idx="702">
                  <c:v>17.047257221088898</c:v>
                </c:pt>
                <c:pt idx="703">
                  <c:v>40.791445458624651</c:v>
                </c:pt>
                <c:pt idx="704">
                  <c:v>-22.971899374588588</c:v>
                </c:pt>
                <c:pt idx="705">
                  <c:v>24.870698093062856</c:v>
                </c:pt>
                <c:pt idx="706">
                  <c:v>-69.592133909625431</c:v>
                </c:pt>
                <c:pt idx="707">
                  <c:v>-16.614040659152806</c:v>
                </c:pt>
                <c:pt idx="708">
                  <c:v>-74.008769987418248</c:v>
                </c:pt>
                <c:pt idx="709">
                  <c:v>-20.160339153887634</c:v>
                </c:pt>
                <c:pt idx="710">
                  <c:v>-36.969977403941186</c:v>
                </c:pt>
                <c:pt idx="711">
                  <c:v>-35.005133538453606</c:v>
                </c:pt>
                <c:pt idx="712">
                  <c:v>-29.955114706659145</c:v>
                </c:pt>
                <c:pt idx="713">
                  <c:v>-30.70530435280557</c:v>
                </c:pt>
                <c:pt idx="714">
                  <c:v>-30.152033554087723</c:v>
                </c:pt>
                <c:pt idx="715">
                  <c:v>-25.436523105948794</c:v>
                </c:pt>
                <c:pt idx="716">
                  <c:v>-17.714021576328435</c:v>
                </c:pt>
                <c:pt idx="717">
                  <c:v>-15.355356531891516</c:v>
                </c:pt>
                <c:pt idx="718">
                  <c:v>-23.077213624684674</c:v>
                </c:pt>
                <c:pt idx="719">
                  <c:v>-33.958472297507086</c:v>
                </c:pt>
                <c:pt idx="720">
                  <c:v>-29.70296349349772</c:v>
                </c:pt>
                <c:pt idx="721">
                  <c:v>3.8271440982599074</c:v>
                </c:pt>
                <c:pt idx="722">
                  <c:v>-11.298710842189706</c:v>
                </c:pt>
                <c:pt idx="723">
                  <c:v>-42.799506513834899</c:v>
                </c:pt>
                <c:pt idx="724">
                  <c:v>-40.857305270928435</c:v>
                </c:pt>
                <c:pt idx="725">
                  <c:v>-41.769918134348387</c:v>
                </c:pt>
                <c:pt idx="726">
                  <c:v>10.814789947396264</c:v>
                </c:pt>
                <c:pt idx="727">
                  <c:v>-15.329868449629544</c:v>
                </c:pt>
                <c:pt idx="728">
                  <c:v>5.7349997285884626</c:v>
                </c:pt>
                <c:pt idx="729">
                  <c:v>-15.564905842596602</c:v>
                </c:pt>
                <c:pt idx="730">
                  <c:v>0.10132335367765677</c:v>
                </c:pt>
                <c:pt idx="731">
                  <c:v>-5.0345171184960122</c:v>
                </c:pt>
                <c:pt idx="732">
                  <c:v>-6.4589773015149774</c:v>
                </c:pt>
                <c:pt idx="733">
                  <c:v>-12.040122914901843</c:v>
                </c:pt>
                <c:pt idx="734">
                  <c:v>-28.097251368015122</c:v>
                </c:pt>
                <c:pt idx="735">
                  <c:v>-27.734008697456431</c:v>
                </c:pt>
                <c:pt idx="736">
                  <c:v>-14.711800036531002</c:v>
                </c:pt>
                <c:pt idx="737">
                  <c:v>-14.49920557942832</c:v>
                </c:pt>
                <c:pt idx="738">
                  <c:v>-10.855298774775321</c:v>
                </c:pt>
                <c:pt idx="739">
                  <c:v>-10.583328205301228</c:v>
                </c:pt>
                <c:pt idx="740">
                  <c:v>-10.236882243106066</c:v>
                </c:pt>
                <c:pt idx="741">
                  <c:v>-7.0979971004449283</c:v>
                </c:pt>
                <c:pt idx="742">
                  <c:v>-5.24791040978468</c:v>
                </c:pt>
                <c:pt idx="743">
                  <c:v>-9.0478523412416223</c:v>
                </c:pt>
                <c:pt idx="744">
                  <c:v>-147.00080574699692</c:v>
                </c:pt>
                <c:pt idx="745">
                  <c:v>-7.0433126532074084</c:v>
                </c:pt>
                <c:pt idx="746">
                  <c:v>-24.976566781628918</c:v>
                </c:pt>
                <c:pt idx="747">
                  <c:v>-11.988401765545802</c:v>
                </c:pt>
                <c:pt idx="748">
                  <c:v>-15.484693954168904</c:v>
                </c:pt>
                <c:pt idx="749">
                  <c:v>-12.252910043252484</c:v>
                </c:pt>
                <c:pt idx="750">
                  <c:v>-16.331896078315225</c:v>
                </c:pt>
                <c:pt idx="751">
                  <c:v>-12.539779687420207</c:v>
                </c:pt>
                <c:pt idx="752">
                  <c:v>-7.5051254916630228</c:v>
                </c:pt>
                <c:pt idx="753">
                  <c:v>-1.2904250485776458</c:v>
                </c:pt>
                <c:pt idx="754">
                  <c:v>-0.94773019945344572</c:v>
                </c:pt>
                <c:pt idx="755">
                  <c:v>-108.63148444888813</c:v>
                </c:pt>
                <c:pt idx="756">
                  <c:v>1.5701582757679091</c:v>
                </c:pt>
                <c:pt idx="757">
                  <c:v>7.8441047240601165</c:v>
                </c:pt>
                <c:pt idx="758">
                  <c:v>1.6120641710728023</c:v>
                </c:pt>
                <c:pt idx="759">
                  <c:v>0.21716056108198245</c:v>
                </c:pt>
                <c:pt idx="760">
                  <c:v>-0.51463820542545591</c:v>
                </c:pt>
                <c:pt idx="761">
                  <c:v>-2.8921131912156</c:v>
                </c:pt>
                <c:pt idx="762">
                  <c:v>-2.1941718979581708</c:v>
                </c:pt>
                <c:pt idx="763">
                  <c:v>-101.36734622351599</c:v>
                </c:pt>
                <c:pt idx="764">
                  <c:v>-96.064249156625465</c:v>
                </c:pt>
                <c:pt idx="765">
                  <c:v>85.587190931800762</c:v>
                </c:pt>
                <c:pt idx="766">
                  <c:v>91.738163926506871</c:v>
                </c:pt>
                <c:pt idx="767">
                  <c:v>103.37501401433815</c:v>
                </c:pt>
                <c:pt idx="768">
                  <c:v>108.17198864879646</c:v>
                </c:pt>
                <c:pt idx="769">
                  <c:v>127.19647624604482</c:v>
                </c:pt>
                <c:pt idx="770">
                  <c:v>158.26943692619687</c:v>
                </c:pt>
                <c:pt idx="771">
                  <c:v>159.00740814778729</c:v>
                </c:pt>
                <c:pt idx="772">
                  <c:v>153.96162336374587</c:v>
                </c:pt>
                <c:pt idx="773">
                  <c:v>141.28621991567269</c:v>
                </c:pt>
                <c:pt idx="774">
                  <c:v>130.33365014560576</c:v>
                </c:pt>
                <c:pt idx="775">
                  <c:v>121.37673237359431</c:v>
                </c:pt>
                <c:pt idx="776">
                  <c:v>123.9309255578861</c:v>
                </c:pt>
                <c:pt idx="777">
                  <c:v>128.60130026276016</c:v>
                </c:pt>
                <c:pt idx="778">
                  <c:v>72.680123030208705</c:v>
                </c:pt>
                <c:pt idx="779">
                  <c:v>67.862063734980183</c:v>
                </c:pt>
                <c:pt idx="780">
                  <c:v>72.921015409034084</c:v>
                </c:pt>
                <c:pt idx="781">
                  <c:v>83.874642095447285</c:v>
                </c:pt>
                <c:pt idx="782">
                  <c:v>91.161675880481056</c:v>
                </c:pt>
                <c:pt idx="783">
                  <c:v>100.9150695035425</c:v>
                </c:pt>
                <c:pt idx="784">
                  <c:v>105.83678115828675</c:v>
                </c:pt>
                <c:pt idx="785">
                  <c:v>91.342180680288607</c:v>
                </c:pt>
                <c:pt idx="786">
                  <c:v>106.70963836740998</c:v>
                </c:pt>
                <c:pt idx="787">
                  <c:v>116.36535381857527</c:v>
                </c:pt>
                <c:pt idx="788">
                  <c:v>112.24524670685003</c:v>
                </c:pt>
                <c:pt idx="789">
                  <c:v>94.375127981405171</c:v>
                </c:pt>
                <c:pt idx="790">
                  <c:v>86.362366694584011</c:v>
                </c:pt>
                <c:pt idx="791">
                  <c:v>-141.98203838023551</c:v>
                </c:pt>
                <c:pt idx="792">
                  <c:v>-121.80983078638025</c:v>
                </c:pt>
                <c:pt idx="793">
                  <c:v>-119.76444852865018</c:v>
                </c:pt>
                <c:pt idx="794">
                  <c:v>-120.21309062716142</c:v>
                </c:pt>
                <c:pt idx="795">
                  <c:v>-119.0854261406011</c:v>
                </c:pt>
                <c:pt idx="796">
                  <c:v>-117.6886078613544</c:v>
                </c:pt>
                <c:pt idx="797">
                  <c:v>-128.65646488072827</c:v>
                </c:pt>
                <c:pt idx="798">
                  <c:v>63.475132370510181</c:v>
                </c:pt>
                <c:pt idx="799">
                  <c:v>67.722891295538034</c:v>
                </c:pt>
                <c:pt idx="800">
                  <c:v>71.158271317244697</c:v>
                </c:pt>
                <c:pt idx="801">
                  <c:v>74.997569376125455</c:v>
                </c:pt>
                <c:pt idx="802">
                  <c:v>64.438076708627477</c:v>
                </c:pt>
                <c:pt idx="803">
                  <c:v>68.225512342636705</c:v>
                </c:pt>
                <c:pt idx="804">
                  <c:v>51.165514917407023</c:v>
                </c:pt>
                <c:pt idx="805">
                  <c:v>48.753444171509983</c:v>
                </c:pt>
                <c:pt idx="806">
                  <c:v>111.84816739920859</c:v>
                </c:pt>
                <c:pt idx="807">
                  <c:v>63.20295672736458</c:v>
                </c:pt>
                <c:pt idx="808">
                  <c:v>72.80743051452194</c:v>
                </c:pt>
                <c:pt idx="809">
                  <c:v>77.233541531884185</c:v>
                </c:pt>
                <c:pt idx="810">
                  <c:v>-64.647951668958967</c:v>
                </c:pt>
                <c:pt idx="811">
                  <c:v>107.03370260856016</c:v>
                </c:pt>
                <c:pt idx="812">
                  <c:v>109.45729450815725</c:v>
                </c:pt>
                <c:pt idx="813">
                  <c:v>128.21321763617206</c:v>
                </c:pt>
                <c:pt idx="814">
                  <c:v>146.88464770840554</c:v>
                </c:pt>
                <c:pt idx="815">
                  <c:v>126.925529821834</c:v>
                </c:pt>
                <c:pt idx="816">
                  <c:v>-64.723135757756012</c:v>
                </c:pt>
                <c:pt idx="817">
                  <c:v>-62.195174624174712</c:v>
                </c:pt>
                <c:pt idx="818">
                  <c:v>124.59472023691353</c:v>
                </c:pt>
                <c:pt idx="819">
                  <c:v>127.63558269922697</c:v>
                </c:pt>
                <c:pt idx="820">
                  <c:v>108.61870198590915</c:v>
                </c:pt>
                <c:pt idx="821">
                  <c:v>-29.470610240535677</c:v>
                </c:pt>
                <c:pt idx="822">
                  <c:v>-32.107321090295784</c:v>
                </c:pt>
                <c:pt idx="823">
                  <c:v>-36.189339454622257</c:v>
                </c:pt>
                <c:pt idx="824">
                  <c:v>-34.799646300941333</c:v>
                </c:pt>
                <c:pt idx="825">
                  <c:v>-32.534196169325696</c:v>
                </c:pt>
                <c:pt idx="826">
                  <c:v>-36.817212531373002</c:v>
                </c:pt>
                <c:pt idx="827">
                  <c:v>-35.152069039540095</c:v>
                </c:pt>
                <c:pt idx="828">
                  <c:v>-38.46446756211796</c:v>
                </c:pt>
                <c:pt idx="829">
                  <c:v>-129.1297905909417</c:v>
                </c:pt>
                <c:pt idx="830">
                  <c:v>-112.00921414632521</c:v>
                </c:pt>
                <c:pt idx="831">
                  <c:v>-103.50005299602196</c:v>
                </c:pt>
                <c:pt idx="832">
                  <c:v>-93.643550121448243</c:v>
                </c:pt>
                <c:pt idx="833">
                  <c:v>-87.125900063129137</c:v>
                </c:pt>
                <c:pt idx="834">
                  <c:v>-94.861905544440106</c:v>
                </c:pt>
                <c:pt idx="835">
                  <c:v>3.9871674961373174</c:v>
                </c:pt>
                <c:pt idx="836">
                  <c:v>272.20379245763587</c:v>
                </c:pt>
                <c:pt idx="837">
                  <c:v>270.51585790749402</c:v>
                </c:pt>
                <c:pt idx="838">
                  <c:v>269.98006328794901</c:v>
                </c:pt>
                <c:pt idx="839">
                  <c:v>-214.34084401392147</c:v>
                </c:pt>
                <c:pt idx="840">
                  <c:v>229.68195566742673</c:v>
                </c:pt>
                <c:pt idx="841">
                  <c:v>220.24824393538165</c:v>
                </c:pt>
                <c:pt idx="842">
                  <c:v>156.3661110950581</c:v>
                </c:pt>
                <c:pt idx="843">
                  <c:v>169.57155451679455</c:v>
                </c:pt>
                <c:pt idx="844">
                  <c:v>152.74229079611501</c:v>
                </c:pt>
                <c:pt idx="845">
                  <c:v>166.65978668499946</c:v>
                </c:pt>
                <c:pt idx="846">
                  <c:v>162.88700409252289</c:v>
                </c:pt>
                <c:pt idx="847">
                  <c:v>148.79648414461582</c:v>
                </c:pt>
                <c:pt idx="848">
                  <c:v>148.40768817873757</c:v>
                </c:pt>
                <c:pt idx="849">
                  <c:v>73.993443134925371</c:v>
                </c:pt>
                <c:pt idx="850">
                  <c:v>73.172596860554876</c:v>
                </c:pt>
                <c:pt idx="851">
                  <c:v>60.050135641014435</c:v>
                </c:pt>
                <c:pt idx="852">
                  <c:v>64.782999846942488</c:v>
                </c:pt>
                <c:pt idx="853">
                  <c:v>67.723666246913325</c:v>
                </c:pt>
                <c:pt idx="854">
                  <c:v>69.910776655706513</c:v>
                </c:pt>
                <c:pt idx="855">
                  <c:v>78.344059350644017</c:v>
                </c:pt>
                <c:pt idx="856">
                  <c:v>85.393828108743975</c:v>
                </c:pt>
                <c:pt idx="857">
                  <c:v>83.711349817068168</c:v>
                </c:pt>
                <c:pt idx="858">
                  <c:v>-62.391270413710203</c:v>
                </c:pt>
                <c:pt idx="859">
                  <c:v>106.6239518921715</c:v>
                </c:pt>
                <c:pt idx="860">
                  <c:v>109.72088182272296</c:v>
                </c:pt>
                <c:pt idx="861">
                  <c:v>138.93981856322043</c:v>
                </c:pt>
                <c:pt idx="862">
                  <c:v>-64.269420750773037</c:v>
                </c:pt>
                <c:pt idx="863">
                  <c:v>136.66169229140829</c:v>
                </c:pt>
                <c:pt idx="864">
                  <c:v>131.94594810369537</c:v>
                </c:pt>
                <c:pt idx="865">
                  <c:v>-67.713675321242476</c:v>
                </c:pt>
                <c:pt idx="866">
                  <c:v>-73.831443525372237</c:v>
                </c:pt>
                <c:pt idx="867">
                  <c:v>-77.716061422878539</c:v>
                </c:pt>
                <c:pt idx="868">
                  <c:v>-86.678301962216551</c:v>
                </c:pt>
                <c:pt idx="869">
                  <c:v>-112.94724786791491</c:v>
                </c:pt>
                <c:pt idx="870">
                  <c:v>16.156147224814561</c:v>
                </c:pt>
                <c:pt idx="871">
                  <c:v>16.167090290925501</c:v>
                </c:pt>
                <c:pt idx="872">
                  <c:v>-106.18328684396997</c:v>
                </c:pt>
                <c:pt idx="873">
                  <c:v>25.005116529669067</c:v>
                </c:pt>
                <c:pt idx="874">
                  <c:v>-43.243997118393764</c:v>
                </c:pt>
                <c:pt idx="875">
                  <c:v>-44.311464567785436</c:v>
                </c:pt>
                <c:pt idx="876">
                  <c:v>-36.473819156745066</c:v>
                </c:pt>
                <c:pt idx="877">
                  <c:v>-47.617303722633551</c:v>
                </c:pt>
                <c:pt idx="878">
                  <c:v>22.462612233636776</c:v>
                </c:pt>
                <c:pt idx="879">
                  <c:v>-116.08033609115967</c:v>
                </c:pt>
                <c:pt idx="880">
                  <c:v>14.51787118358925</c:v>
                </c:pt>
                <c:pt idx="881">
                  <c:v>5.1359763467903292</c:v>
                </c:pt>
                <c:pt idx="882">
                  <c:v>-36.044749859933802</c:v>
                </c:pt>
                <c:pt idx="883">
                  <c:v>-4.9513913239045451</c:v>
                </c:pt>
                <c:pt idx="884">
                  <c:v>-0.83502663898855189</c:v>
                </c:pt>
                <c:pt idx="885">
                  <c:v>55.746159165522641</c:v>
                </c:pt>
                <c:pt idx="886">
                  <c:v>-150.10867355162699</c:v>
                </c:pt>
                <c:pt idx="887">
                  <c:v>60.375181631370879</c:v>
                </c:pt>
                <c:pt idx="888">
                  <c:v>66.08446752194277</c:v>
                </c:pt>
                <c:pt idx="889">
                  <c:v>71.878696598766339</c:v>
                </c:pt>
                <c:pt idx="890">
                  <c:v>71.148424382442869</c:v>
                </c:pt>
                <c:pt idx="891">
                  <c:v>72.422072330438368</c:v>
                </c:pt>
                <c:pt idx="892">
                  <c:v>69.268301724235698</c:v>
                </c:pt>
                <c:pt idx="893">
                  <c:v>69.873054368244993</c:v>
                </c:pt>
                <c:pt idx="894">
                  <c:v>70.27236026398586</c:v>
                </c:pt>
                <c:pt idx="895">
                  <c:v>69.030885273290664</c:v>
                </c:pt>
                <c:pt idx="896">
                  <c:v>65.810720289546708</c:v>
                </c:pt>
                <c:pt idx="897">
                  <c:v>66.104592386308639</c:v>
                </c:pt>
                <c:pt idx="898">
                  <c:v>167.07469172684807</c:v>
                </c:pt>
                <c:pt idx="899">
                  <c:v>172.40139215744398</c:v>
                </c:pt>
                <c:pt idx="900">
                  <c:v>-198.90845817602076</c:v>
                </c:pt>
                <c:pt idx="901">
                  <c:v>165.64627047868328</c:v>
                </c:pt>
                <c:pt idx="902">
                  <c:v>157.17810436373475</c:v>
                </c:pt>
                <c:pt idx="903">
                  <c:v>169.91126639124002</c:v>
                </c:pt>
                <c:pt idx="904">
                  <c:v>180.07845032734951</c:v>
                </c:pt>
                <c:pt idx="905">
                  <c:v>192.21730868806515</c:v>
                </c:pt>
                <c:pt idx="906">
                  <c:v>201.3198022018039</c:v>
                </c:pt>
                <c:pt idx="907">
                  <c:v>-330.36825498109545</c:v>
                </c:pt>
                <c:pt idx="908">
                  <c:v>213.18393556249066</c:v>
                </c:pt>
                <c:pt idx="909">
                  <c:v>207.57660004975128</c:v>
                </c:pt>
                <c:pt idx="910">
                  <c:v>-341.92617151293609</c:v>
                </c:pt>
                <c:pt idx="911">
                  <c:v>-1.17341297812726</c:v>
                </c:pt>
                <c:pt idx="912">
                  <c:v>-3.5512725580346398</c:v>
                </c:pt>
                <c:pt idx="913">
                  <c:v>-2.5935068664481093</c:v>
                </c:pt>
                <c:pt idx="914">
                  <c:v>-117.53457658904529</c:v>
                </c:pt>
                <c:pt idx="915">
                  <c:v>-2.0540961012637524</c:v>
                </c:pt>
                <c:pt idx="916">
                  <c:v>-3.0758110203939566</c:v>
                </c:pt>
                <c:pt idx="917">
                  <c:v>-3.4438535428381272</c:v>
                </c:pt>
                <c:pt idx="918">
                  <c:v>-5.3144058975738062</c:v>
                </c:pt>
                <c:pt idx="919">
                  <c:v>1.2257898959722695</c:v>
                </c:pt>
                <c:pt idx="920">
                  <c:v>4.6241348765010173</c:v>
                </c:pt>
                <c:pt idx="921">
                  <c:v>3.711565456029831</c:v>
                </c:pt>
                <c:pt idx="922">
                  <c:v>-4.0729656557525118</c:v>
                </c:pt>
                <c:pt idx="923">
                  <c:v>-129.75579105772698</c:v>
                </c:pt>
                <c:pt idx="924">
                  <c:v>-1.370748201361323</c:v>
                </c:pt>
                <c:pt idx="925">
                  <c:v>-1.6080675179136392</c:v>
                </c:pt>
                <c:pt idx="926">
                  <c:v>-61.880884610163747</c:v>
                </c:pt>
                <c:pt idx="927">
                  <c:v>-66.036986461763775</c:v>
                </c:pt>
                <c:pt idx="928">
                  <c:v>-70.938000850511685</c:v>
                </c:pt>
                <c:pt idx="929">
                  <c:v>-81.133907340361048</c:v>
                </c:pt>
                <c:pt idx="930">
                  <c:v>-82.117308137613577</c:v>
                </c:pt>
                <c:pt idx="931">
                  <c:v>-76.321348025754304</c:v>
                </c:pt>
                <c:pt idx="932">
                  <c:v>-66.565404535020065</c:v>
                </c:pt>
                <c:pt idx="933">
                  <c:v>-69.02225206108983</c:v>
                </c:pt>
                <c:pt idx="934">
                  <c:v>-58.035840703653037</c:v>
                </c:pt>
                <c:pt idx="935">
                  <c:v>-51.240793419055422</c:v>
                </c:pt>
                <c:pt idx="936">
                  <c:v>-127.32380479009183</c:v>
                </c:pt>
                <c:pt idx="937">
                  <c:v>-38.140946315149307</c:v>
                </c:pt>
                <c:pt idx="938">
                  <c:v>-26.235254032252726</c:v>
                </c:pt>
                <c:pt idx="939">
                  <c:v>-24.040589614136849</c:v>
                </c:pt>
                <c:pt idx="940">
                  <c:v>-19.458931114921285</c:v>
                </c:pt>
                <c:pt idx="941">
                  <c:v>60.260266049825645</c:v>
                </c:pt>
                <c:pt idx="942">
                  <c:v>60.355173448217101</c:v>
                </c:pt>
                <c:pt idx="943">
                  <c:v>-190.70658237170858</c:v>
                </c:pt>
                <c:pt idx="944">
                  <c:v>48.21960625139323</c:v>
                </c:pt>
                <c:pt idx="945">
                  <c:v>46.973694367644356</c:v>
                </c:pt>
                <c:pt idx="946">
                  <c:v>46.521059465848822</c:v>
                </c:pt>
                <c:pt idx="947">
                  <c:v>30.070900859928116</c:v>
                </c:pt>
                <c:pt idx="948">
                  <c:v>41.66814238335138</c:v>
                </c:pt>
                <c:pt idx="949">
                  <c:v>42.415426809880785</c:v>
                </c:pt>
                <c:pt idx="950">
                  <c:v>-221.95646734119399</c:v>
                </c:pt>
                <c:pt idx="951">
                  <c:v>39.988571748675611</c:v>
                </c:pt>
                <c:pt idx="952">
                  <c:v>36.34643552803368</c:v>
                </c:pt>
                <c:pt idx="953">
                  <c:v>-50.371320714828727</c:v>
                </c:pt>
                <c:pt idx="954">
                  <c:v>-50.29724140145828</c:v>
                </c:pt>
                <c:pt idx="955">
                  <c:v>-47.476683115435804</c:v>
                </c:pt>
                <c:pt idx="956">
                  <c:v>-18.904112755128892</c:v>
                </c:pt>
                <c:pt idx="957">
                  <c:v>-37.500072438279631</c:v>
                </c:pt>
                <c:pt idx="958">
                  <c:v>-37.122927893585285</c:v>
                </c:pt>
                <c:pt idx="959">
                  <c:v>-21.756206777987472</c:v>
                </c:pt>
                <c:pt idx="960">
                  <c:v>-25.177072320543658</c:v>
                </c:pt>
                <c:pt idx="961">
                  <c:v>-24.57108012690469</c:v>
                </c:pt>
                <c:pt idx="962">
                  <c:v>-15.11630583150577</c:v>
                </c:pt>
                <c:pt idx="963">
                  <c:v>-31.422165763915359</c:v>
                </c:pt>
                <c:pt idx="964">
                  <c:v>-29.035046172053626</c:v>
                </c:pt>
                <c:pt idx="965">
                  <c:v>-174.48436696210578</c:v>
                </c:pt>
                <c:pt idx="966">
                  <c:v>-179.06520096168663</c:v>
                </c:pt>
                <c:pt idx="967">
                  <c:v>-184.49333899743624</c:v>
                </c:pt>
                <c:pt idx="968">
                  <c:v>-2.8504011199061097</c:v>
                </c:pt>
                <c:pt idx="969">
                  <c:v>-2.624380294308537</c:v>
                </c:pt>
                <c:pt idx="970">
                  <c:v>-8.765666413846219</c:v>
                </c:pt>
                <c:pt idx="971">
                  <c:v>-6.0954593372159138</c:v>
                </c:pt>
                <c:pt idx="972">
                  <c:v>-1.4993026306252943</c:v>
                </c:pt>
                <c:pt idx="973">
                  <c:v>-2.0902590380326274</c:v>
                </c:pt>
                <c:pt idx="974">
                  <c:v>-9.9999858683247567E-2</c:v>
                </c:pt>
                <c:pt idx="975">
                  <c:v>44.14168261709068</c:v>
                </c:pt>
                <c:pt idx="976">
                  <c:v>46.860791905432905</c:v>
                </c:pt>
                <c:pt idx="977">
                  <c:v>48.118076613931891</c:v>
                </c:pt>
                <c:pt idx="978">
                  <c:v>38.01166300741599</c:v>
                </c:pt>
                <c:pt idx="979">
                  <c:v>36.662935941228824</c:v>
                </c:pt>
                <c:pt idx="980">
                  <c:v>41.13321503956945</c:v>
                </c:pt>
                <c:pt idx="981">
                  <c:v>36.656363553197167</c:v>
                </c:pt>
                <c:pt idx="982">
                  <c:v>30.110608627150157</c:v>
                </c:pt>
                <c:pt idx="983">
                  <c:v>30.480816822890574</c:v>
                </c:pt>
                <c:pt idx="984">
                  <c:v>26.861155703510633</c:v>
                </c:pt>
                <c:pt idx="985">
                  <c:v>23.310558357734266</c:v>
                </c:pt>
                <c:pt idx="986">
                  <c:v>26.288989421394348</c:v>
                </c:pt>
                <c:pt idx="987">
                  <c:v>29.450405444878044</c:v>
                </c:pt>
                <c:pt idx="988">
                  <c:v>20.957732193614419</c:v>
                </c:pt>
                <c:pt idx="989">
                  <c:v>19.865007567113025</c:v>
                </c:pt>
                <c:pt idx="990">
                  <c:v>-24.084189958525371</c:v>
                </c:pt>
                <c:pt idx="991">
                  <c:v>-136.91539158218231</c:v>
                </c:pt>
                <c:pt idx="992">
                  <c:v>-29.173249198510888</c:v>
                </c:pt>
                <c:pt idx="993">
                  <c:v>-25.033166089267269</c:v>
                </c:pt>
                <c:pt idx="994">
                  <c:v>-23.518226855678591</c:v>
                </c:pt>
                <c:pt idx="995">
                  <c:v>-138.43263853698525</c:v>
                </c:pt>
                <c:pt idx="996">
                  <c:v>-30.712110443004235</c:v>
                </c:pt>
                <c:pt idx="997">
                  <c:v>-35.151712398258496</c:v>
                </c:pt>
                <c:pt idx="998">
                  <c:v>-29.672492279082149</c:v>
                </c:pt>
                <c:pt idx="999">
                  <c:v>-27.944440154039597</c:v>
                </c:pt>
                <c:pt idx="1000">
                  <c:v>-31.621923553451495</c:v>
                </c:pt>
                <c:pt idx="1001">
                  <c:v>-32.027903604989888</c:v>
                </c:pt>
                <c:pt idx="1002">
                  <c:v>-39.417714765861888</c:v>
                </c:pt>
                <c:pt idx="1003">
                  <c:v>-40.747926203918269</c:v>
                </c:pt>
                <c:pt idx="1004">
                  <c:v>-41.109169820331573</c:v>
                </c:pt>
                <c:pt idx="1005">
                  <c:v>123.3760248942765</c:v>
                </c:pt>
                <c:pt idx="1006">
                  <c:v>123.77790867808329</c:v>
                </c:pt>
                <c:pt idx="1007">
                  <c:v>127.83233137497149</c:v>
                </c:pt>
                <c:pt idx="1008">
                  <c:v>130.40240430534629</c:v>
                </c:pt>
                <c:pt idx="1009">
                  <c:v>-106.59385540424606</c:v>
                </c:pt>
                <c:pt idx="1010">
                  <c:v>101.2141641306319</c:v>
                </c:pt>
                <c:pt idx="1011">
                  <c:v>87.010787187364997</c:v>
                </c:pt>
                <c:pt idx="1012">
                  <c:v>-116.2102923861745</c:v>
                </c:pt>
                <c:pt idx="1013">
                  <c:v>127.74955340962364</c:v>
                </c:pt>
                <c:pt idx="1014">
                  <c:v>118.35759986208902</c:v>
                </c:pt>
                <c:pt idx="1015">
                  <c:v>123.38443918584196</c:v>
                </c:pt>
                <c:pt idx="1016">
                  <c:v>101.93014853240021</c:v>
                </c:pt>
                <c:pt idx="1017">
                  <c:v>84.027755056519965</c:v>
                </c:pt>
                <c:pt idx="1018">
                  <c:v>75.397641881756215</c:v>
                </c:pt>
                <c:pt idx="1019">
                  <c:v>76.516887550049063</c:v>
                </c:pt>
                <c:pt idx="1020">
                  <c:v>-78.309976248338643</c:v>
                </c:pt>
                <c:pt idx="1021">
                  <c:v>-76.397313381695739</c:v>
                </c:pt>
                <c:pt idx="1022">
                  <c:v>-84.670230343035456</c:v>
                </c:pt>
                <c:pt idx="1023">
                  <c:v>-6.986226524919374</c:v>
                </c:pt>
                <c:pt idx="1024">
                  <c:v>-6.5703783188889702</c:v>
                </c:pt>
                <c:pt idx="1025">
                  <c:v>-10.516521445045726</c:v>
                </c:pt>
                <c:pt idx="1026">
                  <c:v>-10.225339034363117</c:v>
                </c:pt>
                <c:pt idx="1027">
                  <c:v>-10.544912960726862</c:v>
                </c:pt>
                <c:pt idx="1028">
                  <c:v>-130.16237238634164</c:v>
                </c:pt>
                <c:pt idx="1029">
                  <c:v>-46.207332485081395</c:v>
                </c:pt>
                <c:pt idx="1030">
                  <c:v>-45.365063938873504</c:v>
                </c:pt>
                <c:pt idx="1031">
                  <c:v>-51.667801134357433</c:v>
                </c:pt>
                <c:pt idx="1032">
                  <c:v>-142.33977159118629</c:v>
                </c:pt>
                <c:pt idx="1033">
                  <c:v>-151.79765226271178</c:v>
                </c:pt>
                <c:pt idx="1034">
                  <c:v>-49.86207234050255</c:v>
                </c:pt>
                <c:pt idx="1035">
                  <c:v>-45.386518537983221</c:v>
                </c:pt>
                <c:pt idx="1036">
                  <c:v>-44.935743693508783</c:v>
                </c:pt>
                <c:pt idx="1037">
                  <c:v>-40.148466910427743</c:v>
                </c:pt>
                <c:pt idx="1038">
                  <c:v>-39.168531531605765</c:v>
                </c:pt>
                <c:pt idx="1039">
                  <c:v>-36.922890231860919</c:v>
                </c:pt>
                <c:pt idx="1040">
                  <c:v>-37.349140400123247</c:v>
                </c:pt>
                <c:pt idx="1041">
                  <c:v>-175.15749923417857</c:v>
                </c:pt>
                <c:pt idx="1042">
                  <c:v>-39.433003280953557</c:v>
                </c:pt>
                <c:pt idx="1043">
                  <c:v>-185.58333856439083</c:v>
                </c:pt>
                <c:pt idx="1044">
                  <c:v>151.88323780935906</c:v>
                </c:pt>
                <c:pt idx="1045">
                  <c:v>-191.34641270361783</c:v>
                </c:pt>
                <c:pt idx="1046">
                  <c:v>-205.30726964404397</c:v>
                </c:pt>
                <c:pt idx="1047">
                  <c:v>-227.35136728245931</c:v>
                </c:pt>
                <c:pt idx="1048">
                  <c:v>-242.099645624473</c:v>
                </c:pt>
                <c:pt idx="1049">
                  <c:v>-292.05860281575059</c:v>
                </c:pt>
                <c:pt idx="1050">
                  <c:v>-270.70897481371674</c:v>
                </c:pt>
                <c:pt idx="1051">
                  <c:v>88.053737908977041</c:v>
                </c:pt>
                <c:pt idx="1052">
                  <c:v>70.775930869689603</c:v>
                </c:pt>
                <c:pt idx="1053">
                  <c:v>63.088122028580756</c:v>
                </c:pt>
                <c:pt idx="1054">
                  <c:v>55.463215435011364</c:v>
                </c:pt>
                <c:pt idx="1055">
                  <c:v>51.458230010847672</c:v>
                </c:pt>
                <c:pt idx="1056">
                  <c:v>42.278067821412719</c:v>
                </c:pt>
                <c:pt idx="1057">
                  <c:v>-320.51203898529093</c:v>
                </c:pt>
                <c:pt idx="1058">
                  <c:v>-165.22745299347559</c:v>
                </c:pt>
                <c:pt idx="1059">
                  <c:v>-167.80403549685701</c:v>
                </c:pt>
                <c:pt idx="1060">
                  <c:v>-165.21580147859009</c:v>
                </c:pt>
                <c:pt idx="1061">
                  <c:v>-162.46995965009324</c:v>
                </c:pt>
                <c:pt idx="1062">
                  <c:v>-164.67235713337172</c:v>
                </c:pt>
                <c:pt idx="1063">
                  <c:v>12.103634347356632</c:v>
                </c:pt>
                <c:pt idx="1064">
                  <c:v>92.727328383361225</c:v>
                </c:pt>
                <c:pt idx="1065">
                  <c:v>12.389896687779412</c:v>
                </c:pt>
                <c:pt idx="1066">
                  <c:v>-184.09059658325424</c:v>
                </c:pt>
                <c:pt idx="1067">
                  <c:v>17.440630342814927</c:v>
                </c:pt>
                <c:pt idx="1068">
                  <c:v>19.418525314986027</c:v>
                </c:pt>
                <c:pt idx="1069">
                  <c:v>21.135388552996062</c:v>
                </c:pt>
                <c:pt idx="1070">
                  <c:v>77.699158257886268</c:v>
                </c:pt>
                <c:pt idx="1071">
                  <c:v>63.39619997172025</c:v>
                </c:pt>
                <c:pt idx="1072">
                  <c:v>50.473129853938502</c:v>
                </c:pt>
                <c:pt idx="1073">
                  <c:v>43.985853150727877</c:v>
                </c:pt>
                <c:pt idx="1074">
                  <c:v>63.186618757520677</c:v>
                </c:pt>
                <c:pt idx="1075">
                  <c:v>20.739472250656775</c:v>
                </c:pt>
                <c:pt idx="1076">
                  <c:v>22.667525661188336</c:v>
                </c:pt>
                <c:pt idx="1077">
                  <c:v>26.735094373250661</c:v>
                </c:pt>
                <c:pt idx="1078">
                  <c:v>27.542660080052826</c:v>
                </c:pt>
                <c:pt idx="1079">
                  <c:v>20.654955727246801</c:v>
                </c:pt>
                <c:pt idx="1080">
                  <c:v>16.788915940594222</c:v>
                </c:pt>
                <c:pt idx="1081">
                  <c:v>17.393048928801505</c:v>
                </c:pt>
                <c:pt idx="1082">
                  <c:v>20.918927538862732</c:v>
                </c:pt>
                <c:pt idx="1083">
                  <c:v>-157.83315424888636</c:v>
                </c:pt>
                <c:pt idx="1084">
                  <c:v>-153.87643647452438</c:v>
                </c:pt>
                <c:pt idx="1085">
                  <c:v>34.77484651748955</c:v>
                </c:pt>
                <c:pt idx="1086">
                  <c:v>-161.77481264480201</c:v>
                </c:pt>
                <c:pt idx="1087">
                  <c:v>44.679733480964444</c:v>
                </c:pt>
                <c:pt idx="1088">
                  <c:v>-39.728734955336449</c:v>
                </c:pt>
                <c:pt idx="1089">
                  <c:v>13.476985598707813</c:v>
                </c:pt>
                <c:pt idx="1090">
                  <c:v>0.21634176224677049</c:v>
                </c:pt>
                <c:pt idx="1091">
                  <c:v>-11.832632149753124</c:v>
                </c:pt>
                <c:pt idx="1092">
                  <c:v>-4.8420891905532528</c:v>
                </c:pt>
                <c:pt idx="1093">
                  <c:v>-5.1675604075507238</c:v>
                </c:pt>
                <c:pt idx="1094">
                  <c:v>-14.333273885156217</c:v>
                </c:pt>
                <c:pt idx="1095">
                  <c:v>-8.813272118668948</c:v>
                </c:pt>
                <c:pt idx="1096">
                  <c:v>-2.1858731664732716</c:v>
                </c:pt>
                <c:pt idx="1097">
                  <c:v>-0.16662302069298107</c:v>
                </c:pt>
                <c:pt idx="1098">
                  <c:v>1.593615855225039</c:v>
                </c:pt>
                <c:pt idx="1099">
                  <c:v>-155.89564005969601</c:v>
                </c:pt>
                <c:pt idx="1100">
                  <c:v>21.952587307927161</c:v>
                </c:pt>
                <c:pt idx="1101">
                  <c:v>20.725785717189581</c:v>
                </c:pt>
                <c:pt idx="1102">
                  <c:v>24.723905578193239</c:v>
                </c:pt>
                <c:pt idx="1103">
                  <c:v>19.46173231957772</c:v>
                </c:pt>
                <c:pt idx="1104">
                  <c:v>11.223705772502143</c:v>
                </c:pt>
                <c:pt idx="1105">
                  <c:v>5.5268851537198032</c:v>
                </c:pt>
                <c:pt idx="1106">
                  <c:v>-19.757396182780496</c:v>
                </c:pt>
                <c:pt idx="1107">
                  <c:v>-16.59601283269825</c:v>
                </c:pt>
                <c:pt idx="1108">
                  <c:v>-15.437309548901112</c:v>
                </c:pt>
                <c:pt idx="1109">
                  <c:v>-11.241348399499202</c:v>
                </c:pt>
                <c:pt idx="1110">
                  <c:v>-6.4799445726282556</c:v>
                </c:pt>
                <c:pt idx="1111">
                  <c:v>-1.6790445277383128</c:v>
                </c:pt>
                <c:pt idx="1112">
                  <c:v>154.67999141565568</c:v>
                </c:pt>
                <c:pt idx="1113">
                  <c:v>125.60899374038968</c:v>
                </c:pt>
                <c:pt idx="1114">
                  <c:v>125.46551570731398</c:v>
                </c:pt>
                <c:pt idx="1115">
                  <c:v>121.25690378757307</c:v>
                </c:pt>
                <c:pt idx="1116">
                  <c:v>117.05343758712542</c:v>
                </c:pt>
                <c:pt idx="1117">
                  <c:v>114.08741528293967</c:v>
                </c:pt>
                <c:pt idx="1118">
                  <c:v>121.1814306725791</c:v>
                </c:pt>
                <c:pt idx="1119">
                  <c:v>118.86419777845254</c:v>
                </c:pt>
                <c:pt idx="1120">
                  <c:v>123.61498142064835</c:v>
                </c:pt>
                <c:pt idx="1121">
                  <c:v>-270.99162405587401</c:v>
                </c:pt>
                <c:pt idx="1122">
                  <c:v>-40.810060239444852</c:v>
                </c:pt>
                <c:pt idx="1123">
                  <c:v>-41.363090169719499</c:v>
                </c:pt>
                <c:pt idx="1124">
                  <c:v>-40.796502101613726</c:v>
                </c:pt>
                <c:pt idx="1125">
                  <c:v>-40.236022801919233</c:v>
                </c:pt>
                <c:pt idx="1126">
                  <c:v>-35.518018006643302</c:v>
                </c:pt>
                <c:pt idx="1127">
                  <c:v>-35.342167182696727</c:v>
                </c:pt>
                <c:pt idx="1128">
                  <c:v>-33.318145764930961</c:v>
                </c:pt>
                <c:pt idx="1129">
                  <c:v>-40.910898091937554</c:v>
                </c:pt>
                <c:pt idx="1130">
                  <c:v>-42.592663717026426</c:v>
                </c:pt>
                <c:pt idx="1131">
                  <c:v>-225.40013783663761</c:v>
                </c:pt>
                <c:pt idx="1132">
                  <c:v>-51.451062079461508</c:v>
                </c:pt>
                <c:pt idx="1133">
                  <c:v>-49.474072696777114</c:v>
                </c:pt>
                <c:pt idx="1134">
                  <c:v>-26.451012284839862</c:v>
                </c:pt>
                <c:pt idx="1135">
                  <c:v>-30.108988832758399</c:v>
                </c:pt>
                <c:pt idx="1136">
                  <c:v>-144.52693615178899</c:v>
                </c:pt>
                <c:pt idx="1137">
                  <c:v>-34.286572676761324</c:v>
                </c:pt>
                <c:pt idx="1138">
                  <c:v>-29.980725221979043</c:v>
                </c:pt>
                <c:pt idx="1139">
                  <c:v>-25.199344306560278</c:v>
                </c:pt>
                <c:pt idx="1140">
                  <c:v>-25.315230273350011</c:v>
                </c:pt>
                <c:pt idx="1141">
                  <c:v>-29.693191364447756</c:v>
                </c:pt>
                <c:pt idx="1142">
                  <c:v>-23.541857952104323</c:v>
                </c:pt>
                <c:pt idx="1143">
                  <c:v>-25.876847259634445</c:v>
                </c:pt>
                <c:pt idx="1144">
                  <c:v>-28.302828594077056</c:v>
                </c:pt>
                <c:pt idx="1145">
                  <c:v>-25.7447705067664</c:v>
                </c:pt>
                <c:pt idx="1146">
                  <c:v>-30.493284841264511</c:v>
                </c:pt>
                <c:pt idx="1147">
                  <c:v>-33.460159043411863</c:v>
                </c:pt>
                <c:pt idx="1148">
                  <c:v>101.49729833568179</c:v>
                </c:pt>
                <c:pt idx="1149">
                  <c:v>102.67906469057218</c:v>
                </c:pt>
                <c:pt idx="1150">
                  <c:v>102.33234004108394</c:v>
                </c:pt>
                <c:pt idx="1151">
                  <c:v>100.05083612582305</c:v>
                </c:pt>
                <c:pt idx="1152">
                  <c:v>96.136174760379305</c:v>
                </c:pt>
                <c:pt idx="1153">
                  <c:v>92.302226286755854</c:v>
                </c:pt>
                <c:pt idx="1154">
                  <c:v>-172.53398449968435</c:v>
                </c:pt>
                <c:pt idx="1155">
                  <c:v>88.490584591895896</c:v>
                </c:pt>
                <c:pt idx="1156">
                  <c:v>86.231719545330463</c:v>
                </c:pt>
                <c:pt idx="1157">
                  <c:v>-181.32539218607286</c:v>
                </c:pt>
                <c:pt idx="1158">
                  <c:v>93.000877934206756</c:v>
                </c:pt>
                <c:pt idx="1159">
                  <c:v>95.064331274304493</c:v>
                </c:pt>
                <c:pt idx="1160">
                  <c:v>96.637013601008107</c:v>
                </c:pt>
                <c:pt idx="1161">
                  <c:v>96.979306303267151</c:v>
                </c:pt>
                <c:pt idx="1162">
                  <c:v>96.881176657315478</c:v>
                </c:pt>
                <c:pt idx="1163">
                  <c:v>9.8686957632858707</c:v>
                </c:pt>
                <c:pt idx="1164">
                  <c:v>-7.8005589440931544</c:v>
                </c:pt>
                <c:pt idx="1165">
                  <c:v>-8.6482275712236287</c:v>
                </c:pt>
                <c:pt idx="1166">
                  <c:v>-143.11567497099583</c:v>
                </c:pt>
                <c:pt idx="1167">
                  <c:v>-4.6715228444504078</c:v>
                </c:pt>
                <c:pt idx="1168">
                  <c:v>-6.4414540181306279</c:v>
                </c:pt>
                <c:pt idx="1169">
                  <c:v>-10.144223474478963</c:v>
                </c:pt>
                <c:pt idx="1170">
                  <c:v>-3.4505374287498967</c:v>
                </c:pt>
                <c:pt idx="1171">
                  <c:v>-2.3201518246792148</c:v>
                </c:pt>
                <c:pt idx="1172">
                  <c:v>-0.35371935022720891</c:v>
                </c:pt>
                <c:pt idx="1173">
                  <c:v>-0.54492561533783146</c:v>
                </c:pt>
                <c:pt idx="1174">
                  <c:v>8.9851573980454589</c:v>
                </c:pt>
                <c:pt idx="1175">
                  <c:v>6.4177987660701206</c:v>
                </c:pt>
                <c:pt idx="1176">
                  <c:v>-13.715534047752953</c:v>
                </c:pt>
                <c:pt idx="1177">
                  <c:v>-9.0898066789334848</c:v>
                </c:pt>
                <c:pt idx="1178">
                  <c:v>-5.4719257773808749</c:v>
                </c:pt>
                <c:pt idx="1179">
                  <c:v>-128.63555480078224</c:v>
                </c:pt>
                <c:pt idx="1180">
                  <c:v>-127.21797975197285</c:v>
                </c:pt>
                <c:pt idx="1181">
                  <c:v>-7.5724933339045037</c:v>
                </c:pt>
                <c:pt idx="1182">
                  <c:v>-8.4078226262719795</c:v>
                </c:pt>
                <c:pt idx="1183">
                  <c:v>-11.285873402295238</c:v>
                </c:pt>
                <c:pt idx="1184">
                  <c:v>1.7208916172641011</c:v>
                </c:pt>
                <c:pt idx="1185">
                  <c:v>2.2472199314475176</c:v>
                </c:pt>
                <c:pt idx="1186">
                  <c:v>8.0824559221163099</c:v>
                </c:pt>
                <c:pt idx="1187">
                  <c:v>50.086655781047398</c:v>
                </c:pt>
                <c:pt idx="1188">
                  <c:v>54.65126778994204</c:v>
                </c:pt>
                <c:pt idx="1189">
                  <c:v>50.573089553782438</c:v>
                </c:pt>
                <c:pt idx="1190">
                  <c:v>50.267312438426444</c:v>
                </c:pt>
                <c:pt idx="1191">
                  <c:v>49.269773343953233</c:v>
                </c:pt>
                <c:pt idx="1192">
                  <c:v>55.988547819905193</c:v>
                </c:pt>
                <c:pt idx="1193">
                  <c:v>51.894727798538128</c:v>
                </c:pt>
                <c:pt idx="1194">
                  <c:v>49.452813194512686</c:v>
                </c:pt>
                <c:pt idx="1195">
                  <c:v>54.216571923794703</c:v>
                </c:pt>
                <c:pt idx="1196">
                  <c:v>59.052144526136431</c:v>
                </c:pt>
                <c:pt idx="1197">
                  <c:v>52.765610969004513</c:v>
                </c:pt>
                <c:pt idx="1198">
                  <c:v>51.743961928299484</c:v>
                </c:pt>
                <c:pt idx="1199">
                  <c:v>52.953139196322724</c:v>
                </c:pt>
                <c:pt idx="1200">
                  <c:v>52.831593727331352</c:v>
                </c:pt>
                <c:pt idx="1201">
                  <c:v>49.851693951377769</c:v>
                </c:pt>
                <c:pt idx="1202">
                  <c:v>-71.99656979417793</c:v>
                </c:pt>
                <c:pt idx="1203">
                  <c:v>-91.049484915261502</c:v>
                </c:pt>
                <c:pt idx="1204">
                  <c:v>24.798868183848214</c:v>
                </c:pt>
                <c:pt idx="1205">
                  <c:v>28.890043638220476</c:v>
                </c:pt>
                <c:pt idx="1206">
                  <c:v>-89.299186467071166</c:v>
                </c:pt>
                <c:pt idx="1207">
                  <c:v>37.94717433608551</c:v>
                </c:pt>
                <c:pt idx="1208">
                  <c:v>-93.983035431956239</c:v>
                </c:pt>
                <c:pt idx="1209">
                  <c:v>37.901920904646204</c:v>
                </c:pt>
                <c:pt idx="1210">
                  <c:v>39.714928093219839</c:v>
                </c:pt>
                <c:pt idx="1211">
                  <c:v>40.533638325487971</c:v>
                </c:pt>
                <c:pt idx="1212">
                  <c:v>53.337114120933705</c:v>
                </c:pt>
                <c:pt idx="1213">
                  <c:v>49.472124200543391</c:v>
                </c:pt>
                <c:pt idx="1214">
                  <c:v>51.930067507792216</c:v>
                </c:pt>
                <c:pt idx="1215">
                  <c:v>52.461209331270368</c:v>
                </c:pt>
                <c:pt idx="1216">
                  <c:v>52.320651504396096</c:v>
                </c:pt>
                <c:pt idx="1217">
                  <c:v>2.6069313644296415</c:v>
                </c:pt>
                <c:pt idx="1218">
                  <c:v>7.0819568379184261</c:v>
                </c:pt>
                <c:pt idx="1219">
                  <c:v>-9.031121206853868</c:v>
                </c:pt>
                <c:pt idx="1220">
                  <c:v>6.3196544178574356</c:v>
                </c:pt>
                <c:pt idx="1221">
                  <c:v>5.2577592299875846</c:v>
                </c:pt>
                <c:pt idx="1222">
                  <c:v>-85.565872138717111</c:v>
                </c:pt>
                <c:pt idx="1223">
                  <c:v>8.4039610555232969</c:v>
                </c:pt>
                <c:pt idx="1224">
                  <c:v>-11.182382447954666</c:v>
                </c:pt>
                <c:pt idx="1225">
                  <c:v>0.36963987465290415</c:v>
                </c:pt>
                <c:pt idx="1226">
                  <c:v>-85.783337488634999</c:v>
                </c:pt>
                <c:pt idx="1227">
                  <c:v>-2.5694674899515917</c:v>
                </c:pt>
                <c:pt idx="1228">
                  <c:v>-81.726560962762761</c:v>
                </c:pt>
                <c:pt idx="1229">
                  <c:v>-71.787463789126946</c:v>
                </c:pt>
                <c:pt idx="1230">
                  <c:v>-82.572651605346152</c:v>
                </c:pt>
                <c:pt idx="1231">
                  <c:v>-90.969034510816158</c:v>
                </c:pt>
                <c:pt idx="1232">
                  <c:v>65.119071877165254</c:v>
                </c:pt>
                <c:pt idx="1233">
                  <c:v>38.010953590594454</c:v>
                </c:pt>
                <c:pt idx="1234">
                  <c:v>45.942736820487056</c:v>
                </c:pt>
                <c:pt idx="1235">
                  <c:v>49.581801967178706</c:v>
                </c:pt>
                <c:pt idx="1236">
                  <c:v>69.838548862508929</c:v>
                </c:pt>
                <c:pt idx="1237">
                  <c:v>59.483535077032201</c:v>
                </c:pt>
                <c:pt idx="1238">
                  <c:v>45.376246823322731</c:v>
                </c:pt>
                <c:pt idx="1239">
                  <c:v>40.269572533489026</c:v>
                </c:pt>
                <c:pt idx="1240">
                  <c:v>44.17017502200801</c:v>
                </c:pt>
                <c:pt idx="1241">
                  <c:v>47.721734891219512</c:v>
                </c:pt>
                <c:pt idx="1242">
                  <c:v>34.759506154405329</c:v>
                </c:pt>
                <c:pt idx="1243">
                  <c:v>41.647746684541772</c:v>
                </c:pt>
                <c:pt idx="1244">
                  <c:v>33.878853520875566</c:v>
                </c:pt>
                <c:pt idx="1245">
                  <c:v>30.600227759360621</c:v>
                </c:pt>
                <c:pt idx="1246">
                  <c:v>22.197957948170739</c:v>
                </c:pt>
                <c:pt idx="1247">
                  <c:v>91.996368068389074</c:v>
                </c:pt>
                <c:pt idx="1248">
                  <c:v>89.877705240701061</c:v>
                </c:pt>
                <c:pt idx="1249">
                  <c:v>85.207049192480923</c:v>
                </c:pt>
                <c:pt idx="1250">
                  <c:v>85.728038239898154</c:v>
                </c:pt>
                <c:pt idx="1251">
                  <c:v>95.928219859384654</c:v>
                </c:pt>
                <c:pt idx="1252">
                  <c:v>103.73086783992326</c:v>
                </c:pt>
                <c:pt idx="1253">
                  <c:v>116.39821308290234</c:v>
                </c:pt>
                <c:pt idx="1254">
                  <c:v>117.45748381050197</c:v>
                </c:pt>
                <c:pt idx="1255">
                  <c:v>-160.05212290126104</c:v>
                </c:pt>
                <c:pt idx="1256">
                  <c:v>166.12917383089504</c:v>
                </c:pt>
                <c:pt idx="1257">
                  <c:v>156.30843684530745</c:v>
                </c:pt>
                <c:pt idx="1258">
                  <c:v>152.60103146762231</c:v>
                </c:pt>
                <c:pt idx="1259">
                  <c:v>140.22049165154013</c:v>
                </c:pt>
                <c:pt idx="1260">
                  <c:v>-138.79226719055399</c:v>
                </c:pt>
                <c:pt idx="1261">
                  <c:v>-140.07195239138707</c:v>
                </c:pt>
                <c:pt idx="1262">
                  <c:v>68.991627012148456</c:v>
                </c:pt>
                <c:pt idx="1263">
                  <c:v>68.747697434471604</c:v>
                </c:pt>
                <c:pt idx="1264">
                  <c:v>35.569621365715591</c:v>
                </c:pt>
                <c:pt idx="1265">
                  <c:v>-196.20414311063925</c:v>
                </c:pt>
                <c:pt idx="1266">
                  <c:v>66.582024311212876</c:v>
                </c:pt>
                <c:pt idx="1267">
                  <c:v>57.333376803230891</c:v>
                </c:pt>
                <c:pt idx="1268">
                  <c:v>51.989284224327122</c:v>
                </c:pt>
                <c:pt idx="1269">
                  <c:v>61.830109443958008</c:v>
                </c:pt>
                <c:pt idx="1270">
                  <c:v>-245.7222069618424</c:v>
                </c:pt>
                <c:pt idx="1271">
                  <c:v>100.79969839354277</c:v>
                </c:pt>
                <c:pt idx="1272">
                  <c:v>-260.33001011728618</c:v>
                </c:pt>
                <c:pt idx="1273">
                  <c:v>97.457325244116191</c:v>
                </c:pt>
                <c:pt idx="1274">
                  <c:v>0.83818407597433975</c:v>
                </c:pt>
                <c:pt idx="1275">
                  <c:v>4.0047123505271145</c:v>
                </c:pt>
                <c:pt idx="1276">
                  <c:v>8.1089166277711513</c:v>
                </c:pt>
                <c:pt idx="1277">
                  <c:v>3.4130078035197755</c:v>
                </c:pt>
                <c:pt idx="1278">
                  <c:v>4.6552261895594427</c:v>
                </c:pt>
                <c:pt idx="1279">
                  <c:v>31.347891211653149</c:v>
                </c:pt>
                <c:pt idx="1280">
                  <c:v>1.307997709938121</c:v>
                </c:pt>
                <c:pt idx="1281">
                  <c:v>4.7559706246250073</c:v>
                </c:pt>
                <c:pt idx="1282">
                  <c:v>7.0909458394117735</c:v>
                </c:pt>
                <c:pt idx="1283">
                  <c:v>-130.61282234107543</c:v>
                </c:pt>
                <c:pt idx="1284">
                  <c:v>12.657305407950048</c:v>
                </c:pt>
                <c:pt idx="1285">
                  <c:v>14.875959936082438</c:v>
                </c:pt>
                <c:pt idx="1286">
                  <c:v>21.092848014024128</c:v>
                </c:pt>
                <c:pt idx="1287">
                  <c:v>20.137283542457169</c:v>
                </c:pt>
                <c:pt idx="1288">
                  <c:v>-134.64158664628769</c:v>
                </c:pt>
                <c:pt idx="1289">
                  <c:v>35.159303122944522</c:v>
                </c:pt>
                <c:pt idx="1290">
                  <c:v>34.61399111481478</c:v>
                </c:pt>
                <c:pt idx="1291">
                  <c:v>29.961184741917691</c:v>
                </c:pt>
                <c:pt idx="1292">
                  <c:v>9.9225307333586557</c:v>
                </c:pt>
                <c:pt idx="1293">
                  <c:v>-163.3986307512651</c:v>
                </c:pt>
                <c:pt idx="1294">
                  <c:v>-172.28416628876013</c:v>
                </c:pt>
                <c:pt idx="1295">
                  <c:v>25.401154738123267</c:v>
                </c:pt>
                <c:pt idx="1296">
                  <c:v>23.813734815756646</c:v>
                </c:pt>
                <c:pt idx="1297">
                  <c:v>-177.55154075289744</c:v>
                </c:pt>
                <c:pt idx="1298">
                  <c:v>16.230883255545251</c:v>
                </c:pt>
                <c:pt idx="1299">
                  <c:v>13.477144554639835</c:v>
                </c:pt>
                <c:pt idx="1300">
                  <c:v>10.548302607146326</c:v>
                </c:pt>
                <c:pt idx="1301">
                  <c:v>4.6686139492860548</c:v>
                </c:pt>
                <c:pt idx="1302">
                  <c:v>2.9410665149329702</c:v>
                </c:pt>
                <c:pt idx="1303">
                  <c:v>-197.83557407292551</c:v>
                </c:pt>
                <c:pt idx="1304">
                  <c:v>-179.74932204449459</c:v>
                </c:pt>
                <c:pt idx="1305">
                  <c:v>3.5361963013133391</c:v>
                </c:pt>
                <c:pt idx="1306">
                  <c:v>6.6293239421393366</c:v>
                </c:pt>
                <c:pt idx="1307">
                  <c:v>6.0088072860552018</c:v>
                </c:pt>
                <c:pt idx="1308">
                  <c:v>-201.37045331157151</c:v>
                </c:pt>
                <c:pt idx="1309">
                  <c:v>8.7024268290114719</c:v>
                </c:pt>
                <c:pt idx="1310">
                  <c:v>12.26886214214818</c:v>
                </c:pt>
                <c:pt idx="1311">
                  <c:v>14.201176719826009</c:v>
                </c:pt>
                <c:pt idx="1312">
                  <c:v>-20.923406640191189</c:v>
                </c:pt>
                <c:pt idx="1313">
                  <c:v>-21.083995549603259</c:v>
                </c:pt>
                <c:pt idx="1314">
                  <c:v>-19.954162339896499</c:v>
                </c:pt>
                <c:pt idx="1315">
                  <c:v>-26.007415825074418</c:v>
                </c:pt>
                <c:pt idx="1316">
                  <c:v>-24.552042163384584</c:v>
                </c:pt>
                <c:pt idx="1317">
                  <c:v>-22.084847480618095</c:v>
                </c:pt>
                <c:pt idx="1318">
                  <c:v>-24.649526480978579</c:v>
                </c:pt>
                <c:pt idx="1319">
                  <c:v>-20.683670311901381</c:v>
                </c:pt>
                <c:pt idx="1320">
                  <c:v>-19.470866731564342</c:v>
                </c:pt>
                <c:pt idx="1321">
                  <c:v>-24.319624742917711</c:v>
                </c:pt>
                <c:pt idx="1322">
                  <c:v>-18.804815191000898</c:v>
                </c:pt>
                <c:pt idx="1323">
                  <c:v>-108.1537188712835</c:v>
                </c:pt>
                <c:pt idx="1324">
                  <c:v>57.482884235332222</c:v>
                </c:pt>
                <c:pt idx="1325">
                  <c:v>53.563963964162042</c:v>
                </c:pt>
                <c:pt idx="1326">
                  <c:v>21.589305912762825</c:v>
                </c:pt>
                <c:pt idx="1327">
                  <c:v>-132.00705191442222</c:v>
                </c:pt>
                <c:pt idx="1328">
                  <c:v>38.122603258640254</c:v>
                </c:pt>
                <c:pt idx="1329">
                  <c:v>37.943294727069713</c:v>
                </c:pt>
                <c:pt idx="1330">
                  <c:v>31.800597359901815</c:v>
                </c:pt>
                <c:pt idx="1331">
                  <c:v>27.961911519200612</c:v>
                </c:pt>
                <c:pt idx="1332">
                  <c:v>14.420031585505967</c:v>
                </c:pt>
                <c:pt idx="1333">
                  <c:v>17.908695676920331</c:v>
                </c:pt>
                <c:pt idx="1334">
                  <c:v>19.720320392753138</c:v>
                </c:pt>
                <c:pt idx="1335">
                  <c:v>5.5533507420699948</c:v>
                </c:pt>
                <c:pt idx="1336">
                  <c:v>24.833206213302645</c:v>
                </c:pt>
                <c:pt idx="1337">
                  <c:v>21.413240573970029</c:v>
                </c:pt>
                <c:pt idx="1338">
                  <c:v>279.35820585141238</c:v>
                </c:pt>
                <c:pt idx="1339">
                  <c:v>-141.44693345160692</c:v>
                </c:pt>
                <c:pt idx="1340">
                  <c:v>218.96485299290168</c:v>
                </c:pt>
                <c:pt idx="1341">
                  <c:v>205.16110008572926</c:v>
                </c:pt>
                <c:pt idx="1342">
                  <c:v>204.93629986019448</c:v>
                </c:pt>
                <c:pt idx="1343">
                  <c:v>209.82158178585095</c:v>
                </c:pt>
                <c:pt idx="1344">
                  <c:v>213.03807403343268</c:v>
                </c:pt>
                <c:pt idx="1345">
                  <c:v>-186.93732459778789</c:v>
                </c:pt>
                <c:pt idx="1346">
                  <c:v>5.6545609974467368</c:v>
                </c:pt>
                <c:pt idx="1347">
                  <c:v>3.3194279846135828</c:v>
                </c:pt>
                <c:pt idx="1348">
                  <c:v>4.9044301100675511</c:v>
                </c:pt>
                <c:pt idx="1349">
                  <c:v>3.1658216531951666</c:v>
                </c:pt>
                <c:pt idx="1350">
                  <c:v>2.4452331864258667</c:v>
                </c:pt>
                <c:pt idx="1351">
                  <c:v>6.9655045099520976</c:v>
                </c:pt>
                <c:pt idx="1352">
                  <c:v>5.9775935513607692</c:v>
                </c:pt>
                <c:pt idx="1353">
                  <c:v>-186.94901936459041</c:v>
                </c:pt>
                <c:pt idx="1354">
                  <c:v>-195.11447834655394</c:v>
                </c:pt>
                <c:pt idx="1355">
                  <c:v>-175.16829428789663</c:v>
                </c:pt>
                <c:pt idx="1356">
                  <c:v>-173.31410507204555</c:v>
                </c:pt>
                <c:pt idx="1357">
                  <c:v>10.476754989321478</c:v>
                </c:pt>
                <c:pt idx="1358">
                  <c:v>-191.55922428395874</c:v>
                </c:pt>
                <c:pt idx="1359">
                  <c:v>5.5794877555466087</c:v>
                </c:pt>
                <c:pt idx="1360">
                  <c:v>20.711360219264805</c:v>
                </c:pt>
                <c:pt idx="1361">
                  <c:v>160.0254632068096</c:v>
                </c:pt>
                <c:pt idx="1362">
                  <c:v>173.79833294024493</c:v>
                </c:pt>
                <c:pt idx="1363">
                  <c:v>-178.96188867193021</c:v>
                </c:pt>
                <c:pt idx="1364">
                  <c:v>172.9131612670968</c:v>
                </c:pt>
                <c:pt idx="1365">
                  <c:v>168.15627627283459</c:v>
                </c:pt>
                <c:pt idx="1366">
                  <c:v>109.0972222946973</c:v>
                </c:pt>
                <c:pt idx="1367">
                  <c:v>88.601628152303647</c:v>
                </c:pt>
                <c:pt idx="1368">
                  <c:v>72.469878800474703</c:v>
                </c:pt>
                <c:pt idx="1369">
                  <c:v>65.54916126314447</c:v>
                </c:pt>
                <c:pt idx="1370">
                  <c:v>53.136186383401082</c:v>
                </c:pt>
                <c:pt idx="1371">
                  <c:v>56.248109480702169</c:v>
                </c:pt>
                <c:pt idx="1372">
                  <c:v>51.654151639735232</c:v>
                </c:pt>
                <c:pt idx="1373">
                  <c:v>46.801685184259782</c:v>
                </c:pt>
                <c:pt idx="1374">
                  <c:v>42.307343316954871</c:v>
                </c:pt>
                <c:pt idx="1375">
                  <c:v>35.381573907481197</c:v>
                </c:pt>
                <c:pt idx="1376">
                  <c:v>29.800385442520621</c:v>
                </c:pt>
                <c:pt idx="1377">
                  <c:v>-56.348906413856184</c:v>
                </c:pt>
                <c:pt idx="1378">
                  <c:v>11.341343138370519</c:v>
                </c:pt>
                <c:pt idx="1379">
                  <c:v>10.817639534812656</c:v>
                </c:pt>
                <c:pt idx="1380">
                  <c:v>-15.367467596841806</c:v>
                </c:pt>
                <c:pt idx="1381">
                  <c:v>4.6207115100267515</c:v>
                </c:pt>
                <c:pt idx="1382">
                  <c:v>-55.697053083234636</c:v>
                </c:pt>
                <c:pt idx="1383">
                  <c:v>-18.132202082430524</c:v>
                </c:pt>
                <c:pt idx="1384">
                  <c:v>-3.7292999598025176</c:v>
                </c:pt>
                <c:pt idx="1385">
                  <c:v>-19.712587406326548</c:v>
                </c:pt>
                <c:pt idx="1386">
                  <c:v>-5.7294642086735053</c:v>
                </c:pt>
                <c:pt idx="1387">
                  <c:v>-4.5256618488672871</c:v>
                </c:pt>
                <c:pt idx="1388">
                  <c:v>-17.20592140246373</c:v>
                </c:pt>
                <c:pt idx="1389">
                  <c:v>1.0047017861573977</c:v>
                </c:pt>
                <c:pt idx="1390">
                  <c:v>-2.1870469082171553</c:v>
                </c:pt>
                <c:pt idx="1391">
                  <c:v>17.991949241001095</c:v>
                </c:pt>
                <c:pt idx="1392">
                  <c:v>15.416633705434151</c:v>
                </c:pt>
                <c:pt idx="1393">
                  <c:v>13.999854755569601</c:v>
                </c:pt>
                <c:pt idx="1394">
                  <c:v>9.7115837068672306</c:v>
                </c:pt>
                <c:pt idx="1395">
                  <c:v>8.7761062070635489</c:v>
                </c:pt>
                <c:pt idx="1396">
                  <c:v>52.467927869104471</c:v>
                </c:pt>
                <c:pt idx="1397">
                  <c:v>39.870985597952256</c:v>
                </c:pt>
                <c:pt idx="1398">
                  <c:v>12.247376266905576</c:v>
                </c:pt>
                <c:pt idx="1399">
                  <c:v>11.009215582201477</c:v>
                </c:pt>
                <c:pt idx="1400">
                  <c:v>1.0074358300715005</c:v>
                </c:pt>
                <c:pt idx="1401">
                  <c:v>59.717035727055787</c:v>
                </c:pt>
                <c:pt idx="1402">
                  <c:v>7.0720507194194795</c:v>
                </c:pt>
                <c:pt idx="1403">
                  <c:v>23.739833912510704</c:v>
                </c:pt>
                <c:pt idx="1404">
                  <c:v>25.814870683723854</c:v>
                </c:pt>
                <c:pt idx="1405">
                  <c:v>21.230084306136604</c:v>
                </c:pt>
                <c:pt idx="1406">
                  <c:v>34.670367567584805</c:v>
                </c:pt>
                <c:pt idx="1407">
                  <c:v>-142.73353885283569</c:v>
                </c:pt>
                <c:pt idx="1408">
                  <c:v>34.515095679253534</c:v>
                </c:pt>
                <c:pt idx="1409">
                  <c:v>26.214648368335759</c:v>
                </c:pt>
                <c:pt idx="1410">
                  <c:v>-146.5380518452954</c:v>
                </c:pt>
                <c:pt idx="1411">
                  <c:v>27.484523334052966</c:v>
                </c:pt>
                <c:pt idx="1412">
                  <c:v>-147.60238074112019</c:v>
                </c:pt>
                <c:pt idx="1413">
                  <c:v>163.04226664637903</c:v>
                </c:pt>
                <c:pt idx="1414">
                  <c:v>150.34553894118378</c:v>
                </c:pt>
                <c:pt idx="1415">
                  <c:v>144.65707053338144</c:v>
                </c:pt>
                <c:pt idx="1416">
                  <c:v>115.94950225982325</c:v>
                </c:pt>
                <c:pt idx="1417">
                  <c:v>74.73453580189755</c:v>
                </c:pt>
                <c:pt idx="1418">
                  <c:v>-458.59629447304815</c:v>
                </c:pt>
                <c:pt idx="1419">
                  <c:v>-91.83052177843831</c:v>
                </c:pt>
                <c:pt idx="1420">
                  <c:v>-528.32792377778674</c:v>
                </c:pt>
                <c:pt idx="1421">
                  <c:v>-51.198386293866179</c:v>
                </c:pt>
                <c:pt idx="1422">
                  <c:v>-606.12192716254071</c:v>
                </c:pt>
                <c:pt idx="1423">
                  <c:v>-620.14427213274121</c:v>
                </c:pt>
                <c:pt idx="1424">
                  <c:v>-690.08589542772756</c:v>
                </c:pt>
                <c:pt idx="1425">
                  <c:v>-99.777685200448559</c:v>
                </c:pt>
                <c:pt idx="1426">
                  <c:v>-111.07705880580352</c:v>
                </c:pt>
                <c:pt idx="1427">
                  <c:v>-120.59353692120362</c:v>
                </c:pt>
                <c:pt idx="1428">
                  <c:v>-22.199325712316607</c:v>
                </c:pt>
                <c:pt idx="1429">
                  <c:v>-18.88317823115554</c:v>
                </c:pt>
                <c:pt idx="1430">
                  <c:v>24.436407176837093</c:v>
                </c:pt>
                <c:pt idx="1431">
                  <c:v>30.671155384718929</c:v>
                </c:pt>
                <c:pt idx="1432">
                  <c:v>-32.148513598639937</c:v>
                </c:pt>
                <c:pt idx="1433">
                  <c:v>-31.604982193984171</c:v>
                </c:pt>
                <c:pt idx="1434">
                  <c:v>-33.174720197116187</c:v>
                </c:pt>
                <c:pt idx="1435">
                  <c:v>-35.435383444188346</c:v>
                </c:pt>
                <c:pt idx="1436">
                  <c:v>-37.672047668686417</c:v>
                </c:pt>
                <c:pt idx="1437">
                  <c:v>-37.966741861081346</c:v>
                </c:pt>
                <c:pt idx="1438">
                  <c:v>-39.5389886783245</c:v>
                </c:pt>
                <c:pt idx="1439">
                  <c:v>-40.470512577345886</c:v>
                </c:pt>
                <c:pt idx="1440">
                  <c:v>8.0271714485121208</c:v>
                </c:pt>
                <c:pt idx="1441">
                  <c:v>7.5641066557097076</c:v>
                </c:pt>
                <c:pt idx="1442">
                  <c:v>7.465384952084122</c:v>
                </c:pt>
                <c:pt idx="1443">
                  <c:v>8.2216652811850679</c:v>
                </c:pt>
                <c:pt idx="1444">
                  <c:v>13.18142789339791</c:v>
                </c:pt>
                <c:pt idx="1445">
                  <c:v>16.220871642194169</c:v>
                </c:pt>
                <c:pt idx="1446">
                  <c:v>14.729088262563607</c:v>
                </c:pt>
                <c:pt idx="1447">
                  <c:v>19.03921785708269</c:v>
                </c:pt>
                <c:pt idx="1448">
                  <c:v>18.067073370566334</c:v>
                </c:pt>
                <c:pt idx="1449">
                  <c:v>27.756396173283861</c:v>
                </c:pt>
                <c:pt idx="1450">
                  <c:v>9.2029967564167237</c:v>
                </c:pt>
                <c:pt idx="1451">
                  <c:v>8.608238987050612</c:v>
                </c:pt>
                <c:pt idx="1452">
                  <c:v>14.408646472690464</c:v>
                </c:pt>
                <c:pt idx="1453">
                  <c:v>11.604218552245499</c:v>
                </c:pt>
                <c:pt idx="1454">
                  <c:v>12.273356700159667</c:v>
                </c:pt>
                <c:pt idx="1455">
                  <c:v>14.525615218591696</c:v>
                </c:pt>
                <c:pt idx="1456">
                  <c:v>10.41887006213625</c:v>
                </c:pt>
                <c:pt idx="1457">
                  <c:v>7.928852591121256</c:v>
                </c:pt>
                <c:pt idx="1458">
                  <c:v>-134.04620250014756</c:v>
                </c:pt>
                <c:pt idx="1459">
                  <c:v>10.651022884903824</c:v>
                </c:pt>
                <c:pt idx="1460">
                  <c:v>2.6522931923309443</c:v>
                </c:pt>
                <c:pt idx="1461">
                  <c:v>5.79233771483797</c:v>
                </c:pt>
                <c:pt idx="1462">
                  <c:v>8.2680333471059271</c:v>
                </c:pt>
                <c:pt idx="1463">
                  <c:v>19.080096649440463</c:v>
                </c:pt>
                <c:pt idx="1464">
                  <c:v>16.700939827118674</c:v>
                </c:pt>
                <c:pt idx="1465">
                  <c:v>14.054354947520295</c:v>
                </c:pt>
                <c:pt idx="1466">
                  <c:v>11.516664150183914</c:v>
                </c:pt>
                <c:pt idx="1467">
                  <c:v>6.558173052714892</c:v>
                </c:pt>
                <c:pt idx="1468">
                  <c:v>19.285268825919019</c:v>
                </c:pt>
                <c:pt idx="1469">
                  <c:v>22.149086027299319</c:v>
                </c:pt>
                <c:pt idx="1470">
                  <c:v>23.293119299708877</c:v>
                </c:pt>
                <c:pt idx="1471">
                  <c:v>23.319542218310318</c:v>
                </c:pt>
                <c:pt idx="1472">
                  <c:v>25.555917656698171</c:v>
                </c:pt>
                <c:pt idx="1473">
                  <c:v>23.287845043047184</c:v>
                </c:pt>
                <c:pt idx="1474">
                  <c:v>20.675432312268526</c:v>
                </c:pt>
                <c:pt idx="1475">
                  <c:v>133.25738285984187</c:v>
                </c:pt>
                <c:pt idx="1476">
                  <c:v>130.60516731066491</c:v>
                </c:pt>
                <c:pt idx="1477">
                  <c:v>135.63095502017785</c:v>
                </c:pt>
                <c:pt idx="1478">
                  <c:v>-145.60743259966736</c:v>
                </c:pt>
                <c:pt idx="1479">
                  <c:v>125.44953527145339</c:v>
                </c:pt>
                <c:pt idx="1480">
                  <c:v>127.91040080204311</c:v>
                </c:pt>
                <c:pt idx="1481">
                  <c:v>123.53060256578212</c:v>
                </c:pt>
                <c:pt idx="1482">
                  <c:v>27.460219507851633</c:v>
                </c:pt>
                <c:pt idx="1483">
                  <c:v>29.544712400212376</c:v>
                </c:pt>
                <c:pt idx="1484">
                  <c:v>29.606231756427491</c:v>
                </c:pt>
                <c:pt idx="1485">
                  <c:v>-98.181963339643602</c:v>
                </c:pt>
                <c:pt idx="1486">
                  <c:v>30.879097932803774</c:v>
                </c:pt>
                <c:pt idx="1487">
                  <c:v>35.780493761782793</c:v>
                </c:pt>
                <c:pt idx="1488">
                  <c:v>36.252368766775191</c:v>
                </c:pt>
                <c:pt idx="1489">
                  <c:v>33.694974665896495</c:v>
                </c:pt>
                <c:pt idx="1490">
                  <c:v>37.810316392325944</c:v>
                </c:pt>
                <c:pt idx="1491">
                  <c:v>-93.568212817940946</c:v>
                </c:pt>
                <c:pt idx="1492">
                  <c:v>40.40743715984803</c:v>
                </c:pt>
                <c:pt idx="1493">
                  <c:v>27.870965860353209</c:v>
                </c:pt>
                <c:pt idx="1494">
                  <c:v>29.248738078116844</c:v>
                </c:pt>
                <c:pt idx="1495">
                  <c:v>27.636382615927914</c:v>
                </c:pt>
                <c:pt idx="1496">
                  <c:v>34.89889271849998</c:v>
                </c:pt>
                <c:pt idx="1497">
                  <c:v>17.60891396018198</c:v>
                </c:pt>
                <c:pt idx="1498">
                  <c:v>12.854749978281149</c:v>
                </c:pt>
                <c:pt idx="1499">
                  <c:v>18.694167843047779</c:v>
                </c:pt>
                <c:pt idx="1500">
                  <c:v>15.138196627507426</c:v>
                </c:pt>
                <c:pt idx="1501">
                  <c:v>22.521701492570486</c:v>
                </c:pt>
                <c:pt idx="1502">
                  <c:v>23.047733097139343</c:v>
                </c:pt>
                <c:pt idx="1503">
                  <c:v>30.750392516774411</c:v>
                </c:pt>
                <c:pt idx="1504">
                  <c:v>20.803482580440232</c:v>
                </c:pt>
                <c:pt idx="1505">
                  <c:v>21.268699366424073</c:v>
                </c:pt>
                <c:pt idx="1506">
                  <c:v>29.108077489444838</c:v>
                </c:pt>
                <c:pt idx="1507">
                  <c:v>-151.50729800204792</c:v>
                </c:pt>
                <c:pt idx="1508">
                  <c:v>23.880489977359503</c:v>
                </c:pt>
                <c:pt idx="1509">
                  <c:v>10.374297918524348</c:v>
                </c:pt>
                <c:pt idx="1510">
                  <c:v>-94.789686691439897</c:v>
                </c:pt>
                <c:pt idx="1511">
                  <c:v>-93.463320338684184</c:v>
                </c:pt>
                <c:pt idx="1512">
                  <c:v>-94.971208958549937</c:v>
                </c:pt>
                <c:pt idx="1513">
                  <c:v>-96.199258531129374</c:v>
                </c:pt>
                <c:pt idx="1514">
                  <c:v>-101.12451868569136</c:v>
                </c:pt>
                <c:pt idx="1515">
                  <c:v>-99.206894769697413</c:v>
                </c:pt>
                <c:pt idx="1516">
                  <c:v>-102.94148053633663</c:v>
                </c:pt>
                <c:pt idx="1517">
                  <c:v>-100.55491709788399</c:v>
                </c:pt>
                <c:pt idx="1518">
                  <c:v>-103.03216158967655</c:v>
                </c:pt>
                <c:pt idx="1519">
                  <c:v>-105.17037121801511</c:v>
                </c:pt>
                <c:pt idx="1520">
                  <c:v>-108.42669272650633</c:v>
                </c:pt>
                <c:pt idx="1521">
                  <c:v>-108.04458717891009</c:v>
                </c:pt>
                <c:pt idx="1522">
                  <c:v>-108.54005280478844</c:v>
                </c:pt>
                <c:pt idx="1523">
                  <c:v>-119.50279053749063</c:v>
                </c:pt>
                <c:pt idx="1524">
                  <c:v>-22.838350237462947</c:v>
                </c:pt>
                <c:pt idx="1525">
                  <c:v>-94.495569749477568</c:v>
                </c:pt>
                <c:pt idx="1526">
                  <c:v>-93.738705104531761</c:v>
                </c:pt>
                <c:pt idx="1527">
                  <c:v>-3.6952278506381901</c:v>
                </c:pt>
                <c:pt idx="1528">
                  <c:v>-3.0786999418807</c:v>
                </c:pt>
                <c:pt idx="1529">
                  <c:v>-18.043326482588043</c:v>
                </c:pt>
                <c:pt idx="1530">
                  <c:v>-22.560012472680711</c:v>
                </c:pt>
                <c:pt idx="1531">
                  <c:v>-19.90957638187362</c:v>
                </c:pt>
                <c:pt idx="1532">
                  <c:v>-18.861061185485482</c:v>
                </c:pt>
                <c:pt idx="1533">
                  <c:v>-22.752513342225882</c:v>
                </c:pt>
                <c:pt idx="1534">
                  <c:v>-16.402868845156547</c:v>
                </c:pt>
                <c:pt idx="1535">
                  <c:v>-16.011441754092573</c:v>
                </c:pt>
                <c:pt idx="1536">
                  <c:v>-12.585149423494499</c:v>
                </c:pt>
                <c:pt idx="1537">
                  <c:v>-17.454957569302479</c:v>
                </c:pt>
                <c:pt idx="1538">
                  <c:v>-146.21721549888801</c:v>
                </c:pt>
                <c:pt idx="1539">
                  <c:v>-22.377612095377742</c:v>
                </c:pt>
                <c:pt idx="1540">
                  <c:v>49.256297396945001</c:v>
                </c:pt>
                <c:pt idx="1541">
                  <c:v>55.788591681250239</c:v>
                </c:pt>
                <c:pt idx="1542">
                  <c:v>-147.13622143748785</c:v>
                </c:pt>
                <c:pt idx="1543">
                  <c:v>46.763603959478587</c:v>
                </c:pt>
                <c:pt idx="1544">
                  <c:v>40.534574120183038</c:v>
                </c:pt>
                <c:pt idx="1545">
                  <c:v>41.968501768426734</c:v>
                </c:pt>
                <c:pt idx="1546">
                  <c:v>61.765118786261894</c:v>
                </c:pt>
                <c:pt idx="1547">
                  <c:v>65.505953837948226</c:v>
                </c:pt>
                <c:pt idx="1548">
                  <c:v>69.205207353233078</c:v>
                </c:pt>
                <c:pt idx="1549">
                  <c:v>70.080722086731015</c:v>
                </c:pt>
                <c:pt idx="1550">
                  <c:v>60.877683438404887</c:v>
                </c:pt>
                <c:pt idx="1551">
                  <c:v>53.770257928220616</c:v>
                </c:pt>
                <c:pt idx="1552">
                  <c:v>52.167108460945713</c:v>
                </c:pt>
                <c:pt idx="1553">
                  <c:v>-163.67119417436945</c:v>
                </c:pt>
                <c:pt idx="1554">
                  <c:v>115.88877492196306</c:v>
                </c:pt>
                <c:pt idx="1555">
                  <c:v>124.06919501011768</c:v>
                </c:pt>
                <c:pt idx="1556">
                  <c:v>82.658564104816378</c:v>
                </c:pt>
                <c:pt idx="1557">
                  <c:v>89.666245360232836</c:v>
                </c:pt>
                <c:pt idx="1558">
                  <c:v>104.62992019664932</c:v>
                </c:pt>
                <c:pt idx="1559">
                  <c:v>-236.86667146921769</c:v>
                </c:pt>
                <c:pt idx="1560">
                  <c:v>-242.88168304097599</c:v>
                </c:pt>
                <c:pt idx="1561">
                  <c:v>-240.92558010528086</c:v>
                </c:pt>
                <c:pt idx="1562">
                  <c:v>166.32367968547754</c:v>
                </c:pt>
                <c:pt idx="1563">
                  <c:v>214.10695590373138</c:v>
                </c:pt>
                <c:pt idx="1564">
                  <c:v>-225.32854758786789</c:v>
                </c:pt>
                <c:pt idx="1565">
                  <c:v>230.7063153243098</c:v>
                </c:pt>
                <c:pt idx="1566">
                  <c:v>-105.1837309390846</c:v>
                </c:pt>
                <c:pt idx="1567">
                  <c:v>68.606028751590912</c:v>
                </c:pt>
                <c:pt idx="1568">
                  <c:v>-103.98661144283741</c:v>
                </c:pt>
                <c:pt idx="1569">
                  <c:v>-108.17301079401705</c:v>
                </c:pt>
                <c:pt idx="1570">
                  <c:v>79.974291196202728</c:v>
                </c:pt>
                <c:pt idx="1571">
                  <c:v>96.57627098140108</c:v>
                </c:pt>
                <c:pt idx="1572">
                  <c:v>135.41923121834787</c:v>
                </c:pt>
                <c:pt idx="1573">
                  <c:v>135.43135847129628</c:v>
                </c:pt>
                <c:pt idx="1574">
                  <c:v>126.19553244156589</c:v>
                </c:pt>
                <c:pt idx="1575">
                  <c:v>136.75839995282803</c:v>
                </c:pt>
                <c:pt idx="1576">
                  <c:v>127.98243745415681</c:v>
                </c:pt>
                <c:pt idx="1577">
                  <c:v>116.17962993174663</c:v>
                </c:pt>
                <c:pt idx="1578">
                  <c:v>114.72678061285123</c:v>
                </c:pt>
                <c:pt idx="1579">
                  <c:v>104.35835988129014</c:v>
                </c:pt>
                <c:pt idx="1580">
                  <c:v>110.1005460062118</c:v>
                </c:pt>
                <c:pt idx="1581">
                  <c:v>4.0904734644167036</c:v>
                </c:pt>
                <c:pt idx="1582">
                  <c:v>4.9605210622709421</c:v>
                </c:pt>
                <c:pt idx="1583">
                  <c:v>5.1032503916775056</c:v>
                </c:pt>
                <c:pt idx="1584">
                  <c:v>-1.9555005133449015</c:v>
                </c:pt>
                <c:pt idx="1585">
                  <c:v>13.832386512871437</c:v>
                </c:pt>
                <c:pt idx="1586">
                  <c:v>8.6196659575287242</c:v>
                </c:pt>
                <c:pt idx="1587">
                  <c:v>3.888574019781629</c:v>
                </c:pt>
                <c:pt idx="1588">
                  <c:v>3.4318942404541133</c:v>
                </c:pt>
                <c:pt idx="1589">
                  <c:v>2.8721205681551112</c:v>
                </c:pt>
                <c:pt idx="1590">
                  <c:v>7.0984679634866268</c:v>
                </c:pt>
                <c:pt idx="1591">
                  <c:v>11.940360676909819</c:v>
                </c:pt>
                <c:pt idx="1592">
                  <c:v>2.6884697047100303</c:v>
                </c:pt>
                <c:pt idx="1593">
                  <c:v>-2.0657209419654237</c:v>
                </c:pt>
                <c:pt idx="1594">
                  <c:v>-10.659413160250836</c:v>
                </c:pt>
                <c:pt idx="1595">
                  <c:v>-5.163270788744029</c:v>
                </c:pt>
                <c:pt idx="1596">
                  <c:v>42.410527967011035</c:v>
                </c:pt>
                <c:pt idx="1597">
                  <c:v>42.065789601314293</c:v>
                </c:pt>
                <c:pt idx="1598">
                  <c:v>41.054515859561491</c:v>
                </c:pt>
                <c:pt idx="1599">
                  <c:v>30.119119407445169</c:v>
                </c:pt>
                <c:pt idx="1600">
                  <c:v>27.992274992078478</c:v>
                </c:pt>
                <c:pt idx="1601">
                  <c:v>27.074902966256985</c:v>
                </c:pt>
                <c:pt idx="1602">
                  <c:v>28.908542211091401</c:v>
                </c:pt>
                <c:pt idx="1603">
                  <c:v>28.237857645602361</c:v>
                </c:pt>
                <c:pt idx="1604">
                  <c:v>29.285816845846369</c:v>
                </c:pt>
                <c:pt idx="1605">
                  <c:v>36.333105008283383</c:v>
                </c:pt>
                <c:pt idx="1606">
                  <c:v>26.583492913491853</c:v>
                </c:pt>
                <c:pt idx="1607">
                  <c:v>22.449919966789622</c:v>
                </c:pt>
                <c:pt idx="1608">
                  <c:v>22.374153935041249</c:v>
                </c:pt>
                <c:pt idx="1609">
                  <c:v>-23.652037821125248</c:v>
                </c:pt>
                <c:pt idx="1610">
                  <c:v>-23.160969363433935</c:v>
                </c:pt>
                <c:pt idx="1611">
                  <c:v>-20.246172246381661</c:v>
                </c:pt>
                <c:pt idx="1612">
                  <c:v>-20.244016031594185</c:v>
                </c:pt>
                <c:pt idx="1613">
                  <c:v>-16.415904547047035</c:v>
                </c:pt>
                <c:pt idx="1614">
                  <c:v>-14.038600615012001</c:v>
                </c:pt>
                <c:pt idx="1615">
                  <c:v>-11.410266047616631</c:v>
                </c:pt>
                <c:pt idx="1616">
                  <c:v>-6.7973237624805165</c:v>
                </c:pt>
                <c:pt idx="1617">
                  <c:v>-5.550290430674238</c:v>
                </c:pt>
                <c:pt idx="1618">
                  <c:v>0.21990658211734626</c:v>
                </c:pt>
                <c:pt idx="1619">
                  <c:v>5.7462497120640705</c:v>
                </c:pt>
                <c:pt idx="1620">
                  <c:v>2.7709858988202143</c:v>
                </c:pt>
                <c:pt idx="1621">
                  <c:v>3.4181234197938011</c:v>
                </c:pt>
                <c:pt idx="1622">
                  <c:v>6.1828280155014284</c:v>
                </c:pt>
                <c:pt idx="1623">
                  <c:v>-163.70004005794797</c:v>
                </c:pt>
                <c:pt idx="1624">
                  <c:v>138.23468338765892</c:v>
                </c:pt>
                <c:pt idx="1625">
                  <c:v>137.62332348956912</c:v>
                </c:pt>
                <c:pt idx="1626">
                  <c:v>148.12811183794724</c:v>
                </c:pt>
                <c:pt idx="1627">
                  <c:v>154.04767806717427</c:v>
                </c:pt>
                <c:pt idx="1628">
                  <c:v>143.7025474080281</c:v>
                </c:pt>
                <c:pt idx="1629">
                  <c:v>123.94755291497597</c:v>
                </c:pt>
                <c:pt idx="1630">
                  <c:v>-228.39332547194465</c:v>
                </c:pt>
                <c:pt idx="1631">
                  <c:v>192.29440428957423</c:v>
                </c:pt>
                <c:pt idx="1632">
                  <c:v>205.41496760308468</c:v>
                </c:pt>
                <c:pt idx="1633">
                  <c:v>220.10982331167145</c:v>
                </c:pt>
                <c:pt idx="1634">
                  <c:v>119.28358305195584</c:v>
                </c:pt>
                <c:pt idx="1635">
                  <c:v>144.26632116506644</c:v>
                </c:pt>
                <c:pt idx="1636">
                  <c:v>147.75102142944962</c:v>
                </c:pt>
                <c:pt idx="1637">
                  <c:v>143.53737546403067</c:v>
                </c:pt>
                <c:pt idx="1638">
                  <c:v>184.68904138936432</c:v>
                </c:pt>
                <c:pt idx="1639">
                  <c:v>221.8244906842674</c:v>
                </c:pt>
                <c:pt idx="1640">
                  <c:v>244.76845695823556</c:v>
                </c:pt>
                <c:pt idx="1641">
                  <c:v>-353.89914252721269</c:v>
                </c:pt>
                <c:pt idx="1642">
                  <c:v>-447.99575223019212</c:v>
                </c:pt>
                <c:pt idx="1643">
                  <c:v>226.6363876947978</c:v>
                </c:pt>
                <c:pt idx="1644">
                  <c:v>198.29161871664678</c:v>
                </c:pt>
                <c:pt idx="1645">
                  <c:v>165.58893061804463</c:v>
                </c:pt>
                <c:pt idx="1646">
                  <c:v>-500.76065609949262</c:v>
                </c:pt>
                <c:pt idx="1647">
                  <c:v>97.151366094377636</c:v>
                </c:pt>
                <c:pt idx="1648">
                  <c:v>62.700828104827679</c:v>
                </c:pt>
              </c:numCache>
            </c:numRef>
          </c:yVal>
          <c:smooth val="0"/>
          <c:extLst>
            <c:ext xmlns:c16="http://schemas.microsoft.com/office/drawing/2014/chart" uri="{C3380CC4-5D6E-409C-BE32-E72D297353CC}">
              <c16:uniqueId val="{00000001-B31A-4AAB-94AC-3DB9F56157CC}"/>
            </c:ext>
          </c:extLst>
        </c:ser>
        <c:dLbls>
          <c:showLegendKey val="0"/>
          <c:showVal val="0"/>
          <c:showCatName val="0"/>
          <c:showSerName val="0"/>
          <c:showPercent val="0"/>
          <c:showBubbleSize val="0"/>
        </c:dLbls>
        <c:axId val="2069105920"/>
        <c:axId val="2068856048"/>
      </c:scatterChart>
      <c:valAx>
        <c:axId val="206910592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068856048"/>
        <c:crosses val="autoZero"/>
        <c:crossBetween val="midCat"/>
      </c:valAx>
      <c:valAx>
        <c:axId val="2068856048"/>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20691059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-3.4287229888501014</c:v>
                </c:pt>
                <c:pt idx="2">
                  <c:v>-3.4287229888501014</c:v>
                </c:pt>
                <c:pt idx="3">
                  <c:v>-3.4287229888501014</c:v>
                </c:pt>
                <c:pt idx="4">
                  <c:v>-3.4287229888501014</c:v>
                </c:pt>
                <c:pt idx="5">
                  <c:v>-3.4287229888501014</c:v>
                </c:pt>
                <c:pt idx="6">
                  <c:v>-2.6570161854420777</c:v>
                </c:pt>
                <c:pt idx="7">
                  <c:v>-2.6570161854420777</c:v>
                </c:pt>
                <c:pt idx="8">
                  <c:v>-2.6570161854420777</c:v>
                </c:pt>
                <c:pt idx="9">
                  <c:v>-2.6570161854420777</c:v>
                </c:pt>
                <c:pt idx="10">
                  <c:v>-2.6570161854420777</c:v>
                </c:pt>
                <c:pt idx="11">
                  <c:v>-2.6570161854420777</c:v>
                </c:pt>
                <c:pt idx="12">
                  <c:v>-2.6570161854420777</c:v>
                </c:pt>
                <c:pt idx="13">
                  <c:v>-2.6570161854420777</c:v>
                </c:pt>
                <c:pt idx="14">
                  <c:v>-2.3742127090260081</c:v>
                </c:pt>
                <c:pt idx="15">
                  <c:v>-2.3742127090260081</c:v>
                </c:pt>
                <c:pt idx="16">
                  <c:v>-2.3742127090260081</c:v>
                </c:pt>
                <c:pt idx="17">
                  <c:v>-2.3039582943245951</c:v>
                </c:pt>
                <c:pt idx="18">
                  <c:v>-2.3039582943245951</c:v>
                </c:pt>
                <c:pt idx="19">
                  <c:v>-2.3039582943245951</c:v>
                </c:pt>
                <c:pt idx="20">
                  <c:v>-2.2435160869312201</c:v>
                </c:pt>
                <c:pt idx="21">
                  <c:v>-2.2435160869312201</c:v>
                </c:pt>
                <c:pt idx="22">
                  <c:v>-2.2435160869312201</c:v>
                </c:pt>
                <c:pt idx="23">
                  <c:v>-2.2435160869312201</c:v>
                </c:pt>
                <c:pt idx="24">
                  <c:v>-2.2435160869312201</c:v>
                </c:pt>
                <c:pt idx="25">
                  <c:v>-2.2435160869312201</c:v>
                </c:pt>
                <c:pt idx="26">
                  <c:v>-2.2435160869312201</c:v>
                </c:pt>
                <c:pt idx="27">
                  <c:v>-2.2435160869312201</c:v>
                </c:pt>
                <c:pt idx="28">
                  <c:v>-2.2435160869312201</c:v>
                </c:pt>
                <c:pt idx="29">
                  <c:v>-2.2435160869312201</c:v>
                </c:pt>
                <c:pt idx="30">
                  <c:v>-2.085851061624818</c:v>
                </c:pt>
                <c:pt idx="31">
                  <c:v>-2.085851061624818</c:v>
                </c:pt>
                <c:pt idx="32">
                  <c:v>-2.085851061624818</c:v>
                </c:pt>
                <c:pt idx="33">
                  <c:v>-2.085851061624818</c:v>
                </c:pt>
                <c:pt idx="34">
                  <c:v>-2.085851061624818</c:v>
                </c:pt>
                <c:pt idx="35">
                  <c:v>-2.085851061624818</c:v>
                </c:pt>
                <c:pt idx="36">
                  <c:v>-2.085851061624818</c:v>
                </c:pt>
                <c:pt idx="37">
                  <c:v>-2.0001681446016244</c:v>
                </c:pt>
                <c:pt idx="38">
                  <c:v>-2.0001681446016244</c:v>
                </c:pt>
                <c:pt idx="39">
                  <c:v>-2.0001681446016244</c:v>
                </c:pt>
                <c:pt idx="40">
                  <c:v>-2.0001681446016244</c:v>
                </c:pt>
                <c:pt idx="41">
                  <c:v>-2.0001681446016244</c:v>
                </c:pt>
                <c:pt idx="42">
                  <c:v>-2.0001681446016244</c:v>
                </c:pt>
                <c:pt idx="43">
                  <c:v>-1.9368862628682149</c:v>
                </c:pt>
                <c:pt idx="44">
                  <c:v>-1.9368862628682149</c:v>
                </c:pt>
                <c:pt idx="45">
                  <c:v>-1.9368862628682149</c:v>
                </c:pt>
                <c:pt idx="46">
                  <c:v>-1.9368862628682149</c:v>
                </c:pt>
                <c:pt idx="47">
                  <c:v>-1.9368862628682149</c:v>
                </c:pt>
                <c:pt idx="48">
                  <c:v>-1.9368862628682149</c:v>
                </c:pt>
                <c:pt idx="49">
                  <c:v>-1.9368862628682149</c:v>
                </c:pt>
                <c:pt idx="50">
                  <c:v>-1.8716918916622953</c:v>
                </c:pt>
                <c:pt idx="51">
                  <c:v>-1.8716918916622953</c:v>
                </c:pt>
                <c:pt idx="52">
                  <c:v>-1.8716918916622953</c:v>
                </c:pt>
                <c:pt idx="53">
                  <c:v>-1.8716918916622953</c:v>
                </c:pt>
                <c:pt idx="54">
                  <c:v>-1.8716918916622953</c:v>
                </c:pt>
                <c:pt idx="55">
                  <c:v>-1.8716918916622953</c:v>
                </c:pt>
                <c:pt idx="56">
                  <c:v>-1.8716918916622953</c:v>
                </c:pt>
                <c:pt idx="57">
                  <c:v>-1.8716918916622953</c:v>
                </c:pt>
                <c:pt idx="58">
                  <c:v>-1.8716918916622953</c:v>
                </c:pt>
                <c:pt idx="59">
                  <c:v>-1.8716918916622953</c:v>
                </c:pt>
                <c:pt idx="60">
                  <c:v>-1.8716918916622953</c:v>
                </c:pt>
                <c:pt idx="61">
                  <c:v>-1.8716918916622953</c:v>
                </c:pt>
                <c:pt idx="62">
                  <c:v>-1.8716918916622953</c:v>
                </c:pt>
                <c:pt idx="63">
                  <c:v>-1.8716918916622953</c:v>
                </c:pt>
                <c:pt idx="64">
                  <c:v>-1.7610542000458449</c:v>
                </c:pt>
                <c:pt idx="65">
                  <c:v>-1.7610542000458449</c:v>
                </c:pt>
                <c:pt idx="66">
                  <c:v>-1.7610542000458449</c:v>
                </c:pt>
                <c:pt idx="67">
                  <c:v>-1.7610542000458449</c:v>
                </c:pt>
                <c:pt idx="68">
                  <c:v>-1.7610542000458449</c:v>
                </c:pt>
                <c:pt idx="69">
                  <c:v>-1.7610542000458449</c:v>
                </c:pt>
                <c:pt idx="70">
                  <c:v>-1.7610542000458449</c:v>
                </c:pt>
                <c:pt idx="71">
                  <c:v>-1.7610542000458449</c:v>
                </c:pt>
                <c:pt idx="72">
                  <c:v>-1.7610542000458449</c:v>
                </c:pt>
                <c:pt idx="73">
                  <c:v>-1.7610542000458449</c:v>
                </c:pt>
                <c:pt idx="74">
                  <c:v>-1.7610542000458449</c:v>
                </c:pt>
                <c:pt idx="75">
                  <c:v>-1.7610542000458449</c:v>
                </c:pt>
                <c:pt idx="76">
                  <c:v>-1.7610542000458449</c:v>
                </c:pt>
                <c:pt idx="77">
                  <c:v>-1.7610542000458449</c:v>
                </c:pt>
                <c:pt idx="78">
                  <c:v>-1.7610542000458449</c:v>
                </c:pt>
                <c:pt idx="79">
                  <c:v>-1.7610542000458449</c:v>
                </c:pt>
                <c:pt idx="80">
                  <c:v>-1.7610542000458449</c:v>
                </c:pt>
                <c:pt idx="81">
                  <c:v>-1.7610542000458449</c:v>
                </c:pt>
                <c:pt idx="82">
                  <c:v>-1.6445597025796699</c:v>
                </c:pt>
                <c:pt idx="83">
                  <c:v>-1.6445597025796699</c:v>
                </c:pt>
                <c:pt idx="84">
                  <c:v>-1.6445597025796699</c:v>
                </c:pt>
                <c:pt idx="85">
                  <c:v>-1.6445597025796699</c:v>
                </c:pt>
                <c:pt idx="86">
                  <c:v>-1.6445597025796699</c:v>
                </c:pt>
                <c:pt idx="87">
                  <c:v>-1.6445597025796699</c:v>
                </c:pt>
                <c:pt idx="88">
                  <c:v>-1.6445597025796699</c:v>
                </c:pt>
                <c:pt idx="89">
                  <c:v>-1.6445597025796699</c:v>
                </c:pt>
                <c:pt idx="90">
                  <c:v>-1.6445597025796699</c:v>
                </c:pt>
                <c:pt idx="91">
                  <c:v>-1.6445597025796699</c:v>
                </c:pt>
                <c:pt idx="92">
                  <c:v>-1.6445597025796699</c:v>
                </c:pt>
                <c:pt idx="93">
                  <c:v>-1.6445597025796699</c:v>
                </c:pt>
                <c:pt idx="94">
                  <c:v>-1.6445597025796699</c:v>
                </c:pt>
                <c:pt idx="95">
                  <c:v>-1.6445597025796699</c:v>
                </c:pt>
                <c:pt idx="96">
                  <c:v>-1.5673169272642296</c:v>
                </c:pt>
                <c:pt idx="97">
                  <c:v>-1.5673169272642296</c:v>
                </c:pt>
                <c:pt idx="98">
                  <c:v>-1.5673169272642296</c:v>
                </c:pt>
                <c:pt idx="99">
                  <c:v>-1.5673169272642296</c:v>
                </c:pt>
                <c:pt idx="100">
                  <c:v>-1.5673169272642296</c:v>
                </c:pt>
                <c:pt idx="101">
                  <c:v>-1.5673169272642296</c:v>
                </c:pt>
                <c:pt idx="102">
                  <c:v>-1.5673169272642296</c:v>
                </c:pt>
                <c:pt idx="103">
                  <c:v>-1.5673169272642296</c:v>
                </c:pt>
                <c:pt idx="104">
                  <c:v>-1.5673169272642296</c:v>
                </c:pt>
                <c:pt idx="105">
                  <c:v>-1.5673169272642296</c:v>
                </c:pt>
                <c:pt idx="106">
                  <c:v>-1.5673169272642296</c:v>
                </c:pt>
                <c:pt idx="107">
                  <c:v>-1.5673169272642296</c:v>
                </c:pt>
                <c:pt idx="108">
                  <c:v>-1.5673169272642296</c:v>
                </c:pt>
                <c:pt idx="109">
                  <c:v>-1.5673169272642296</c:v>
                </c:pt>
                <c:pt idx="110">
                  <c:v>-1.5673169272642296</c:v>
                </c:pt>
                <c:pt idx="111">
                  <c:v>-1.5673169272642296</c:v>
                </c:pt>
                <c:pt idx="112">
                  <c:v>-1.5673169272642296</c:v>
                </c:pt>
                <c:pt idx="113">
                  <c:v>-1.5673169272642296</c:v>
                </c:pt>
                <c:pt idx="114">
                  <c:v>-1.4800045078319408</c:v>
                </c:pt>
                <c:pt idx="115">
                  <c:v>-1.4800045078319408</c:v>
                </c:pt>
                <c:pt idx="116">
                  <c:v>-1.4800045078319408</c:v>
                </c:pt>
                <c:pt idx="117">
                  <c:v>-1.4800045078319408</c:v>
                </c:pt>
                <c:pt idx="118">
                  <c:v>-1.4800045078319408</c:v>
                </c:pt>
                <c:pt idx="119">
                  <c:v>-1.4800045078319408</c:v>
                </c:pt>
                <c:pt idx="120">
                  <c:v>-1.4800045078319408</c:v>
                </c:pt>
                <c:pt idx="121">
                  <c:v>-1.4800045078319408</c:v>
                </c:pt>
                <c:pt idx="122">
                  <c:v>-1.4800045078319408</c:v>
                </c:pt>
                <c:pt idx="123">
                  <c:v>-1.4800045078319408</c:v>
                </c:pt>
                <c:pt idx="124">
                  <c:v>-1.4800045078319408</c:v>
                </c:pt>
                <c:pt idx="125">
                  <c:v>-1.4800045078319408</c:v>
                </c:pt>
                <c:pt idx="126">
                  <c:v>-1.4800045078319408</c:v>
                </c:pt>
                <c:pt idx="127">
                  <c:v>-1.4233346210279803</c:v>
                </c:pt>
                <c:pt idx="128">
                  <c:v>-1.4233346210279803</c:v>
                </c:pt>
                <c:pt idx="129">
                  <c:v>-1.4233346210279803</c:v>
                </c:pt>
                <c:pt idx="130">
                  <c:v>-1.4233346210279803</c:v>
                </c:pt>
                <c:pt idx="131">
                  <c:v>-1.4233346210279803</c:v>
                </c:pt>
                <c:pt idx="132">
                  <c:v>-1.4233346210279803</c:v>
                </c:pt>
                <c:pt idx="133">
                  <c:v>-1.4233346210279803</c:v>
                </c:pt>
                <c:pt idx="134">
                  <c:v>-1.4233346210279803</c:v>
                </c:pt>
                <c:pt idx="135">
                  <c:v>-1.4233346210279803</c:v>
                </c:pt>
                <c:pt idx="136">
                  <c:v>-1.4233346210279803</c:v>
                </c:pt>
                <c:pt idx="137">
                  <c:v>-1.4233346210279803</c:v>
                </c:pt>
                <c:pt idx="138">
                  <c:v>-1.4233346210279803</c:v>
                </c:pt>
                <c:pt idx="139">
                  <c:v>-1.4233346210279803</c:v>
                </c:pt>
                <c:pt idx="140">
                  <c:v>-1.3708994371181193</c:v>
                </c:pt>
                <c:pt idx="141">
                  <c:v>-1.3708994371181193</c:v>
                </c:pt>
                <c:pt idx="142">
                  <c:v>-1.3708994371181193</c:v>
                </c:pt>
                <c:pt idx="143">
                  <c:v>-1.3708994371181193</c:v>
                </c:pt>
                <c:pt idx="144">
                  <c:v>-1.3708994371181193</c:v>
                </c:pt>
                <c:pt idx="145">
                  <c:v>-1.3708994371181193</c:v>
                </c:pt>
                <c:pt idx="146">
                  <c:v>-1.3708994371181193</c:v>
                </c:pt>
                <c:pt idx="147">
                  <c:v>-1.3708994371181193</c:v>
                </c:pt>
                <c:pt idx="148">
                  <c:v>-1.3708994371181193</c:v>
                </c:pt>
                <c:pt idx="149">
                  <c:v>-1.3708994371181193</c:v>
                </c:pt>
                <c:pt idx="150">
                  <c:v>-1.3329906577816031</c:v>
                </c:pt>
                <c:pt idx="151">
                  <c:v>-1.3329906577816031</c:v>
                </c:pt>
                <c:pt idx="152">
                  <c:v>-1.3329906577816031</c:v>
                </c:pt>
                <c:pt idx="153">
                  <c:v>-1.3329906577816031</c:v>
                </c:pt>
                <c:pt idx="154">
                  <c:v>-1.3329906577816031</c:v>
                </c:pt>
                <c:pt idx="155">
                  <c:v>-1.3329906577816031</c:v>
                </c:pt>
                <c:pt idx="156">
                  <c:v>-1.3329906577816031</c:v>
                </c:pt>
                <c:pt idx="157">
                  <c:v>-1.3075533054630664</c:v>
                </c:pt>
                <c:pt idx="158">
                  <c:v>-1.3075533054630664</c:v>
                </c:pt>
                <c:pt idx="159">
                  <c:v>-1.3075533054630664</c:v>
                </c:pt>
                <c:pt idx="160">
                  <c:v>-1.3075533054630664</c:v>
                </c:pt>
                <c:pt idx="161">
                  <c:v>-1.3075533054630664</c:v>
                </c:pt>
                <c:pt idx="162">
                  <c:v>-1.3075533054630664</c:v>
                </c:pt>
                <c:pt idx="163">
                  <c:v>-1.3075533054630664</c:v>
                </c:pt>
                <c:pt idx="164">
                  <c:v>-1.3075533054630664</c:v>
                </c:pt>
                <c:pt idx="165">
                  <c:v>-1.3075533054630664</c:v>
                </c:pt>
                <c:pt idx="166">
                  <c:v>-1.3075533054630664</c:v>
                </c:pt>
                <c:pt idx="167">
                  <c:v>-1.3075533054630664</c:v>
                </c:pt>
                <c:pt idx="168">
                  <c:v>-1.3075533054630664</c:v>
                </c:pt>
                <c:pt idx="169">
                  <c:v>-1.2658155156203383</c:v>
                </c:pt>
                <c:pt idx="170">
                  <c:v>-1.2658155156203383</c:v>
                </c:pt>
                <c:pt idx="171">
                  <c:v>-1.2658155156203383</c:v>
                </c:pt>
                <c:pt idx="172">
                  <c:v>-1.2658155156203383</c:v>
                </c:pt>
                <c:pt idx="173">
                  <c:v>-1.2658155156203383</c:v>
                </c:pt>
                <c:pt idx="174">
                  <c:v>-1.2658155156203383</c:v>
                </c:pt>
                <c:pt idx="175">
                  <c:v>-1.2658155156203383</c:v>
                </c:pt>
                <c:pt idx="176">
                  <c:v>-1.2658155156203383</c:v>
                </c:pt>
                <c:pt idx="177">
                  <c:v>-1.2391715096362252</c:v>
                </c:pt>
                <c:pt idx="178">
                  <c:v>-1.2391715096362252</c:v>
                </c:pt>
                <c:pt idx="179">
                  <c:v>-1.2391715096362252</c:v>
                </c:pt>
                <c:pt idx="180">
                  <c:v>-1.2391715096362252</c:v>
                </c:pt>
                <c:pt idx="181">
                  <c:v>-1.2391715096362252</c:v>
                </c:pt>
                <c:pt idx="182">
                  <c:v>-1.2391715096362252</c:v>
                </c:pt>
                <c:pt idx="183">
                  <c:v>-1.2391715096362252</c:v>
                </c:pt>
                <c:pt idx="184">
                  <c:v>-1.2391715096362252</c:v>
                </c:pt>
                <c:pt idx="185">
                  <c:v>-1.2391715096362252</c:v>
                </c:pt>
                <c:pt idx="186">
                  <c:v>-1.2391715096362252</c:v>
                </c:pt>
                <c:pt idx="187">
                  <c:v>-1.2391715096362252</c:v>
                </c:pt>
                <c:pt idx="188">
                  <c:v>-1.2391715096362252</c:v>
                </c:pt>
                <c:pt idx="189">
                  <c:v>-1.2391715096362252</c:v>
                </c:pt>
                <c:pt idx="190">
                  <c:v>-1.2391715096362252</c:v>
                </c:pt>
                <c:pt idx="191">
                  <c:v>-1.2391715096362252</c:v>
                </c:pt>
                <c:pt idx="192">
                  <c:v>-1.1914554566319386</c:v>
                </c:pt>
                <c:pt idx="193">
                  <c:v>-1.1914554566319386</c:v>
                </c:pt>
                <c:pt idx="194">
                  <c:v>-1.1914554566319386</c:v>
                </c:pt>
                <c:pt idx="195">
                  <c:v>-1.1914554566319386</c:v>
                </c:pt>
                <c:pt idx="196">
                  <c:v>-1.1914554566319386</c:v>
                </c:pt>
                <c:pt idx="197">
                  <c:v>-1.1914554566319386</c:v>
                </c:pt>
                <c:pt idx="198">
                  <c:v>-1.1914554566319386</c:v>
                </c:pt>
                <c:pt idx="199">
                  <c:v>-1.1914554566319386</c:v>
                </c:pt>
                <c:pt idx="200">
                  <c:v>-1.1914554566319386</c:v>
                </c:pt>
                <c:pt idx="201">
                  <c:v>-1.1914554566319386</c:v>
                </c:pt>
                <c:pt idx="202">
                  <c:v>-1.161094684906975</c:v>
                </c:pt>
                <c:pt idx="203">
                  <c:v>-1.161094684906975</c:v>
                </c:pt>
                <c:pt idx="204">
                  <c:v>-1.161094684906975</c:v>
                </c:pt>
                <c:pt idx="205">
                  <c:v>-1.161094684906975</c:v>
                </c:pt>
                <c:pt idx="206">
                  <c:v>-1.161094684906975</c:v>
                </c:pt>
                <c:pt idx="207">
                  <c:v>-1.161094684906975</c:v>
                </c:pt>
                <c:pt idx="208">
                  <c:v>-1.161094684906975</c:v>
                </c:pt>
                <c:pt idx="209">
                  <c:v>-1.161094684906975</c:v>
                </c:pt>
                <c:pt idx="210">
                  <c:v>-1.161094684906975</c:v>
                </c:pt>
                <c:pt idx="211">
                  <c:v>-1.161094684906975</c:v>
                </c:pt>
                <c:pt idx="212">
                  <c:v>-1.1317680610609704</c:v>
                </c:pt>
                <c:pt idx="213">
                  <c:v>-1.1317680610609704</c:v>
                </c:pt>
                <c:pt idx="214">
                  <c:v>-1.1317680610609704</c:v>
                </c:pt>
                <c:pt idx="215">
                  <c:v>-1.1317680610609704</c:v>
                </c:pt>
                <c:pt idx="216">
                  <c:v>-1.1203060052657319</c:v>
                </c:pt>
                <c:pt idx="217">
                  <c:v>-1.1203060052657319</c:v>
                </c:pt>
                <c:pt idx="218">
                  <c:v>-1.1203060052657319</c:v>
                </c:pt>
                <c:pt idx="219">
                  <c:v>-1.1203060052657319</c:v>
                </c:pt>
                <c:pt idx="220">
                  <c:v>-1.1203060052657319</c:v>
                </c:pt>
                <c:pt idx="221">
                  <c:v>-1.1203060052657319</c:v>
                </c:pt>
                <c:pt idx="222">
                  <c:v>-1.1203060052657319</c:v>
                </c:pt>
                <c:pt idx="223">
                  <c:v>-1.1203060052657319</c:v>
                </c:pt>
                <c:pt idx="224">
                  <c:v>-1.0978128158472511</c:v>
                </c:pt>
                <c:pt idx="225">
                  <c:v>-1.0978128158472511</c:v>
                </c:pt>
                <c:pt idx="226">
                  <c:v>-1.0978128158472511</c:v>
                </c:pt>
                <c:pt idx="227">
                  <c:v>-1.0978128158472511</c:v>
                </c:pt>
                <c:pt idx="228">
                  <c:v>-1.0867718322533388</c:v>
                </c:pt>
                <c:pt idx="229">
                  <c:v>-1.0867718322533388</c:v>
                </c:pt>
                <c:pt idx="230">
                  <c:v>-1.0867718322533388</c:v>
                </c:pt>
                <c:pt idx="231">
                  <c:v>-1.0867718322533388</c:v>
                </c:pt>
                <c:pt idx="232">
                  <c:v>-1.0867718322533388</c:v>
                </c:pt>
                <c:pt idx="233">
                  <c:v>-1.0867718322533388</c:v>
                </c:pt>
                <c:pt idx="234">
                  <c:v>-1.0867718322533388</c:v>
                </c:pt>
                <c:pt idx="235">
                  <c:v>-1.0867718322533388</c:v>
                </c:pt>
                <c:pt idx="236">
                  <c:v>-1.0650782753045402</c:v>
                </c:pt>
                <c:pt idx="237">
                  <c:v>-1.0650782753045402</c:v>
                </c:pt>
                <c:pt idx="238">
                  <c:v>-1.0650782753045402</c:v>
                </c:pt>
                <c:pt idx="239">
                  <c:v>-1.0650782753045402</c:v>
                </c:pt>
                <c:pt idx="240">
                  <c:v>-1.0650782753045402</c:v>
                </c:pt>
                <c:pt idx="241">
                  <c:v>-1.0650782753045402</c:v>
                </c:pt>
                <c:pt idx="242">
                  <c:v>-1.0650782753045402</c:v>
                </c:pt>
                <c:pt idx="243">
                  <c:v>-1.0650782753045402</c:v>
                </c:pt>
                <c:pt idx="244">
                  <c:v>-1.0650782753045402</c:v>
                </c:pt>
                <c:pt idx="245">
                  <c:v>-1.0650782753045402</c:v>
                </c:pt>
                <c:pt idx="246">
                  <c:v>-1.0650782753045402</c:v>
                </c:pt>
                <c:pt idx="247">
                  <c:v>-1.0360433298140965</c:v>
                </c:pt>
                <c:pt idx="248">
                  <c:v>-1.0360433298140965</c:v>
                </c:pt>
                <c:pt idx="249">
                  <c:v>-1.0308575175648222</c:v>
                </c:pt>
                <c:pt idx="250">
                  <c:v>-1.0308575175648222</c:v>
                </c:pt>
                <c:pt idx="251">
                  <c:v>-1.0256992806412391</c:v>
                </c:pt>
                <c:pt idx="252">
                  <c:v>-1.0256992806412391</c:v>
                </c:pt>
                <c:pt idx="253">
                  <c:v>-1.0256992806412391</c:v>
                </c:pt>
                <c:pt idx="254">
                  <c:v>-1.0180126964214073</c:v>
                </c:pt>
                <c:pt idx="255">
                  <c:v>-1.0180126964214073</c:v>
                </c:pt>
                <c:pt idx="256">
                  <c:v>-1.0180126964214073</c:v>
                </c:pt>
                <c:pt idx="257">
                  <c:v>-1.0103857941959429</c:v>
                </c:pt>
                <c:pt idx="258">
                  <c:v>-1.0078565203610068</c:v>
                </c:pt>
                <c:pt idx="259">
                  <c:v>-1.0053336776320532</c:v>
                </c:pt>
                <c:pt idx="260">
                  <c:v>-1.0053336776320532</c:v>
                </c:pt>
                <c:pt idx="261">
                  <c:v>-1.0053336776320532</c:v>
                </c:pt>
                <c:pt idx="262">
                  <c:v>-1.0053336776320532</c:v>
                </c:pt>
                <c:pt idx="263">
                  <c:v>-1.0053336776320532</c:v>
                </c:pt>
                <c:pt idx="264">
                  <c:v>-0.99281424802891172</c:v>
                </c:pt>
                <c:pt idx="265">
                  <c:v>-0.99281424802891172</c:v>
                </c:pt>
                <c:pt idx="266">
                  <c:v>-0.99281424802891172</c:v>
                </c:pt>
                <c:pt idx="267">
                  <c:v>-0.98537673313779217</c:v>
                </c:pt>
                <c:pt idx="268">
                  <c:v>-0.98290964538863068</c:v>
                </c:pt>
                <c:pt idx="269">
                  <c:v>-0.98290964538863068</c:v>
                </c:pt>
                <c:pt idx="270">
                  <c:v>-0.98290964538863068</c:v>
                </c:pt>
                <c:pt idx="271">
                  <c:v>-0.97554401628441823</c:v>
                </c:pt>
                <c:pt idx="272">
                  <c:v>-0.97310054068096907</c:v>
                </c:pt>
                <c:pt idx="273">
                  <c:v>-0.97310054068096907</c:v>
                </c:pt>
                <c:pt idx="274">
                  <c:v>-0.97310054068096907</c:v>
                </c:pt>
                <c:pt idx="275">
                  <c:v>-0.96580472408424589</c:v>
                </c:pt>
                <c:pt idx="276">
                  <c:v>-0.96580472408424589</c:v>
                </c:pt>
                <c:pt idx="277">
                  <c:v>-0.96096927505249341</c:v>
                </c:pt>
                <c:pt idx="278">
                  <c:v>-0.96096927505249341</c:v>
                </c:pt>
                <c:pt idx="279">
                  <c:v>-0.96096927505249341</c:v>
                </c:pt>
                <c:pt idx="280">
                  <c:v>-0.95375793714911106</c:v>
                </c:pt>
                <c:pt idx="281">
                  <c:v>-0.95375793714911106</c:v>
                </c:pt>
                <c:pt idx="282">
                  <c:v>-0.95375793714911106</c:v>
                </c:pt>
                <c:pt idx="283">
                  <c:v>-0.95375793714911106</c:v>
                </c:pt>
                <c:pt idx="284">
                  <c:v>-0.94421926858839222</c:v>
                </c:pt>
                <c:pt idx="285">
                  <c:v>-0.94184799845575495</c:v>
                </c:pt>
                <c:pt idx="286">
                  <c:v>-0.93948201246910523</c:v>
                </c:pt>
                <c:pt idx="287">
                  <c:v>-0.93948201246910523</c:v>
                </c:pt>
                <c:pt idx="288">
                  <c:v>-0.93476574655856526</c:v>
                </c:pt>
                <c:pt idx="289">
                  <c:v>-0.93476574655856526</c:v>
                </c:pt>
                <c:pt idx="290">
                  <c:v>-0.9300701816812933</c:v>
                </c:pt>
                <c:pt idx="291">
                  <c:v>-0.9277300733017374</c:v>
                </c:pt>
                <c:pt idx="292">
                  <c:v>-0.92539503427494507</c:v>
                </c:pt>
                <c:pt idx="293">
                  <c:v>-0.92539503427494507</c:v>
                </c:pt>
                <c:pt idx="294">
                  <c:v>-0.92539503427494507</c:v>
                </c:pt>
                <c:pt idx="295">
                  <c:v>-0.92539503427494507</c:v>
                </c:pt>
                <c:pt idx="296">
                  <c:v>-0.92539503427494507</c:v>
                </c:pt>
                <c:pt idx="297">
                  <c:v>-0.91379468023611465</c:v>
                </c:pt>
                <c:pt idx="298">
                  <c:v>-0.91379468023611465</c:v>
                </c:pt>
                <c:pt idx="299">
                  <c:v>-0.91379468023611465</c:v>
                </c:pt>
                <c:pt idx="300">
                  <c:v>-0.91379468023611465</c:v>
                </c:pt>
                <c:pt idx="301">
                  <c:v>-0.91379468023611465</c:v>
                </c:pt>
                <c:pt idx="302">
                  <c:v>-0.90231600921184008</c:v>
                </c:pt>
                <c:pt idx="303">
                  <c:v>-0.90231600921184008</c:v>
                </c:pt>
                <c:pt idx="304">
                  <c:v>-0.89775770802185606</c:v>
                </c:pt>
                <c:pt idx="305">
                  <c:v>-0.89775770802185606</c:v>
                </c:pt>
                <c:pt idx="306">
                  <c:v>-0.89775770802185606</c:v>
                </c:pt>
                <c:pt idx="307">
                  <c:v>-0.89775770802185606</c:v>
                </c:pt>
                <c:pt idx="308">
                  <c:v>-0.89775770802185606</c:v>
                </c:pt>
                <c:pt idx="309">
                  <c:v>-0.89775770802185606</c:v>
                </c:pt>
                <c:pt idx="310">
                  <c:v>-0.89775770802185606</c:v>
                </c:pt>
                <c:pt idx="311">
                  <c:v>-0.89775770802185606</c:v>
                </c:pt>
                <c:pt idx="312">
                  <c:v>-0.87970786716299942</c:v>
                </c:pt>
                <c:pt idx="313">
                  <c:v>-0.87970786716299942</c:v>
                </c:pt>
                <c:pt idx="314">
                  <c:v>-0.87970786716299942</c:v>
                </c:pt>
                <c:pt idx="315">
                  <c:v>-0.87970786716299942</c:v>
                </c:pt>
                <c:pt idx="316">
                  <c:v>-0.87078966098259836</c:v>
                </c:pt>
                <c:pt idx="317">
                  <c:v>-0.87078966098259836</c:v>
                </c:pt>
                <c:pt idx="318">
                  <c:v>-0.87078966098259836</c:v>
                </c:pt>
                <c:pt idx="319">
                  <c:v>-0.87078966098259836</c:v>
                </c:pt>
                <c:pt idx="320">
                  <c:v>-0.87078966098259836</c:v>
                </c:pt>
                <c:pt idx="321">
                  <c:v>-0.87078966098259836</c:v>
                </c:pt>
                <c:pt idx="322">
                  <c:v>-0.87078966098259836</c:v>
                </c:pt>
                <c:pt idx="323">
                  <c:v>-0.87078966098259836</c:v>
                </c:pt>
                <c:pt idx="324">
                  <c:v>-0.85315769206794112</c:v>
                </c:pt>
                <c:pt idx="325">
                  <c:v>-0.85315769206794112</c:v>
                </c:pt>
                <c:pt idx="326">
                  <c:v>-0.85315769206794112</c:v>
                </c:pt>
                <c:pt idx="327">
                  <c:v>-0.85315769206794112</c:v>
                </c:pt>
                <c:pt idx="328">
                  <c:v>-0.85315769206794112</c:v>
                </c:pt>
                <c:pt idx="329">
                  <c:v>-0.84227124419471866</c:v>
                </c:pt>
                <c:pt idx="330">
                  <c:v>-0.84227124419471866</c:v>
                </c:pt>
                <c:pt idx="331">
                  <c:v>-0.84227124419471866</c:v>
                </c:pt>
                <c:pt idx="332">
                  <c:v>-0.84227124419471866</c:v>
                </c:pt>
                <c:pt idx="333">
                  <c:v>-0.84227124419471866</c:v>
                </c:pt>
                <c:pt idx="334">
                  <c:v>-0.84227124419471866</c:v>
                </c:pt>
                <c:pt idx="335">
                  <c:v>-0.84227124419471866</c:v>
                </c:pt>
                <c:pt idx="336">
                  <c:v>-0.84227124419471866</c:v>
                </c:pt>
                <c:pt idx="337">
                  <c:v>-0.82505741806651978</c:v>
                </c:pt>
                <c:pt idx="338">
                  <c:v>-0.82505741806651978</c:v>
                </c:pt>
                <c:pt idx="339">
                  <c:v>-0.82505741806651978</c:v>
                </c:pt>
                <c:pt idx="340">
                  <c:v>-0.82505741806651978</c:v>
                </c:pt>
                <c:pt idx="341">
                  <c:v>-0.82505741806651978</c:v>
                </c:pt>
                <c:pt idx="342">
                  <c:v>-0.82505741806651978</c:v>
                </c:pt>
                <c:pt idx="343">
                  <c:v>-0.82505741806651978</c:v>
                </c:pt>
                <c:pt idx="344">
                  <c:v>-0.82505741806651978</c:v>
                </c:pt>
                <c:pt idx="345">
                  <c:v>-0.82505741806651978</c:v>
                </c:pt>
                <c:pt idx="346">
                  <c:v>-0.82505741806651978</c:v>
                </c:pt>
                <c:pt idx="347">
                  <c:v>-0.82505741806651978</c:v>
                </c:pt>
                <c:pt idx="348">
                  <c:v>-0.82505741806651978</c:v>
                </c:pt>
                <c:pt idx="349">
                  <c:v>-0.79968509868701798</c:v>
                </c:pt>
                <c:pt idx="350">
                  <c:v>-0.79968509868701798</c:v>
                </c:pt>
                <c:pt idx="351">
                  <c:v>-0.79968509868701798</c:v>
                </c:pt>
                <c:pt idx="352">
                  <c:v>-0.79968509868701798</c:v>
                </c:pt>
                <c:pt idx="353">
                  <c:v>-0.79968509868701798</c:v>
                </c:pt>
                <c:pt idx="354">
                  <c:v>-0.79968509868701798</c:v>
                </c:pt>
                <c:pt idx="355">
                  <c:v>-0.79968509868701798</c:v>
                </c:pt>
                <c:pt idx="356">
                  <c:v>-0.78511991800691594</c:v>
                </c:pt>
                <c:pt idx="357">
                  <c:v>-0.78511991800691594</c:v>
                </c:pt>
                <c:pt idx="358">
                  <c:v>-0.78511991800691594</c:v>
                </c:pt>
                <c:pt idx="359">
                  <c:v>-0.78511991800691594</c:v>
                </c:pt>
                <c:pt idx="360">
                  <c:v>-0.78511991800691594</c:v>
                </c:pt>
                <c:pt idx="361">
                  <c:v>-0.78511991800691594</c:v>
                </c:pt>
                <c:pt idx="362">
                  <c:v>-0.78511991800691594</c:v>
                </c:pt>
                <c:pt idx="363">
                  <c:v>-0.78511991800691594</c:v>
                </c:pt>
                <c:pt idx="364">
                  <c:v>-0.76867526413634313</c:v>
                </c:pt>
                <c:pt idx="365">
                  <c:v>-0.76867526413634313</c:v>
                </c:pt>
                <c:pt idx="366">
                  <c:v>-0.76867526413634313</c:v>
                </c:pt>
                <c:pt idx="367">
                  <c:v>-0.76867526413634313</c:v>
                </c:pt>
                <c:pt idx="368">
                  <c:v>-0.76867526413634313</c:v>
                </c:pt>
                <c:pt idx="369">
                  <c:v>-0.76867526413634313</c:v>
                </c:pt>
                <c:pt idx="370">
                  <c:v>-0.76867526413634313</c:v>
                </c:pt>
                <c:pt idx="371">
                  <c:v>-0.75445491650017138</c:v>
                </c:pt>
                <c:pt idx="372">
                  <c:v>-0.75445491650017138</c:v>
                </c:pt>
                <c:pt idx="373">
                  <c:v>-0.75445491650017138</c:v>
                </c:pt>
                <c:pt idx="374">
                  <c:v>-0.75445491650017138</c:v>
                </c:pt>
                <c:pt idx="375">
                  <c:v>-0.75445491650017138</c:v>
                </c:pt>
                <c:pt idx="376">
                  <c:v>-0.75445491650017138</c:v>
                </c:pt>
                <c:pt idx="377">
                  <c:v>-0.74238642102988828</c:v>
                </c:pt>
                <c:pt idx="378">
                  <c:v>-0.74238642102988828</c:v>
                </c:pt>
                <c:pt idx="379">
                  <c:v>-0.74238642102988828</c:v>
                </c:pt>
                <c:pt idx="380">
                  <c:v>-0.74238642102988828</c:v>
                </c:pt>
                <c:pt idx="381">
                  <c:v>-0.74238642102988828</c:v>
                </c:pt>
                <c:pt idx="382">
                  <c:v>-0.73241136224184278</c:v>
                </c:pt>
                <c:pt idx="383">
                  <c:v>-0.73241136224184278</c:v>
                </c:pt>
                <c:pt idx="384">
                  <c:v>-0.73241136224184278</c:v>
                </c:pt>
                <c:pt idx="385">
                  <c:v>-0.73241136224184278</c:v>
                </c:pt>
                <c:pt idx="386">
                  <c:v>-0.73241136224184278</c:v>
                </c:pt>
                <c:pt idx="387">
                  <c:v>-0.73241136224184278</c:v>
                </c:pt>
                <c:pt idx="388">
                  <c:v>-0.73241136224184278</c:v>
                </c:pt>
                <c:pt idx="389">
                  <c:v>-0.71856737735546405</c:v>
                </c:pt>
                <c:pt idx="390">
                  <c:v>-0.71856737735546405</c:v>
                </c:pt>
                <c:pt idx="391">
                  <c:v>-0.71856737735546405</c:v>
                </c:pt>
                <c:pt idx="392">
                  <c:v>-0.71856737735546405</c:v>
                </c:pt>
                <c:pt idx="393">
                  <c:v>-0.71856737735546405</c:v>
                </c:pt>
                <c:pt idx="394">
                  <c:v>-0.71856737735546405</c:v>
                </c:pt>
                <c:pt idx="395">
                  <c:v>-0.71856737735546405</c:v>
                </c:pt>
                <c:pt idx="396">
                  <c:v>-0.70485976116869065</c:v>
                </c:pt>
                <c:pt idx="397">
                  <c:v>-0.70485976116869065</c:v>
                </c:pt>
                <c:pt idx="398">
                  <c:v>-0.70485976116869065</c:v>
                </c:pt>
                <c:pt idx="399">
                  <c:v>-0.70485976116869065</c:v>
                </c:pt>
                <c:pt idx="400">
                  <c:v>-0.70485976116869065</c:v>
                </c:pt>
                <c:pt idx="401">
                  <c:v>-0.69514921481917624</c:v>
                </c:pt>
                <c:pt idx="402">
                  <c:v>-0.69514921481917624</c:v>
                </c:pt>
                <c:pt idx="403">
                  <c:v>-0.69514921481917624</c:v>
                </c:pt>
                <c:pt idx="404">
                  <c:v>-0.69514921481917624</c:v>
                </c:pt>
                <c:pt idx="405">
                  <c:v>-0.69514921481917624</c:v>
                </c:pt>
                <c:pt idx="406">
                  <c:v>-0.69514921481917624</c:v>
                </c:pt>
                <c:pt idx="407">
                  <c:v>-0.69514921481917624</c:v>
                </c:pt>
                <c:pt idx="408">
                  <c:v>-0.69514921481917624</c:v>
                </c:pt>
                <c:pt idx="409">
                  <c:v>-0.69514921481917624</c:v>
                </c:pt>
                <c:pt idx="410">
                  <c:v>-0.67783313155385527</c:v>
                </c:pt>
                <c:pt idx="411">
                  <c:v>-0.67783313155385527</c:v>
                </c:pt>
                <c:pt idx="412">
                  <c:v>-0.67783313155385527</c:v>
                </c:pt>
                <c:pt idx="413">
                  <c:v>-0.67783313155385527</c:v>
                </c:pt>
                <c:pt idx="414">
                  <c:v>-0.67783313155385527</c:v>
                </c:pt>
                <c:pt idx="415">
                  <c:v>-0.67783313155385527</c:v>
                </c:pt>
                <c:pt idx="416">
                  <c:v>-0.67783313155385527</c:v>
                </c:pt>
                <c:pt idx="417">
                  <c:v>-0.66450445984327855</c:v>
                </c:pt>
                <c:pt idx="418">
                  <c:v>-0.66450445984327855</c:v>
                </c:pt>
                <c:pt idx="419">
                  <c:v>-0.66450445984327855</c:v>
                </c:pt>
                <c:pt idx="420">
                  <c:v>-0.66450445984327855</c:v>
                </c:pt>
                <c:pt idx="421">
                  <c:v>-0.65694089648733811</c:v>
                </c:pt>
                <c:pt idx="422">
                  <c:v>-0.65694089648733811</c:v>
                </c:pt>
                <c:pt idx="423">
                  <c:v>-0.65694089648733811</c:v>
                </c:pt>
                <c:pt idx="424">
                  <c:v>-0.65694089648733811</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-0.64941472986293491</c:v>
                </c:pt>
                <c:pt idx="433">
                  <c:v>-0.64941472986293491</c:v>
                </c:pt>
                <c:pt idx="434">
                  <c:v>-0.63261352584071384</c:v>
                </c:pt>
                <c:pt idx="435">
                  <c:v>-0.63261352584071384</c:v>
                </c:pt>
                <c:pt idx="436">
                  <c:v>-0.63261352584071384</c:v>
                </c:pt>
                <c:pt idx="437">
                  <c:v>-0.62705280657502738</c:v>
                </c:pt>
                <c:pt idx="438">
                  <c:v>-0.62705280657502738</c:v>
                </c:pt>
                <c:pt idx="439">
                  <c:v>-0.62705280657502738</c:v>
                </c:pt>
                <c:pt idx="440">
                  <c:v>-0.62705280657502738</c:v>
                </c:pt>
                <c:pt idx="441">
                  <c:v>-0.62705280657502738</c:v>
                </c:pt>
                <c:pt idx="442">
                  <c:v>-0.62705280657502738</c:v>
                </c:pt>
                <c:pt idx="443">
                  <c:v>-0.61598903204407673</c:v>
                </c:pt>
                <c:pt idx="444">
                  <c:v>-0.61598903204407673</c:v>
                </c:pt>
                <c:pt idx="445">
                  <c:v>-0.61598903204407673</c:v>
                </c:pt>
                <c:pt idx="446">
                  <c:v>-0.61598903204407673</c:v>
                </c:pt>
                <c:pt idx="447">
                  <c:v>-0.61598903204407673</c:v>
                </c:pt>
                <c:pt idx="448">
                  <c:v>-0.61598903204407673</c:v>
                </c:pt>
                <c:pt idx="449">
                  <c:v>-0.60500015110060079</c:v>
                </c:pt>
                <c:pt idx="450">
                  <c:v>-0.60500015110060079</c:v>
                </c:pt>
                <c:pt idx="451">
                  <c:v>-0.60500015110060079</c:v>
                </c:pt>
                <c:pt idx="452">
                  <c:v>-0.60500015110060079</c:v>
                </c:pt>
                <c:pt idx="453">
                  <c:v>-0.60500015110060079</c:v>
                </c:pt>
                <c:pt idx="454">
                  <c:v>-0.60500015110060079</c:v>
                </c:pt>
                <c:pt idx="455">
                  <c:v>-0.5940838471855977</c:v>
                </c:pt>
                <c:pt idx="456">
                  <c:v>-0.5940838471855977</c:v>
                </c:pt>
                <c:pt idx="457">
                  <c:v>-0.5940838471855977</c:v>
                </c:pt>
                <c:pt idx="458">
                  <c:v>-0.5940838471855977</c:v>
                </c:pt>
                <c:pt idx="459">
                  <c:v>-0.5940838471855977</c:v>
                </c:pt>
                <c:pt idx="460">
                  <c:v>-0.5940838471855977</c:v>
                </c:pt>
                <c:pt idx="461">
                  <c:v>-0.5940838471855977</c:v>
                </c:pt>
                <c:pt idx="462">
                  <c:v>-0.5940838471855977</c:v>
                </c:pt>
                <c:pt idx="463">
                  <c:v>-0.57963781842623852</c:v>
                </c:pt>
                <c:pt idx="464">
                  <c:v>-0.57784060186029551</c:v>
                </c:pt>
                <c:pt idx="465">
                  <c:v>-0.57784060186029551</c:v>
                </c:pt>
                <c:pt idx="466">
                  <c:v>-0.57784060186029551</c:v>
                </c:pt>
                <c:pt idx="467">
                  <c:v>-0.57784060186029551</c:v>
                </c:pt>
                <c:pt idx="468">
                  <c:v>-0.57784060186029551</c:v>
                </c:pt>
                <c:pt idx="469">
                  <c:v>-0.57784060186029551</c:v>
                </c:pt>
                <c:pt idx="470">
                  <c:v>-0.57784060186029551</c:v>
                </c:pt>
                <c:pt idx="471">
                  <c:v>-0.57784060186029551</c:v>
                </c:pt>
                <c:pt idx="472">
                  <c:v>-0.56352918771982563</c:v>
                </c:pt>
                <c:pt idx="473">
                  <c:v>-0.56352918771982563</c:v>
                </c:pt>
                <c:pt idx="474">
                  <c:v>-0.56352918771982563</c:v>
                </c:pt>
                <c:pt idx="475">
                  <c:v>-0.56352918771982563</c:v>
                </c:pt>
                <c:pt idx="476">
                  <c:v>-0.56352918771982563</c:v>
                </c:pt>
                <c:pt idx="477">
                  <c:v>-0.55464299854323929</c:v>
                </c:pt>
                <c:pt idx="478">
                  <c:v>-0.55464299854323929</c:v>
                </c:pt>
                <c:pt idx="479">
                  <c:v>-0.55464299854323929</c:v>
                </c:pt>
                <c:pt idx="480">
                  <c:v>-0.55464299854323929</c:v>
                </c:pt>
                <c:pt idx="481">
                  <c:v>-0.55464299854323929</c:v>
                </c:pt>
                <c:pt idx="482">
                  <c:v>-0.55464299854323929</c:v>
                </c:pt>
                <c:pt idx="483">
                  <c:v>-0.55464299854323929</c:v>
                </c:pt>
                <c:pt idx="484">
                  <c:v>-0.54227530374150246</c:v>
                </c:pt>
                <c:pt idx="485">
                  <c:v>-0.54227530374150246</c:v>
                </c:pt>
                <c:pt idx="486">
                  <c:v>-0.54227530374150246</c:v>
                </c:pt>
                <c:pt idx="487">
                  <c:v>-0.54227530374150246</c:v>
                </c:pt>
                <c:pt idx="488">
                  <c:v>-0.54227530374150246</c:v>
                </c:pt>
                <c:pt idx="489">
                  <c:v>-0.54227530374150246</c:v>
                </c:pt>
                <c:pt idx="490">
                  <c:v>-0.54227530374150246</c:v>
                </c:pt>
                <c:pt idx="491">
                  <c:v>-0.54227530374150246</c:v>
                </c:pt>
                <c:pt idx="492">
                  <c:v>-0.54227530374150246</c:v>
                </c:pt>
                <c:pt idx="493">
                  <c:v>-0.52649464389081801</c:v>
                </c:pt>
                <c:pt idx="494">
                  <c:v>-0.52649464389081801</c:v>
                </c:pt>
                <c:pt idx="495">
                  <c:v>-0.52649464389081801</c:v>
                </c:pt>
                <c:pt idx="496">
                  <c:v>-0.52649464389081801</c:v>
                </c:pt>
                <c:pt idx="497">
                  <c:v>-0.52649464389081801</c:v>
                </c:pt>
                <c:pt idx="498">
                  <c:v>-0.52649464389081801</c:v>
                </c:pt>
                <c:pt idx="499">
                  <c:v>-0.51604681851432255</c:v>
                </c:pt>
                <c:pt idx="500">
                  <c:v>-0.51604681851432255</c:v>
                </c:pt>
                <c:pt idx="501">
                  <c:v>-0.51604681851432255</c:v>
                </c:pt>
                <c:pt idx="502">
                  <c:v>-0.51604681851432255</c:v>
                </c:pt>
                <c:pt idx="503">
                  <c:v>-0.50911283571027588</c:v>
                </c:pt>
                <c:pt idx="504">
                  <c:v>-0.50911283571027588</c:v>
                </c:pt>
                <c:pt idx="505">
                  <c:v>-0.50911283571027588</c:v>
                </c:pt>
                <c:pt idx="506">
                  <c:v>-0.50911283571027588</c:v>
                </c:pt>
                <c:pt idx="507">
                  <c:v>-0.50220324531901328</c:v>
                </c:pt>
                <c:pt idx="508">
                  <c:v>-0.50220324531901328</c:v>
                </c:pt>
                <c:pt idx="509">
                  <c:v>-0.50220324531901328</c:v>
                </c:pt>
                <c:pt idx="510">
                  <c:v>-0.50220324531901328</c:v>
                </c:pt>
                <c:pt idx="511">
                  <c:v>-0.50220324531901328</c:v>
                </c:pt>
                <c:pt idx="512">
                  <c:v>-0.50220324531901328</c:v>
                </c:pt>
                <c:pt idx="513">
                  <c:v>-0.50220324531901328</c:v>
                </c:pt>
                <c:pt idx="514">
                  <c:v>-0.50220324531901328</c:v>
                </c:pt>
                <c:pt idx="515">
                  <c:v>-0.48845525701957759</c:v>
                </c:pt>
                <c:pt idx="516">
                  <c:v>-0.48845525701957759</c:v>
                </c:pt>
                <c:pt idx="517">
                  <c:v>-0.48845525701957759</c:v>
                </c:pt>
                <c:pt idx="518">
                  <c:v>-0.48845525701957759</c:v>
                </c:pt>
                <c:pt idx="519">
                  <c:v>-0.48845525701957759</c:v>
                </c:pt>
                <c:pt idx="520">
                  <c:v>-0.48845525701957759</c:v>
                </c:pt>
                <c:pt idx="521">
                  <c:v>-0.48845525701957759</c:v>
                </c:pt>
                <c:pt idx="522">
                  <c:v>-0.48845525701957759</c:v>
                </c:pt>
                <c:pt idx="523">
                  <c:v>-0.47479897905845492</c:v>
                </c:pt>
                <c:pt idx="524">
                  <c:v>-0.47479897905845492</c:v>
                </c:pt>
                <c:pt idx="525">
                  <c:v>-0.47479897905845492</c:v>
                </c:pt>
                <c:pt idx="526">
                  <c:v>-0.47479897905845492</c:v>
                </c:pt>
                <c:pt idx="527">
                  <c:v>-0.47479897905845492</c:v>
                </c:pt>
                <c:pt idx="528">
                  <c:v>-0.47479897905845492</c:v>
                </c:pt>
                <c:pt idx="529">
                  <c:v>-0.47479897905845492</c:v>
                </c:pt>
                <c:pt idx="530">
                  <c:v>-0.46292203186131592</c:v>
                </c:pt>
                <c:pt idx="531">
                  <c:v>-0.46292203186131592</c:v>
                </c:pt>
                <c:pt idx="532">
                  <c:v>-0.46292203186131592</c:v>
                </c:pt>
                <c:pt idx="533">
                  <c:v>-0.46292203186131592</c:v>
                </c:pt>
                <c:pt idx="534">
                  <c:v>-0.46292203186131592</c:v>
                </c:pt>
                <c:pt idx="535">
                  <c:v>-0.46292203186131592</c:v>
                </c:pt>
                <c:pt idx="536">
                  <c:v>-0.46292203186131592</c:v>
                </c:pt>
                <c:pt idx="537">
                  <c:v>-0.46292203186131592</c:v>
                </c:pt>
                <c:pt idx="538">
                  <c:v>-0.46292203186131592</c:v>
                </c:pt>
                <c:pt idx="539">
                  <c:v>-0.46292203186131592</c:v>
                </c:pt>
                <c:pt idx="540">
                  <c:v>-0.44606704419201554</c:v>
                </c:pt>
                <c:pt idx="541">
                  <c:v>-0.44438857281516719</c:v>
                </c:pt>
                <c:pt idx="542">
                  <c:v>-0.44438857281516719</c:v>
                </c:pt>
                <c:pt idx="543">
                  <c:v>-0.44438857281516719</c:v>
                </c:pt>
                <c:pt idx="544">
                  <c:v>-0.44438857281516719</c:v>
                </c:pt>
                <c:pt idx="545">
                  <c:v>-0.44438857281516719</c:v>
                </c:pt>
                <c:pt idx="546">
                  <c:v>-0.43601485029664189</c:v>
                </c:pt>
                <c:pt idx="547">
                  <c:v>-0.43601485029664189</c:v>
                </c:pt>
                <c:pt idx="548">
                  <c:v>-0.43601485029664189</c:v>
                </c:pt>
                <c:pt idx="549">
                  <c:v>-0.4310052901411448</c:v>
                </c:pt>
                <c:pt idx="550">
                  <c:v>-0.4310052901411448</c:v>
                </c:pt>
                <c:pt idx="551">
                  <c:v>-0.4310052901411448</c:v>
                </c:pt>
                <c:pt idx="552">
                  <c:v>-0.42600652312983872</c:v>
                </c:pt>
                <c:pt idx="553">
                  <c:v>-0.42600652312983872</c:v>
                </c:pt>
                <c:pt idx="554">
                  <c:v>-0.42600652312983872</c:v>
                </c:pt>
                <c:pt idx="555">
                  <c:v>-0.42101837847947199</c:v>
                </c:pt>
                <c:pt idx="556">
                  <c:v>-0.42101837847947199</c:v>
                </c:pt>
                <c:pt idx="557">
                  <c:v>-0.42101837847947199</c:v>
                </c:pt>
                <c:pt idx="558">
                  <c:v>-0.42101837847947199</c:v>
                </c:pt>
                <c:pt idx="559">
                  <c:v>-0.42101837847947199</c:v>
                </c:pt>
                <c:pt idx="560">
                  <c:v>-0.41272795222137554</c:v>
                </c:pt>
                <c:pt idx="561">
                  <c:v>-0.41272795222137554</c:v>
                </c:pt>
                <c:pt idx="562">
                  <c:v>-0.41272795222137554</c:v>
                </c:pt>
                <c:pt idx="563">
                  <c:v>-0.41272795222137554</c:v>
                </c:pt>
                <c:pt idx="564">
                  <c:v>-0.41272795222137554</c:v>
                </c:pt>
                <c:pt idx="565">
                  <c:v>-0.41272795222137554</c:v>
                </c:pt>
                <c:pt idx="566">
                  <c:v>-0.4028166920221864</c:v>
                </c:pt>
                <c:pt idx="567">
                  <c:v>-0.4028166920221864</c:v>
                </c:pt>
                <c:pt idx="568">
                  <c:v>-0.4028166920221864</c:v>
                </c:pt>
                <c:pt idx="569">
                  <c:v>-0.4028166920221864</c:v>
                </c:pt>
                <c:pt idx="570">
                  <c:v>-0.4028166920221864</c:v>
                </c:pt>
                <c:pt idx="571">
                  <c:v>-0.4028166920221864</c:v>
                </c:pt>
                <c:pt idx="572">
                  <c:v>-0.4028166920221864</c:v>
                </c:pt>
                <c:pt idx="573">
                  <c:v>-0.3913032801286106</c:v>
                </c:pt>
                <c:pt idx="574">
                  <c:v>-0.3913032801286106</c:v>
                </c:pt>
                <c:pt idx="575">
                  <c:v>-0.3913032801286106</c:v>
                </c:pt>
                <c:pt idx="576">
                  <c:v>-0.3913032801286106</c:v>
                </c:pt>
                <c:pt idx="577">
                  <c:v>-0.3913032801286106</c:v>
                </c:pt>
                <c:pt idx="578">
                  <c:v>-0.3913032801286106</c:v>
                </c:pt>
                <c:pt idx="579">
                  <c:v>-0.38147581702590427</c:v>
                </c:pt>
                <c:pt idx="580">
                  <c:v>-0.38147581702590427</c:v>
                </c:pt>
                <c:pt idx="581">
                  <c:v>-0.38147581702590427</c:v>
                </c:pt>
                <c:pt idx="582">
                  <c:v>-0.38147581702590427</c:v>
                </c:pt>
                <c:pt idx="583">
                  <c:v>-0.38147581702590427</c:v>
                </c:pt>
                <c:pt idx="584">
                  <c:v>-0.38147581702590427</c:v>
                </c:pt>
                <c:pt idx="585">
                  <c:v>-0.38147581702590427</c:v>
                </c:pt>
                <c:pt idx="586">
                  <c:v>-0.38147581702590427</c:v>
                </c:pt>
                <c:pt idx="587">
                  <c:v>-0.38147581702590427</c:v>
                </c:pt>
                <c:pt idx="588">
                  <c:v>-0.38147581702590427</c:v>
                </c:pt>
                <c:pt idx="589">
                  <c:v>-0.38147581702590427</c:v>
                </c:pt>
                <c:pt idx="590">
                  <c:v>-0.38147581702590427</c:v>
                </c:pt>
                <c:pt idx="591">
                  <c:v>-0.38147581702590427</c:v>
                </c:pt>
                <c:pt idx="592">
                  <c:v>-0.36030729595554811</c:v>
                </c:pt>
                <c:pt idx="593">
                  <c:v>-0.36030729595554811</c:v>
                </c:pt>
                <c:pt idx="594">
                  <c:v>-0.36030729595554811</c:v>
                </c:pt>
                <c:pt idx="595">
                  <c:v>-0.36030729595554811</c:v>
                </c:pt>
                <c:pt idx="596">
                  <c:v>-0.36030729595554811</c:v>
                </c:pt>
                <c:pt idx="597">
                  <c:v>-0.36030729595554811</c:v>
                </c:pt>
                <c:pt idx="598">
                  <c:v>-0.36030729595554811</c:v>
                </c:pt>
                <c:pt idx="599">
                  <c:v>-0.34897598627330945</c:v>
                </c:pt>
                <c:pt idx="600">
                  <c:v>-0.34897598627330945</c:v>
                </c:pt>
                <c:pt idx="601">
                  <c:v>-0.34897598627330945</c:v>
                </c:pt>
                <c:pt idx="602">
                  <c:v>-0.34897598627330945</c:v>
                </c:pt>
                <c:pt idx="603">
                  <c:v>-0.34897598627330945</c:v>
                </c:pt>
                <c:pt idx="604">
                  <c:v>-0.34897598627330945</c:v>
                </c:pt>
                <c:pt idx="605">
                  <c:v>-0.34897598627330945</c:v>
                </c:pt>
                <c:pt idx="606">
                  <c:v>-0.34897598627330945</c:v>
                </c:pt>
                <c:pt idx="607">
                  <c:v>-0.34897598627330945</c:v>
                </c:pt>
                <c:pt idx="608">
                  <c:v>-0.34897598627330945</c:v>
                </c:pt>
                <c:pt idx="609">
                  <c:v>-0.34897598627330945</c:v>
                </c:pt>
                <c:pt idx="610">
                  <c:v>-0.34897598627330945</c:v>
                </c:pt>
                <c:pt idx="611">
                  <c:v>-0.32965373799869191</c:v>
                </c:pt>
                <c:pt idx="612">
                  <c:v>-0.32965373799869191</c:v>
                </c:pt>
                <c:pt idx="613">
                  <c:v>-0.32965373799869191</c:v>
                </c:pt>
                <c:pt idx="614">
                  <c:v>-0.32965373799869191</c:v>
                </c:pt>
                <c:pt idx="615">
                  <c:v>-0.32965373799869191</c:v>
                </c:pt>
                <c:pt idx="616">
                  <c:v>-0.32965373799869191</c:v>
                </c:pt>
                <c:pt idx="617">
                  <c:v>-0.32965373799869191</c:v>
                </c:pt>
                <c:pt idx="618">
                  <c:v>-0.32965373799869191</c:v>
                </c:pt>
                <c:pt idx="619">
                  <c:v>-0.32965373799869191</c:v>
                </c:pt>
                <c:pt idx="620">
                  <c:v>-0.32965373799869191</c:v>
                </c:pt>
                <c:pt idx="621">
                  <c:v>-0.31364566079780881</c:v>
                </c:pt>
                <c:pt idx="622">
                  <c:v>-0.31364566079780881</c:v>
                </c:pt>
                <c:pt idx="623">
                  <c:v>-0.31364566079780881</c:v>
                </c:pt>
                <c:pt idx="624">
                  <c:v>-0.31364566079780881</c:v>
                </c:pt>
                <c:pt idx="625">
                  <c:v>-0.31364566079780881</c:v>
                </c:pt>
                <c:pt idx="626">
                  <c:v>-0.31364566079780881</c:v>
                </c:pt>
                <c:pt idx="627">
                  <c:v>-0.31364566079780881</c:v>
                </c:pt>
                <c:pt idx="628">
                  <c:v>-0.31364566079780881</c:v>
                </c:pt>
                <c:pt idx="629">
                  <c:v>-0.31364566079780881</c:v>
                </c:pt>
                <c:pt idx="630">
                  <c:v>-0.31364566079780881</c:v>
                </c:pt>
                <c:pt idx="631">
                  <c:v>-0.29771756168084351</c:v>
                </c:pt>
                <c:pt idx="632">
                  <c:v>-0.29771756168084351</c:v>
                </c:pt>
                <c:pt idx="633">
                  <c:v>-0.29771756168084351</c:v>
                </c:pt>
                <c:pt idx="634">
                  <c:v>-0.29771756168084351</c:v>
                </c:pt>
                <c:pt idx="635">
                  <c:v>-0.29771756168084351</c:v>
                </c:pt>
                <c:pt idx="636">
                  <c:v>-0.29771756168084351</c:v>
                </c:pt>
                <c:pt idx="637">
                  <c:v>-0.29771756168084351</c:v>
                </c:pt>
                <c:pt idx="638">
                  <c:v>-0.29771756168084351</c:v>
                </c:pt>
                <c:pt idx="639">
                  <c:v>-0.29771756168084351</c:v>
                </c:pt>
                <c:pt idx="640">
                  <c:v>-0.29771756168084351</c:v>
                </c:pt>
                <c:pt idx="641">
                  <c:v>-0.29771756168084351</c:v>
                </c:pt>
                <c:pt idx="642">
                  <c:v>-0.28028330588569778</c:v>
                </c:pt>
                <c:pt idx="643">
                  <c:v>-0.28028330588569778</c:v>
                </c:pt>
                <c:pt idx="644">
                  <c:v>-0.28028330588569778</c:v>
                </c:pt>
                <c:pt idx="645">
                  <c:v>-0.28028330588569778</c:v>
                </c:pt>
                <c:pt idx="646">
                  <c:v>-0.28028330588569778</c:v>
                </c:pt>
                <c:pt idx="647">
                  <c:v>-0.28028330588569778</c:v>
                </c:pt>
                <c:pt idx="648">
                  <c:v>-0.28028330588569778</c:v>
                </c:pt>
                <c:pt idx="649">
                  <c:v>-0.28028330588569778</c:v>
                </c:pt>
                <c:pt idx="650">
                  <c:v>-0.28028330588569778</c:v>
                </c:pt>
                <c:pt idx="651">
                  <c:v>-0.28028330588569778</c:v>
                </c:pt>
                <c:pt idx="652">
                  <c:v>-0.28028330588569778</c:v>
                </c:pt>
                <c:pt idx="653">
                  <c:v>-0.28028330588569778</c:v>
                </c:pt>
                <c:pt idx="654">
                  <c:v>-0.28028330588569778</c:v>
                </c:pt>
                <c:pt idx="655">
                  <c:v>-0.28028330588569778</c:v>
                </c:pt>
                <c:pt idx="656">
                  <c:v>-0.28028330588569778</c:v>
                </c:pt>
                <c:pt idx="657">
                  <c:v>-0.25664478159376936</c:v>
                </c:pt>
                <c:pt idx="658">
                  <c:v>-0.25664478159376936</c:v>
                </c:pt>
                <c:pt idx="659">
                  <c:v>-0.25664478159376936</c:v>
                </c:pt>
                <c:pt idx="660">
                  <c:v>-0.25664478159376936</c:v>
                </c:pt>
                <c:pt idx="661">
                  <c:v>-0.25664478159376936</c:v>
                </c:pt>
                <c:pt idx="662">
                  <c:v>-0.25664478159376936</c:v>
                </c:pt>
                <c:pt idx="663">
                  <c:v>-0.25664478159376936</c:v>
                </c:pt>
                <c:pt idx="664">
                  <c:v>-0.25664478159376936</c:v>
                </c:pt>
                <c:pt idx="665">
                  <c:v>-0.25664478159376936</c:v>
                </c:pt>
                <c:pt idx="666">
                  <c:v>-0.24253103988010652</c:v>
                </c:pt>
                <c:pt idx="667">
                  <c:v>-0.24253103988010652</c:v>
                </c:pt>
                <c:pt idx="668">
                  <c:v>-0.24253103988010652</c:v>
                </c:pt>
                <c:pt idx="669">
                  <c:v>-0.24253103988010652</c:v>
                </c:pt>
                <c:pt idx="670">
                  <c:v>-0.24253103988010652</c:v>
                </c:pt>
                <c:pt idx="671">
                  <c:v>-0.24253103988010652</c:v>
                </c:pt>
                <c:pt idx="672">
                  <c:v>-0.24253103988010652</c:v>
                </c:pt>
                <c:pt idx="673">
                  <c:v>-0.24253103988010652</c:v>
                </c:pt>
                <c:pt idx="674">
                  <c:v>-0.24253103988010652</c:v>
                </c:pt>
                <c:pt idx="675">
                  <c:v>-0.24253103988010652</c:v>
                </c:pt>
                <c:pt idx="676">
                  <c:v>-0.22690544102497454</c:v>
                </c:pt>
                <c:pt idx="677">
                  <c:v>-0.22690544102497454</c:v>
                </c:pt>
                <c:pt idx="678">
                  <c:v>-0.22690544102497454</c:v>
                </c:pt>
                <c:pt idx="679">
                  <c:v>-0.22690544102497454</c:v>
                </c:pt>
                <c:pt idx="680">
                  <c:v>-0.22690544102497454</c:v>
                </c:pt>
                <c:pt idx="681">
                  <c:v>-0.22690544102497454</c:v>
                </c:pt>
                <c:pt idx="682">
                  <c:v>-0.22690544102497454</c:v>
                </c:pt>
                <c:pt idx="683">
                  <c:v>-0.22690544102497454</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-0.21444491222324932</c:v>
                </c:pt>
                <c:pt idx="695">
                  <c:v>-0.21444491222324932</c:v>
                </c:pt>
                <c:pt idx="696">
                  <c:v>-0.19581573134802036</c:v>
                </c:pt>
                <c:pt idx="697">
                  <c:v>-0.19581573134802036</c:v>
                </c:pt>
                <c:pt idx="698">
                  <c:v>-0.19581573134802036</c:v>
                </c:pt>
                <c:pt idx="699">
                  <c:v>-0.19581573134802036</c:v>
                </c:pt>
                <c:pt idx="700">
                  <c:v>-0.19581573134802036</c:v>
                </c:pt>
                <c:pt idx="701">
                  <c:v>-0.19581573134802036</c:v>
                </c:pt>
                <c:pt idx="702">
                  <c:v>-0.19581573134802036</c:v>
                </c:pt>
                <c:pt idx="703">
                  <c:v>-0.19581573134802036</c:v>
                </c:pt>
                <c:pt idx="704">
                  <c:v>-0.18343432307636318</c:v>
                </c:pt>
                <c:pt idx="705">
                  <c:v>-0.18343432307636318</c:v>
                </c:pt>
                <c:pt idx="706">
                  <c:v>-0.18343432307636318</c:v>
                </c:pt>
                <c:pt idx="707">
                  <c:v>-0.18343432307636318</c:v>
                </c:pt>
                <c:pt idx="708">
                  <c:v>-0.18343432307636318</c:v>
                </c:pt>
                <c:pt idx="709">
                  <c:v>-0.18343432307636318</c:v>
                </c:pt>
                <c:pt idx="710">
                  <c:v>-0.18343432307636318</c:v>
                </c:pt>
                <c:pt idx="711">
                  <c:v>-0.18343432307636318</c:v>
                </c:pt>
                <c:pt idx="712">
                  <c:v>-0.18343432307636318</c:v>
                </c:pt>
                <c:pt idx="713">
                  <c:v>-0.18343432307636318</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-0.16799678341230881</c:v>
                </c:pt>
                <c:pt idx="723">
                  <c:v>-0.16799678341230881</c:v>
                </c:pt>
                <c:pt idx="724">
                  <c:v>-0.15259917916833116</c:v>
                </c:pt>
                <c:pt idx="725">
                  <c:v>-0.15259917916833116</c:v>
                </c:pt>
                <c:pt idx="726">
                  <c:v>-0.15259917916833116</c:v>
                </c:pt>
                <c:pt idx="727">
                  <c:v>-0.15259917916833116</c:v>
                </c:pt>
                <c:pt idx="728">
                  <c:v>-0.15259917916833116</c:v>
                </c:pt>
                <c:pt idx="729">
                  <c:v>-0.14491415070215705</c:v>
                </c:pt>
                <c:pt idx="730">
                  <c:v>-0.14491415070215705</c:v>
                </c:pt>
                <c:pt idx="731">
                  <c:v>-0.14491415070215705</c:v>
                </c:pt>
                <c:pt idx="732">
                  <c:v>-0.14491415070215705</c:v>
                </c:pt>
                <c:pt idx="733">
                  <c:v>-0.14491415070215705</c:v>
                </c:pt>
                <c:pt idx="734">
                  <c:v>-0.14491415070215705</c:v>
                </c:pt>
                <c:pt idx="735">
                  <c:v>-0.14491415070215705</c:v>
                </c:pt>
                <c:pt idx="736">
                  <c:v>-0.14491415070215705</c:v>
                </c:pt>
                <c:pt idx="737">
                  <c:v>-0.14491415070215705</c:v>
                </c:pt>
                <c:pt idx="738">
                  <c:v>-0.13110232719584994</c:v>
                </c:pt>
                <c:pt idx="739">
                  <c:v>-0.13110232719584994</c:v>
                </c:pt>
                <c:pt idx="740">
                  <c:v>-0.13110232719584994</c:v>
                </c:pt>
                <c:pt idx="741">
                  <c:v>-0.13110232719584994</c:v>
                </c:pt>
                <c:pt idx="742">
                  <c:v>-0.13110232719584994</c:v>
                </c:pt>
                <c:pt idx="743">
                  <c:v>-0.13110232719584994</c:v>
                </c:pt>
                <c:pt idx="744">
                  <c:v>-0.13110232719584994</c:v>
                </c:pt>
                <c:pt idx="745">
                  <c:v>-0.13110232719584994</c:v>
                </c:pt>
                <c:pt idx="746">
                  <c:v>-0.13110232719584994</c:v>
                </c:pt>
                <c:pt idx="747">
                  <c:v>-0.13110232719584994</c:v>
                </c:pt>
                <c:pt idx="748">
                  <c:v>-0.13110232719584994</c:v>
                </c:pt>
                <c:pt idx="749">
                  <c:v>-0.13110232719584994</c:v>
                </c:pt>
                <c:pt idx="750">
                  <c:v>-0.13110232719584994</c:v>
                </c:pt>
                <c:pt idx="751">
                  <c:v>-0.13110232719584994</c:v>
                </c:pt>
                <c:pt idx="752">
                  <c:v>-0.10966589624527968</c:v>
                </c:pt>
                <c:pt idx="753">
                  <c:v>-0.10966589624527968</c:v>
                </c:pt>
                <c:pt idx="754">
                  <c:v>-0.10966589624527968</c:v>
                </c:pt>
                <c:pt idx="755">
                  <c:v>-0.10966589624527968</c:v>
                </c:pt>
                <c:pt idx="756">
                  <c:v>-0.10966589624527968</c:v>
                </c:pt>
                <c:pt idx="757">
                  <c:v>-0.10966589624527968</c:v>
                </c:pt>
                <c:pt idx="758">
                  <c:v>-0.10049483173126066</c:v>
                </c:pt>
                <c:pt idx="759">
                  <c:v>-0.10049483173126066</c:v>
                </c:pt>
                <c:pt idx="760">
                  <c:v>-0.10049483173126066</c:v>
                </c:pt>
                <c:pt idx="761">
                  <c:v>-0.10049483173126066</c:v>
                </c:pt>
                <c:pt idx="762">
                  <c:v>-0.10049483173126066</c:v>
                </c:pt>
                <c:pt idx="763">
                  <c:v>-0.10049483173126066</c:v>
                </c:pt>
                <c:pt idx="764">
                  <c:v>-9.1332212074037591E-2</c:v>
                </c:pt>
                <c:pt idx="765">
                  <c:v>-9.1332212074037591E-2</c:v>
                </c:pt>
                <c:pt idx="766">
                  <c:v>-9.1332212074037591E-2</c:v>
                </c:pt>
                <c:pt idx="767">
                  <c:v>-9.1332212074037591E-2</c:v>
                </c:pt>
                <c:pt idx="768">
                  <c:v>-9.1332212074037591E-2</c:v>
                </c:pt>
                <c:pt idx="769">
                  <c:v>-9.1332212074037591E-2</c:v>
                </c:pt>
                <c:pt idx="770">
                  <c:v>-9.1332212074037591E-2</c:v>
                </c:pt>
                <c:pt idx="771">
                  <c:v>-9.1332212074037591E-2</c:v>
                </c:pt>
                <c:pt idx="772">
                  <c:v>-7.9127168877726875E-2</c:v>
                </c:pt>
                <c:pt idx="773">
                  <c:v>-7.9127168877726875E-2</c:v>
                </c:pt>
                <c:pt idx="774">
                  <c:v>-7.9127168877726875E-2</c:v>
                </c:pt>
                <c:pt idx="775">
                  <c:v>-7.9127168877726875E-2</c:v>
                </c:pt>
                <c:pt idx="776">
                  <c:v>-7.3029178104916367E-2</c:v>
                </c:pt>
                <c:pt idx="777">
                  <c:v>-7.3029178104916367E-2</c:v>
                </c:pt>
                <c:pt idx="778">
                  <c:v>-7.3029178104916367E-2</c:v>
                </c:pt>
                <c:pt idx="779">
                  <c:v>-7.3029178104916367E-2</c:v>
                </c:pt>
                <c:pt idx="780">
                  <c:v>-7.3029178104916367E-2</c:v>
                </c:pt>
                <c:pt idx="781">
                  <c:v>-7.3029178104916367E-2</c:v>
                </c:pt>
                <c:pt idx="782">
                  <c:v>-7.3029178104916367E-2</c:v>
                </c:pt>
                <c:pt idx="783">
                  <c:v>-7.3029178104916367E-2</c:v>
                </c:pt>
                <c:pt idx="784">
                  <c:v>-7.3029178104916367E-2</c:v>
                </c:pt>
                <c:pt idx="785">
                  <c:v>-7.3029178104916367E-2</c:v>
                </c:pt>
                <c:pt idx="786">
                  <c:v>-7.3029178104916367E-2</c:v>
                </c:pt>
                <c:pt idx="787">
                  <c:v>-7.3029178104916367E-2</c:v>
                </c:pt>
                <c:pt idx="788">
                  <c:v>-7.3029178104916367E-2</c:v>
                </c:pt>
                <c:pt idx="789">
                  <c:v>-7.3029178104916367E-2</c:v>
                </c:pt>
                <c:pt idx="790">
                  <c:v>-7.3029178104916367E-2</c:v>
                </c:pt>
                <c:pt idx="791">
                  <c:v>-5.0184023546454397E-2</c:v>
                </c:pt>
                <c:pt idx="792">
                  <c:v>-5.0184023546454397E-2</c:v>
                </c:pt>
                <c:pt idx="793">
                  <c:v>-5.0184023546454397E-2</c:v>
                </c:pt>
                <c:pt idx="794">
                  <c:v>-5.0184023546454397E-2</c:v>
                </c:pt>
                <c:pt idx="795">
                  <c:v>-5.0184023546454397E-2</c:v>
                </c:pt>
                <c:pt idx="796">
                  <c:v>-5.0184023546454397E-2</c:v>
                </c:pt>
                <c:pt idx="797">
                  <c:v>-5.0184023546454397E-2</c:v>
                </c:pt>
                <c:pt idx="798">
                  <c:v>-3.9532632576530842E-2</c:v>
                </c:pt>
                <c:pt idx="799">
                  <c:v>-3.9532632576530842E-2</c:v>
                </c:pt>
                <c:pt idx="800">
                  <c:v>-3.9532632576530842E-2</c:v>
                </c:pt>
                <c:pt idx="801">
                  <c:v>-3.9532632576530842E-2</c:v>
                </c:pt>
                <c:pt idx="802">
                  <c:v>-3.9532632576530842E-2</c:v>
                </c:pt>
                <c:pt idx="803">
                  <c:v>-3.9532632576530842E-2</c:v>
                </c:pt>
                <c:pt idx="804">
                  <c:v>-3.9532632576530842E-2</c:v>
                </c:pt>
                <c:pt idx="805">
                  <c:v>-3.9532632576530842E-2</c:v>
                </c:pt>
                <c:pt idx="806">
                  <c:v>-2.7365033500434788E-2</c:v>
                </c:pt>
                <c:pt idx="807">
                  <c:v>-2.7365033500434788E-2</c:v>
                </c:pt>
                <c:pt idx="808">
                  <c:v>-2.7365033500434788E-2</c:v>
                </c:pt>
                <c:pt idx="809">
                  <c:v>-2.7365033500434788E-2</c:v>
                </c:pt>
                <c:pt idx="810">
                  <c:v>-2.7365033500434788E-2</c:v>
                </c:pt>
                <c:pt idx="811">
                  <c:v>-2.7365033500434788E-2</c:v>
                </c:pt>
                <c:pt idx="812">
                  <c:v>-2.7365033500434788E-2</c:v>
                </c:pt>
                <c:pt idx="813">
                  <c:v>-2.7365033500434788E-2</c:v>
                </c:pt>
                <c:pt idx="814">
                  <c:v>-1.5201484631645425E-2</c:v>
                </c:pt>
                <c:pt idx="815">
                  <c:v>-1.5201484631645425E-2</c:v>
                </c:pt>
                <c:pt idx="816">
                  <c:v>-1.5201484631645425E-2</c:v>
                </c:pt>
                <c:pt idx="817">
                  <c:v>-1.5201484631645425E-2</c:v>
                </c:pt>
                <c:pt idx="818">
                  <c:v>-1.5201484631645425E-2</c:v>
                </c:pt>
                <c:pt idx="819">
                  <c:v>-1.5201484631645425E-2</c:v>
                </c:pt>
                <c:pt idx="820">
                  <c:v>-1.5201484631645425E-2</c:v>
                </c:pt>
                <c:pt idx="821">
                  <c:v>-1.5201484631645425E-2</c:v>
                </c:pt>
                <c:pt idx="822">
                  <c:v>-1.5201484631645425E-2</c:v>
                </c:pt>
                <c:pt idx="823">
                  <c:v>-1.5201484631645425E-2</c:v>
                </c:pt>
                <c:pt idx="824">
                  <c:v>-1.5201484631645425E-2</c:v>
                </c:pt>
                <c:pt idx="825">
                  <c:v>-1.5201484631645425E-2</c:v>
                </c:pt>
                <c:pt idx="826">
                  <c:v>3.0401845190736999E-3</c:v>
                </c:pt>
                <c:pt idx="827">
                  <c:v>3.0401845190736999E-3</c:v>
                </c:pt>
                <c:pt idx="828">
                  <c:v>3.0401845190736999E-3</c:v>
                </c:pt>
                <c:pt idx="829">
                  <c:v>3.0401845190736999E-3</c:v>
                </c:pt>
                <c:pt idx="830">
                  <c:v>3.0401845190736999E-3</c:v>
                </c:pt>
                <c:pt idx="831">
                  <c:v>1.0640830227304372E-2</c:v>
                </c:pt>
                <c:pt idx="832">
                  <c:v>1.0640830227304372E-2</c:v>
                </c:pt>
                <c:pt idx="833">
                  <c:v>1.0640830227304372E-2</c:v>
                </c:pt>
                <c:pt idx="834">
                  <c:v>1.0640830227304372E-2</c:v>
                </c:pt>
                <c:pt idx="835">
                  <c:v>1.0640830227304372E-2</c:v>
                </c:pt>
                <c:pt idx="836">
                  <c:v>1.0640830227304372E-2</c:v>
                </c:pt>
                <c:pt idx="837">
                  <c:v>1.9762455243875605E-2</c:v>
                </c:pt>
                <c:pt idx="838">
                  <c:v>1.9762455243875605E-2</c:v>
                </c:pt>
                <c:pt idx="839">
                  <c:v>1.9762455243875605E-2</c:v>
                </c:pt>
                <c:pt idx="840">
                  <c:v>1.9762455243875605E-2</c:v>
                </c:pt>
                <c:pt idx="841">
                  <c:v>1.9762455243875605E-2</c:v>
                </c:pt>
                <c:pt idx="842">
                  <c:v>1.9762455243875605E-2</c:v>
                </c:pt>
                <c:pt idx="843">
                  <c:v>2.8885724907315734E-2</c:v>
                </c:pt>
                <c:pt idx="844">
                  <c:v>2.8885724907315734E-2</c:v>
                </c:pt>
                <c:pt idx="845">
                  <c:v>2.8885724907315734E-2</c:v>
                </c:pt>
                <c:pt idx="846">
                  <c:v>2.8885724907315734E-2</c:v>
                </c:pt>
                <c:pt idx="847">
                  <c:v>2.8885724907315734E-2</c:v>
                </c:pt>
                <c:pt idx="848">
                  <c:v>2.8885724907315734E-2</c:v>
                </c:pt>
                <c:pt idx="849">
                  <c:v>2.8885724907315734E-2</c:v>
                </c:pt>
                <c:pt idx="850">
                  <c:v>3.9532632576530981E-2</c:v>
                </c:pt>
                <c:pt idx="851">
                  <c:v>3.9532632576530981E-2</c:v>
                </c:pt>
                <c:pt idx="852">
                  <c:v>3.9532632576530981E-2</c:v>
                </c:pt>
                <c:pt idx="853">
                  <c:v>3.9532632576530981E-2</c:v>
                </c:pt>
                <c:pt idx="854">
                  <c:v>3.9532632576530981E-2</c:v>
                </c:pt>
                <c:pt idx="855">
                  <c:v>3.9532632576530981E-2</c:v>
                </c:pt>
                <c:pt idx="856">
                  <c:v>3.9532632576530981E-2</c:v>
                </c:pt>
                <c:pt idx="857">
                  <c:v>3.9532632576530981E-2</c:v>
                </c:pt>
                <c:pt idx="858">
                  <c:v>3.9532632576530981E-2</c:v>
                </c:pt>
                <c:pt idx="859">
                  <c:v>5.3228271271588433E-2</c:v>
                </c:pt>
                <c:pt idx="860">
                  <c:v>5.3228271271588433E-2</c:v>
                </c:pt>
                <c:pt idx="861">
                  <c:v>5.3228271271588433E-2</c:v>
                </c:pt>
                <c:pt idx="862">
                  <c:v>5.3228271271588433E-2</c:v>
                </c:pt>
                <c:pt idx="863">
                  <c:v>5.3228271271588433E-2</c:v>
                </c:pt>
                <c:pt idx="864">
                  <c:v>5.3228271271588433E-2</c:v>
                </c:pt>
                <c:pt idx="865">
                  <c:v>5.3228271271588433E-2</c:v>
                </c:pt>
                <c:pt idx="866">
                  <c:v>5.3228271271588433E-2</c:v>
                </c:pt>
                <c:pt idx="867">
                  <c:v>6.5410480010413122E-2</c:v>
                </c:pt>
                <c:pt idx="868">
                  <c:v>6.5410480010413122E-2</c:v>
                </c:pt>
                <c:pt idx="869">
                  <c:v>6.5410480010413122E-2</c:v>
                </c:pt>
                <c:pt idx="870">
                  <c:v>6.9981214942714726E-2</c:v>
                </c:pt>
                <c:pt idx="871">
                  <c:v>6.9981214942714726E-2</c:v>
                </c:pt>
                <c:pt idx="872">
                  <c:v>6.9981214942714726E-2</c:v>
                </c:pt>
                <c:pt idx="873">
                  <c:v>6.9981214942714726E-2</c:v>
                </c:pt>
                <c:pt idx="874">
                  <c:v>6.9981214942714726E-2</c:v>
                </c:pt>
                <c:pt idx="875">
                  <c:v>6.9981214942714726E-2</c:v>
                </c:pt>
                <c:pt idx="876">
                  <c:v>6.9981214942714726E-2</c:v>
                </c:pt>
                <c:pt idx="877">
                  <c:v>6.9981214942714726E-2</c:v>
                </c:pt>
                <c:pt idx="878">
                  <c:v>6.9981214942714726E-2</c:v>
                </c:pt>
                <c:pt idx="879">
                  <c:v>6.9981214942714726E-2</c:v>
                </c:pt>
                <c:pt idx="880">
                  <c:v>6.9981214942714726E-2</c:v>
                </c:pt>
                <c:pt idx="881">
                  <c:v>6.9981214942714726E-2</c:v>
                </c:pt>
                <c:pt idx="882">
                  <c:v>6.9981214942714726E-2</c:v>
                </c:pt>
                <c:pt idx="883">
                  <c:v>6.9981214942714726E-2</c:v>
                </c:pt>
                <c:pt idx="884">
                  <c:v>9.1332212074037591E-2</c:v>
                </c:pt>
                <c:pt idx="885">
                  <c:v>9.1332212074037591E-2</c:v>
                </c:pt>
                <c:pt idx="886">
                  <c:v>9.1332212074037591E-2</c:v>
                </c:pt>
                <c:pt idx="887">
                  <c:v>9.1332212074037591E-2</c:v>
                </c:pt>
                <c:pt idx="888">
                  <c:v>9.1332212074037591E-2</c:v>
                </c:pt>
                <c:pt idx="889">
                  <c:v>9.1332212074037591E-2</c:v>
                </c:pt>
                <c:pt idx="890">
                  <c:v>9.1332212074037591E-2</c:v>
                </c:pt>
                <c:pt idx="891">
                  <c:v>9.1332212074037591E-2</c:v>
                </c:pt>
                <c:pt idx="892">
                  <c:v>9.1332212074037591E-2</c:v>
                </c:pt>
                <c:pt idx="893">
                  <c:v>0.10507925922614002</c:v>
                </c:pt>
                <c:pt idx="894">
                  <c:v>0.10507925922614002</c:v>
                </c:pt>
                <c:pt idx="895">
                  <c:v>0.10507925922614002</c:v>
                </c:pt>
                <c:pt idx="896">
                  <c:v>0.10507925922614002</c:v>
                </c:pt>
                <c:pt idx="897">
                  <c:v>0.10507925922614002</c:v>
                </c:pt>
                <c:pt idx="898">
                  <c:v>0.11272493050651332</c:v>
                </c:pt>
                <c:pt idx="899">
                  <c:v>0.11272493050651332</c:v>
                </c:pt>
                <c:pt idx="900">
                  <c:v>0.11272493050651332</c:v>
                </c:pt>
                <c:pt idx="901">
                  <c:v>0.11272493050651332</c:v>
                </c:pt>
                <c:pt idx="902">
                  <c:v>0.11272493050651332</c:v>
                </c:pt>
                <c:pt idx="903">
                  <c:v>0.11272493050651332</c:v>
                </c:pt>
                <c:pt idx="904">
                  <c:v>0.11272493050651332</c:v>
                </c:pt>
                <c:pt idx="905">
                  <c:v>0.11272493050651332</c:v>
                </c:pt>
                <c:pt idx="906">
                  <c:v>0.11272493050651332</c:v>
                </c:pt>
                <c:pt idx="907">
                  <c:v>0.11272493050651332</c:v>
                </c:pt>
                <c:pt idx="908">
                  <c:v>0.11272493050651332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0.1403072674151874</c:v>
                </c:pt>
                <c:pt idx="917">
                  <c:v>0.1403072674151874</c:v>
                </c:pt>
                <c:pt idx="918">
                  <c:v>0.1403072674151874</c:v>
                </c:pt>
                <c:pt idx="919">
                  <c:v>0.1403072674151874</c:v>
                </c:pt>
                <c:pt idx="920">
                  <c:v>0.1403072674151874</c:v>
                </c:pt>
                <c:pt idx="921">
                  <c:v>0.1403072674151874</c:v>
                </c:pt>
                <c:pt idx="922">
                  <c:v>0.1403072674151874</c:v>
                </c:pt>
                <c:pt idx="923">
                  <c:v>0.1403072674151874</c:v>
                </c:pt>
                <c:pt idx="924">
                  <c:v>0.1403072674151874</c:v>
                </c:pt>
                <c:pt idx="925">
                  <c:v>0.1403072674151874</c:v>
                </c:pt>
                <c:pt idx="926">
                  <c:v>0.1403072674151874</c:v>
                </c:pt>
                <c:pt idx="927">
                  <c:v>0.1403072674151874</c:v>
                </c:pt>
                <c:pt idx="928">
                  <c:v>0.15875367574769092</c:v>
                </c:pt>
                <c:pt idx="929">
                  <c:v>0.15875367574769092</c:v>
                </c:pt>
                <c:pt idx="930">
                  <c:v>0.16183316589147242</c:v>
                </c:pt>
                <c:pt idx="931">
                  <c:v>0.16183316589147242</c:v>
                </c:pt>
                <c:pt idx="932">
                  <c:v>0.16183316589147242</c:v>
                </c:pt>
                <c:pt idx="933">
                  <c:v>0.16183316589147242</c:v>
                </c:pt>
                <c:pt idx="934">
                  <c:v>0.16183316589147242</c:v>
                </c:pt>
                <c:pt idx="935">
                  <c:v>0.16183316589147242</c:v>
                </c:pt>
                <c:pt idx="936">
                  <c:v>0.16183316589147242</c:v>
                </c:pt>
                <c:pt idx="937">
                  <c:v>0.16183316589147242</c:v>
                </c:pt>
                <c:pt idx="938">
                  <c:v>0.16183316589147242</c:v>
                </c:pt>
                <c:pt idx="939">
                  <c:v>0.16183316589147242</c:v>
                </c:pt>
                <c:pt idx="940">
                  <c:v>0.17725426652149778</c:v>
                </c:pt>
                <c:pt idx="941">
                  <c:v>0.17725426652149778</c:v>
                </c:pt>
                <c:pt idx="942">
                  <c:v>0.17725426652149778</c:v>
                </c:pt>
                <c:pt idx="943">
                  <c:v>0.17725426652149778</c:v>
                </c:pt>
                <c:pt idx="944">
                  <c:v>0.17725426652149778</c:v>
                </c:pt>
                <c:pt idx="945">
                  <c:v>0.17725426652149778</c:v>
                </c:pt>
                <c:pt idx="946">
                  <c:v>0.17725426652149778</c:v>
                </c:pt>
                <c:pt idx="947">
                  <c:v>0.18807395457328019</c:v>
                </c:pt>
                <c:pt idx="948">
                  <c:v>0.18807395457328019</c:v>
                </c:pt>
                <c:pt idx="949">
                  <c:v>0.18807395457328019</c:v>
                </c:pt>
                <c:pt idx="950">
                  <c:v>0.18807395457328019</c:v>
                </c:pt>
                <c:pt idx="951">
                  <c:v>0.18807395457328019</c:v>
                </c:pt>
                <c:pt idx="952">
                  <c:v>0.19581573134802022</c:v>
                </c:pt>
                <c:pt idx="953">
                  <c:v>0.19581573134802022</c:v>
                </c:pt>
                <c:pt idx="954">
                  <c:v>0.19581573134802022</c:v>
                </c:pt>
                <c:pt idx="955">
                  <c:v>0.19581573134802022</c:v>
                </c:pt>
                <c:pt idx="956">
                  <c:v>0.20201759173266462</c:v>
                </c:pt>
                <c:pt idx="957">
                  <c:v>0.20201759173266462</c:v>
                </c:pt>
                <c:pt idx="958">
                  <c:v>0.20201759173266462</c:v>
                </c:pt>
                <c:pt idx="959">
                  <c:v>0.20201759173266462</c:v>
                </c:pt>
                <c:pt idx="960">
                  <c:v>0.20201759173266462</c:v>
                </c:pt>
                <c:pt idx="961">
                  <c:v>0.20201759173266462</c:v>
                </c:pt>
                <c:pt idx="962">
                  <c:v>0.21133505092358154</c:v>
                </c:pt>
                <c:pt idx="963">
                  <c:v>0.21133505092358154</c:v>
                </c:pt>
                <c:pt idx="964">
                  <c:v>0.21133505092358154</c:v>
                </c:pt>
                <c:pt idx="965">
                  <c:v>0.21600061906852178</c:v>
                </c:pt>
                <c:pt idx="966">
                  <c:v>0.21600061906852178</c:v>
                </c:pt>
                <c:pt idx="967">
                  <c:v>0.21600061906852178</c:v>
                </c:pt>
                <c:pt idx="968">
                  <c:v>0.21600061906852178</c:v>
                </c:pt>
                <c:pt idx="969">
                  <c:v>0.21600061906852178</c:v>
                </c:pt>
                <c:pt idx="970">
                  <c:v>0.21600061906852178</c:v>
                </c:pt>
                <c:pt idx="971">
                  <c:v>0.21600061906852178</c:v>
                </c:pt>
                <c:pt idx="972">
                  <c:v>0.22690544102497454</c:v>
                </c:pt>
                <c:pt idx="973">
                  <c:v>0.22690544102497454</c:v>
                </c:pt>
                <c:pt idx="974">
                  <c:v>0.23002600999886993</c:v>
                </c:pt>
                <c:pt idx="975">
                  <c:v>0.23002600999886993</c:v>
                </c:pt>
                <c:pt idx="976">
                  <c:v>0.23002600999886993</c:v>
                </c:pt>
                <c:pt idx="977">
                  <c:v>0.23002600999886993</c:v>
                </c:pt>
                <c:pt idx="978">
                  <c:v>0.23002600999886993</c:v>
                </c:pt>
                <c:pt idx="979">
                  <c:v>0.23002600999886993</c:v>
                </c:pt>
                <c:pt idx="980">
                  <c:v>0.23002600999886993</c:v>
                </c:pt>
                <c:pt idx="981">
                  <c:v>0.23002600999886993</c:v>
                </c:pt>
                <c:pt idx="982">
                  <c:v>0.24253103988010652</c:v>
                </c:pt>
                <c:pt idx="983">
                  <c:v>0.24253103988010652</c:v>
                </c:pt>
                <c:pt idx="984">
                  <c:v>0.24253103988010652</c:v>
                </c:pt>
                <c:pt idx="985">
                  <c:v>0.24723011587185462</c:v>
                </c:pt>
                <c:pt idx="986">
                  <c:v>0.24723011587185462</c:v>
                </c:pt>
                <c:pt idx="987">
                  <c:v>0.24723011587185462</c:v>
                </c:pt>
                <c:pt idx="988">
                  <c:v>0.24723011587185462</c:v>
                </c:pt>
                <c:pt idx="989">
                  <c:v>0.24723011587185462</c:v>
                </c:pt>
                <c:pt idx="990">
                  <c:v>0.25507411263966373</c:v>
                </c:pt>
                <c:pt idx="991">
                  <c:v>0.25507411263966373</c:v>
                </c:pt>
                <c:pt idx="992">
                  <c:v>0.25507411263966373</c:v>
                </c:pt>
                <c:pt idx="993">
                  <c:v>0.25507411263966373</c:v>
                </c:pt>
                <c:pt idx="994">
                  <c:v>0.25507411263966373</c:v>
                </c:pt>
                <c:pt idx="995">
                  <c:v>0.25507411263966373</c:v>
                </c:pt>
                <c:pt idx="996">
                  <c:v>0.25507411263966373</c:v>
                </c:pt>
                <c:pt idx="997">
                  <c:v>0.26608225088093418</c:v>
                </c:pt>
                <c:pt idx="998">
                  <c:v>0.26608225088093418</c:v>
                </c:pt>
                <c:pt idx="999">
                  <c:v>0.26608225088093418</c:v>
                </c:pt>
                <c:pt idx="1000">
                  <c:v>0.26608225088093418</c:v>
                </c:pt>
                <c:pt idx="1001">
                  <c:v>0.26608225088093418</c:v>
                </c:pt>
                <c:pt idx="1002">
                  <c:v>0.26608225088093418</c:v>
                </c:pt>
                <c:pt idx="1003">
                  <c:v>0.26608225088093418</c:v>
                </c:pt>
                <c:pt idx="1004">
                  <c:v>0.26608225088093418</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0.30248788203525906</c:v>
                </c:pt>
                <c:pt idx="1021">
                  <c:v>0.30248788203525906</c:v>
                </c:pt>
                <c:pt idx="1022">
                  <c:v>0.30248788203525906</c:v>
                </c:pt>
                <c:pt idx="1023">
                  <c:v>0.3072650957780772</c:v>
                </c:pt>
                <c:pt idx="1024">
                  <c:v>0.3072650957780772</c:v>
                </c:pt>
                <c:pt idx="1025">
                  <c:v>0.3072650957780772</c:v>
                </c:pt>
                <c:pt idx="1026">
                  <c:v>0.3072650957780772</c:v>
                </c:pt>
                <c:pt idx="1027">
                  <c:v>0.3072650957780772</c:v>
                </c:pt>
                <c:pt idx="1028">
                  <c:v>0.3072650957780772</c:v>
                </c:pt>
                <c:pt idx="1029">
                  <c:v>0.3072650957780772</c:v>
                </c:pt>
                <c:pt idx="1030">
                  <c:v>0.3072650957780772</c:v>
                </c:pt>
                <c:pt idx="1031">
                  <c:v>0.3072650957780772</c:v>
                </c:pt>
                <c:pt idx="1032">
                  <c:v>0.3072650957780772</c:v>
                </c:pt>
                <c:pt idx="1033">
                  <c:v>0.3072650957780772</c:v>
                </c:pt>
                <c:pt idx="1034">
                  <c:v>0.3072650957780772</c:v>
                </c:pt>
                <c:pt idx="1035">
                  <c:v>0.3072650957780772</c:v>
                </c:pt>
                <c:pt idx="1036">
                  <c:v>0.3072650957780772</c:v>
                </c:pt>
                <c:pt idx="1037">
                  <c:v>0.32965373799869191</c:v>
                </c:pt>
                <c:pt idx="1038">
                  <c:v>0.32965373799869191</c:v>
                </c:pt>
                <c:pt idx="1039">
                  <c:v>0.32965373799869191</c:v>
                </c:pt>
                <c:pt idx="1040">
                  <c:v>0.32965373799869191</c:v>
                </c:pt>
                <c:pt idx="1041">
                  <c:v>0.32965373799869191</c:v>
                </c:pt>
                <c:pt idx="1042">
                  <c:v>0.32965373799869191</c:v>
                </c:pt>
                <c:pt idx="1043">
                  <c:v>0.32965373799869191</c:v>
                </c:pt>
                <c:pt idx="1044">
                  <c:v>0.32965373799869191</c:v>
                </c:pt>
                <c:pt idx="1045">
                  <c:v>0.32965373799869191</c:v>
                </c:pt>
                <c:pt idx="1046">
                  <c:v>0.32965373799869191</c:v>
                </c:pt>
                <c:pt idx="1047">
                  <c:v>0.32965373799869191</c:v>
                </c:pt>
                <c:pt idx="1048">
                  <c:v>0.34736091317166035</c:v>
                </c:pt>
                <c:pt idx="1049">
                  <c:v>0.34736091317166035</c:v>
                </c:pt>
                <c:pt idx="1050">
                  <c:v>0.34736091317166035</c:v>
                </c:pt>
                <c:pt idx="1051">
                  <c:v>0.34736091317166035</c:v>
                </c:pt>
                <c:pt idx="1052">
                  <c:v>0.34736091317166035</c:v>
                </c:pt>
                <c:pt idx="1053">
                  <c:v>0.34736091317166035</c:v>
                </c:pt>
                <c:pt idx="1054">
                  <c:v>0.34736091317166035</c:v>
                </c:pt>
                <c:pt idx="1055">
                  <c:v>0.34736091317166035</c:v>
                </c:pt>
                <c:pt idx="1056">
                  <c:v>0.34736091317166035</c:v>
                </c:pt>
                <c:pt idx="1057">
                  <c:v>0.36192980361200539</c:v>
                </c:pt>
                <c:pt idx="1058">
                  <c:v>0.36192980361200539</c:v>
                </c:pt>
                <c:pt idx="1059">
                  <c:v>0.36192980361200539</c:v>
                </c:pt>
                <c:pt idx="1060">
                  <c:v>0.36192980361200539</c:v>
                </c:pt>
                <c:pt idx="1061">
                  <c:v>0.36192980361200539</c:v>
                </c:pt>
                <c:pt idx="1062">
                  <c:v>0.36192980361200539</c:v>
                </c:pt>
                <c:pt idx="1063">
                  <c:v>0.3716850598056044</c:v>
                </c:pt>
                <c:pt idx="1064">
                  <c:v>0.3716850598056044</c:v>
                </c:pt>
                <c:pt idx="1065">
                  <c:v>0.3716850598056044</c:v>
                </c:pt>
                <c:pt idx="1066">
                  <c:v>0.3716850598056044</c:v>
                </c:pt>
                <c:pt idx="1067">
                  <c:v>0.3716850598056044</c:v>
                </c:pt>
                <c:pt idx="1068">
                  <c:v>0.3716850598056044</c:v>
                </c:pt>
                <c:pt idx="1069">
                  <c:v>0.38147581702590427</c:v>
                </c:pt>
                <c:pt idx="1070">
                  <c:v>0.38147581702590427</c:v>
                </c:pt>
                <c:pt idx="1071">
                  <c:v>0.38147581702590427</c:v>
                </c:pt>
                <c:pt idx="1072">
                  <c:v>0.38147581702590427</c:v>
                </c:pt>
                <c:pt idx="1073">
                  <c:v>0.38147581702590427</c:v>
                </c:pt>
                <c:pt idx="1074">
                  <c:v>0.38147581702590427</c:v>
                </c:pt>
                <c:pt idx="1075">
                  <c:v>0.38147581702590427</c:v>
                </c:pt>
                <c:pt idx="1076">
                  <c:v>0.38147581702590427</c:v>
                </c:pt>
                <c:pt idx="1077">
                  <c:v>0.38147581702590427</c:v>
                </c:pt>
                <c:pt idx="1078">
                  <c:v>0.39623116047281037</c:v>
                </c:pt>
                <c:pt idx="1079">
                  <c:v>0.39623116047281037</c:v>
                </c:pt>
                <c:pt idx="1080">
                  <c:v>0.39623116047281037</c:v>
                </c:pt>
                <c:pt idx="1081">
                  <c:v>0.39623116047281037</c:v>
                </c:pt>
                <c:pt idx="1082">
                  <c:v>0.39623116047281037</c:v>
                </c:pt>
                <c:pt idx="1083">
                  <c:v>0.39623116047281037</c:v>
                </c:pt>
                <c:pt idx="1084">
                  <c:v>0.39623116047281037</c:v>
                </c:pt>
                <c:pt idx="1085">
                  <c:v>0.39623116047281037</c:v>
                </c:pt>
                <c:pt idx="1086">
                  <c:v>0.39623116047281037</c:v>
                </c:pt>
                <c:pt idx="1087">
                  <c:v>0.39623116047281037</c:v>
                </c:pt>
                <c:pt idx="1088">
                  <c:v>0.39623116047281037</c:v>
                </c:pt>
                <c:pt idx="1089">
                  <c:v>0.39623116047281037</c:v>
                </c:pt>
                <c:pt idx="1090">
                  <c:v>0.39623116047281037</c:v>
                </c:pt>
                <c:pt idx="1091">
                  <c:v>0.39623116047281037</c:v>
                </c:pt>
                <c:pt idx="1092">
                  <c:v>0.41935799491213976</c:v>
                </c:pt>
                <c:pt idx="1093">
                  <c:v>0.41935799491213976</c:v>
                </c:pt>
                <c:pt idx="1094">
                  <c:v>0.41935799491213976</c:v>
                </c:pt>
                <c:pt idx="1095">
                  <c:v>0.41935799491213976</c:v>
                </c:pt>
                <c:pt idx="1096">
                  <c:v>0.41935799491213976</c:v>
                </c:pt>
                <c:pt idx="1097">
                  <c:v>0.42767159014877493</c:v>
                </c:pt>
                <c:pt idx="1098">
                  <c:v>0.42767159014877493</c:v>
                </c:pt>
                <c:pt idx="1099">
                  <c:v>0.42767159014877493</c:v>
                </c:pt>
                <c:pt idx="1100">
                  <c:v>0.42767159014877493</c:v>
                </c:pt>
                <c:pt idx="1101">
                  <c:v>0.42767159014877493</c:v>
                </c:pt>
                <c:pt idx="1102">
                  <c:v>0.42767159014877493</c:v>
                </c:pt>
                <c:pt idx="1103">
                  <c:v>0.42767159014877493</c:v>
                </c:pt>
                <c:pt idx="1104">
                  <c:v>0.42767159014877493</c:v>
                </c:pt>
                <c:pt idx="1105">
                  <c:v>0.42767159014877493</c:v>
                </c:pt>
                <c:pt idx="1106">
                  <c:v>0.42767159014877493</c:v>
                </c:pt>
                <c:pt idx="1107">
                  <c:v>0.42767159014877493</c:v>
                </c:pt>
                <c:pt idx="1108">
                  <c:v>0.4460670441920157</c:v>
                </c:pt>
                <c:pt idx="1109">
                  <c:v>0.4460670441920157</c:v>
                </c:pt>
                <c:pt idx="1110">
                  <c:v>0.4460670441920157</c:v>
                </c:pt>
                <c:pt idx="1111">
                  <c:v>0.4460670441920157</c:v>
                </c:pt>
                <c:pt idx="1112">
                  <c:v>0.4460670441920157</c:v>
                </c:pt>
                <c:pt idx="1113">
                  <c:v>0.45447839864891409</c:v>
                </c:pt>
                <c:pt idx="1114">
                  <c:v>0.45447839864891409</c:v>
                </c:pt>
                <c:pt idx="1115">
                  <c:v>0.45447839864891409</c:v>
                </c:pt>
                <c:pt idx="1116">
                  <c:v>0.45447839864891409</c:v>
                </c:pt>
                <c:pt idx="1117">
                  <c:v>0.45447839864891409</c:v>
                </c:pt>
                <c:pt idx="1118">
                  <c:v>0.45447839864891409</c:v>
                </c:pt>
                <c:pt idx="1119">
                  <c:v>0.45447839864891409</c:v>
                </c:pt>
                <c:pt idx="1120">
                  <c:v>0.45447839864891409</c:v>
                </c:pt>
                <c:pt idx="1121">
                  <c:v>0.45447839864891409</c:v>
                </c:pt>
                <c:pt idx="1122">
                  <c:v>0.46970075330452549</c:v>
                </c:pt>
                <c:pt idx="1123">
                  <c:v>0.46970075330452549</c:v>
                </c:pt>
                <c:pt idx="1124">
                  <c:v>0.46970075330452549</c:v>
                </c:pt>
                <c:pt idx="1125">
                  <c:v>0.47479897905845492</c:v>
                </c:pt>
                <c:pt idx="1126">
                  <c:v>0.47479897905845492</c:v>
                </c:pt>
                <c:pt idx="1127">
                  <c:v>0.47479897905845492</c:v>
                </c:pt>
                <c:pt idx="1128">
                  <c:v>0.47479897905845492</c:v>
                </c:pt>
                <c:pt idx="1129">
                  <c:v>0.47479897905845492</c:v>
                </c:pt>
                <c:pt idx="1130">
                  <c:v>0.47479897905845492</c:v>
                </c:pt>
                <c:pt idx="1131">
                  <c:v>0.48503273777158118</c:v>
                </c:pt>
                <c:pt idx="1132">
                  <c:v>0.48503273777158118</c:v>
                </c:pt>
                <c:pt idx="1133">
                  <c:v>0.48503273777158118</c:v>
                </c:pt>
                <c:pt idx="1134">
                  <c:v>0.48503273777158118</c:v>
                </c:pt>
                <c:pt idx="1135">
                  <c:v>0.48503273777158118</c:v>
                </c:pt>
                <c:pt idx="1136">
                  <c:v>0.49359980048737379</c:v>
                </c:pt>
                <c:pt idx="1137">
                  <c:v>0.49359980048737379</c:v>
                </c:pt>
                <c:pt idx="1138">
                  <c:v>0.49359980048737379</c:v>
                </c:pt>
                <c:pt idx="1139">
                  <c:v>0.49359980048737379</c:v>
                </c:pt>
                <c:pt idx="1140">
                  <c:v>0.5004796003899008</c:v>
                </c:pt>
                <c:pt idx="1141">
                  <c:v>0.5004796003899008</c:v>
                </c:pt>
                <c:pt idx="1142">
                  <c:v>0.5004796003899008</c:v>
                </c:pt>
                <c:pt idx="1143">
                  <c:v>0.5004796003899008</c:v>
                </c:pt>
                <c:pt idx="1144">
                  <c:v>0.5004796003899008</c:v>
                </c:pt>
                <c:pt idx="1145">
                  <c:v>0.5004796003899008</c:v>
                </c:pt>
                <c:pt idx="1146">
                  <c:v>0.51084402492848424</c:v>
                </c:pt>
                <c:pt idx="1147">
                  <c:v>0.51084402492848424</c:v>
                </c:pt>
                <c:pt idx="1148">
                  <c:v>0.51084402492848424</c:v>
                </c:pt>
                <c:pt idx="1149">
                  <c:v>0.51084402492848424</c:v>
                </c:pt>
                <c:pt idx="1150">
                  <c:v>0.51084402492848424</c:v>
                </c:pt>
                <c:pt idx="1151">
                  <c:v>0.51084402492848424</c:v>
                </c:pt>
                <c:pt idx="1152">
                  <c:v>0.52126361871264293</c:v>
                </c:pt>
                <c:pt idx="1153">
                  <c:v>0.52126361871264293</c:v>
                </c:pt>
                <c:pt idx="1154">
                  <c:v>0.52126361871264293</c:v>
                </c:pt>
                <c:pt idx="1155">
                  <c:v>0.52126361871264293</c:v>
                </c:pt>
                <c:pt idx="1156">
                  <c:v>0.52824151828033117</c:v>
                </c:pt>
                <c:pt idx="1157">
                  <c:v>0.52824151828033117</c:v>
                </c:pt>
                <c:pt idx="1158">
                  <c:v>0.52824151828033117</c:v>
                </c:pt>
                <c:pt idx="1159">
                  <c:v>0.53349185558387502</c:v>
                </c:pt>
                <c:pt idx="1160">
                  <c:v>0.53349185558387502</c:v>
                </c:pt>
                <c:pt idx="1161">
                  <c:v>0.53349185558387502</c:v>
                </c:pt>
                <c:pt idx="1162">
                  <c:v>0.53349185558387502</c:v>
                </c:pt>
                <c:pt idx="1163">
                  <c:v>0.53349185558387502</c:v>
                </c:pt>
                <c:pt idx="1164">
                  <c:v>0.53349185558387502</c:v>
                </c:pt>
                <c:pt idx="1165">
                  <c:v>0.53349185558387502</c:v>
                </c:pt>
                <c:pt idx="1166">
                  <c:v>0.5458003925322269</c:v>
                </c:pt>
                <c:pt idx="1167">
                  <c:v>0.5458003925322269</c:v>
                </c:pt>
                <c:pt idx="1168">
                  <c:v>0.5458003925322269</c:v>
                </c:pt>
                <c:pt idx="1169">
                  <c:v>0.5458003925322269</c:v>
                </c:pt>
                <c:pt idx="1170">
                  <c:v>0.5458003925322269</c:v>
                </c:pt>
                <c:pt idx="1171">
                  <c:v>0.5458003925322269</c:v>
                </c:pt>
                <c:pt idx="1172">
                  <c:v>0.55641671367392787</c:v>
                </c:pt>
                <c:pt idx="1173">
                  <c:v>0.55641671367392787</c:v>
                </c:pt>
                <c:pt idx="1174">
                  <c:v>0.55641671367392787</c:v>
                </c:pt>
                <c:pt idx="1175">
                  <c:v>0.55641671367392787</c:v>
                </c:pt>
                <c:pt idx="1176">
                  <c:v>0.56352918771982563</c:v>
                </c:pt>
                <c:pt idx="1177">
                  <c:v>0.56352918771982563</c:v>
                </c:pt>
                <c:pt idx="1178">
                  <c:v>0.56352918771982563</c:v>
                </c:pt>
                <c:pt idx="1179">
                  <c:v>0.56352918771982563</c:v>
                </c:pt>
                <c:pt idx="1180">
                  <c:v>0.56352918771982563</c:v>
                </c:pt>
                <c:pt idx="1181">
                  <c:v>0.56352918771982563</c:v>
                </c:pt>
                <c:pt idx="1182">
                  <c:v>0.56352918771982563</c:v>
                </c:pt>
                <c:pt idx="1183">
                  <c:v>0.56352918771982563</c:v>
                </c:pt>
                <c:pt idx="1184">
                  <c:v>0.56352918771982563</c:v>
                </c:pt>
                <c:pt idx="1185">
                  <c:v>0.56352918771982563</c:v>
                </c:pt>
                <c:pt idx="1186">
                  <c:v>0.58143690916910251</c:v>
                </c:pt>
                <c:pt idx="1187">
                  <c:v>0.58143690916910251</c:v>
                </c:pt>
                <c:pt idx="1188">
                  <c:v>0.58143690916910251</c:v>
                </c:pt>
                <c:pt idx="1189">
                  <c:v>0.58143690916910251</c:v>
                </c:pt>
                <c:pt idx="1190">
                  <c:v>0.58143690916910251</c:v>
                </c:pt>
                <c:pt idx="1191">
                  <c:v>0.58143690916910251</c:v>
                </c:pt>
                <c:pt idx="1192">
                  <c:v>0.58143690916910251</c:v>
                </c:pt>
                <c:pt idx="1193">
                  <c:v>0.58143690916910251</c:v>
                </c:pt>
                <c:pt idx="1194">
                  <c:v>0.58143690916910251</c:v>
                </c:pt>
                <c:pt idx="1195">
                  <c:v>0.58143690916910251</c:v>
                </c:pt>
                <c:pt idx="1196">
                  <c:v>0.59953306862096256</c:v>
                </c:pt>
                <c:pt idx="1197">
                  <c:v>0.59953306862096256</c:v>
                </c:pt>
                <c:pt idx="1198">
                  <c:v>0.59953306862096256</c:v>
                </c:pt>
                <c:pt idx="1199">
                  <c:v>0.59953306862096256</c:v>
                </c:pt>
                <c:pt idx="1200">
                  <c:v>0.59953306862096256</c:v>
                </c:pt>
                <c:pt idx="1201">
                  <c:v>0.59953306862096256</c:v>
                </c:pt>
                <c:pt idx="1202">
                  <c:v>0.59953306862096256</c:v>
                </c:pt>
                <c:pt idx="1203">
                  <c:v>0.59953306862096256</c:v>
                </c:pt>
                <c:pt idx="1204">
                  <c:v>0.59953306862096256</c:v>
                </c:pt>
                <c:pt idx="1205">
                  <c:v>0.59953306862096256</c:v>
                </c:pt>
                <c:pt idx="1206">
                  <c:v>0.6178277297492264</c:v>
                </c:pt>
                <c:pt idx="1207">
                  <c:v>0.6178277297492264</c:v>
                </c:pt>
                <c:pt idx="1208">
                  <c:v>0.6178277297492264</c:v>
                </c:pt>
                <c:pt idx="1209">
                  <c:v>0.6178277297492264</c:v>
                </c:pt>
                <c:pt idx="1210">
                  <c:v>0.6178277297492264</c:v>
                </c:pt>
                <c:pt idx="1211">
                  <c:v>0.6178277297492264</c:v>
                </c:pt>
                <c:pt idx="1212">
                  <c:v>0.6178277297492264</c:v>
                </c:pt>
                <c:pt idx="1213">
                  <c:v>0.63075778691378914</c:v>
                </c:pt>
                <c:pt idx="1214">
                  <c:v>0.63075778691378914</c:v>
                </c:pt>
                <c:pt idx="1215">
                  <c:v>0.63075778691378914</c:v>
                </c:pt>
                <c:pt idx="1216">
                  <c:v>0.63075778691378914</c:v>
                </c:pt>
                <c:pt idx="1217">
                  <c:v>0.63819387575704722</c:v>
                </c:pt>
                <c:pt idx="1218">
                  <c:v>0.63819387575704722</c:v>
                </c:pt>
                <c:pt idx="1219">
                  <c:v>0.63819387575704722</c:v>
                </c:pt>
                <c:pt idx="1220">
                  <c:v>0.63819387575704722</c:v>
                </c:pt>
                <c:pt idx="1221">
                  <c:v>0.64566542262831106</c:v>
                </c:pt>
                <c:pt idx="1222">
                  <c:v>0.64566542262831106</c:v>
                </c:pt>
                <c:pt idx="1223">
                  <c:v>0.64566542262831106</c:v>
                </c:pt>
                <c:pt idx="1224">
                  <c:v>0.64566542262831106</c:v>
                </c:pt>
                <c:pt idx="1225">
                  <c:v>0.64566542262831106</c:v>
                </c:pt>
                <c:pt idx="1226">
                  <c:v>0.65505588009570503</c:v>
                </c:pt>
                <c:pt idx="1227">
                  <c:v>0.65505588009570503</c:v>
                </c:pt>
                <c:pt idx="1228">
                  <c:v>0.65505588009570503</c:v>
                </c:pt>
                <c:pt idx="1229">
                  <c:v>0.65505588009570503</c:v>
                </c:pt>
                <c:pt idx="1230">
                  <c:v>0.65505588009570503</c:v>
                </c:pt>
                <c:pt idx="1231">
                  <c:v>0.65505588009570503</c:v>
                </c:pt>
                <c:pt idx="1232">
                  <c:v>0.65505588009570503</c:v>
                </c:pt>
                <c:pt idx="1233">
                  <c:v>0.66830051777737376</c:v>
                </c:pt>
                <c:pt idx="1234">
                  <c:v>0.66830051777737376</c:v>
                </c:pt>
                <c:pt idx="1235">
                  <c:v>0.67210623049259632</c:v>
                </c:pt>
                <c:pt idx="1236">
                  <c:v>0.67210623049259632</c:v>
                </c:pt>
                <c:pt idx="1237">
                  <c:v>0.67210623049259632</c:v>
                </c:pt>
                <c:pt idx="1238">
                  <c:v>0.67210623049259632</c:v>
                </c:pt>
                <c:pt idx="1239">
                  <c:v>0.67974704019936438</c:v>
                </c:pt>
                <c:pt idx="1240">
                  <c:v>0.67974704019936438</c:v>
                </c:pt>
                <c:pt idx="1241">
                  <c:v>0.67974704019936438</c:v>
                </c:pt>
                <c:pt idx="1242">
                  <c:v>0.67974704019936438</c:v>
                </c:pt>
                <c:pt idx="1243">
                  <c:v>0.68742774275107121</c:v>
                </c:pt>
                <c:pt idx="1244">
                  <c:v>0.68742774275107121</c:v>
                </c:pt>
                <c:pt idx="1245">
                  <c:v>0.68742774275107121</c:v>
                </c:pt>
                <c:pt idx="1246">
                  <c:v>0.68742774275107121</c:v>
                </c:pt>
                <c:pt idx="1247">
                  <c:v>0.68742774275107121</c:v>
                </c:pt>
                <c:pt idx="1248">
                  <c:v>0.69708605805955215</c:v>
                </c:pt>
                <c:pt idx="1249">
                  <c:v>0.69708605805955215</c:v>
                </c:pt>
                <c:pt idx="1250">
                  <c:v>0.69708605805955215</c:v>
                </c:pt>
                <c:pt idx="1251">
                  <c:v>0.69708605805955215</c:v>
                </c:pt>
                <c:pt idx="1252">
                  <c:v>0.70485976116869065</c:v>
                </c:pt>
                <c:pt idx="1253">
                  <c:v>0.70485976116869065</c:v>
                </c:pt>
                <c:pt idx="1254">
                  <c:v>0.70485976116869065</c:v>
                </c:pt>
                <c:pt idx="1255">
                  <c:v>0.70485976116869065</c:v>
                </c:pt>
                <c:pt idx="1256">
                  <c:v>0.70485976116869065</c:v>
                </c:pt>
                <c:pt idx="1257">
                  <c:v>0.70485976116869065</c:v>
                </c:pt>
                <c:pt idx="1258">
                  <c:v>0.71660092108895201</c:v>
                </c:pt>
                <c:pt idx="1259">
                  <c:v>0.71660092108895201</c:v>
                </c:pt>
                <c:pt idx="1260">
                  <c:v>0.72053661622133203</c:v>
                </c:pt>
                <c:pt idx="1261">
                  <c:v>0.72053661622133203</c:v>
                </c:pt>
                <c:pt idx="1262">
                  <c:v>0.72448350403832262</c:v>
                </c:pt>
                <c:pt idx="1263">
                  <c:v>0.72448350403832262</c:v>
                </c:pt>
                <c:pt idx="1264">
                  <c:v>0.72448350403832262</c:v>
                </c:pt>
                <c:pt idx="1265">
                  <c:v>0.72448350403832262</c:v>
                </c:pt>
                <c:pt idx="1266">
                  <c:v>0.72448350403832262</c:v>
                </c:pt>
                <c:pt idx="1267">
                  <c:v>0.72448350403832262</c:v>
                </c:pt>
                <c:pt idx="1268">
                  <c:v>0.7363925894099338</c:v>
                </c:pt>
                <c:pt idx="1269">
                  <c:v>0.7363925894099338</c:v>
                </c:pt>
                <c:pt idx="1270">
                  <c:v>0.74038552290047832</c:v>
                </c:pt>
                <c:pt idx="1271">
                  <c:v>0.74038552290047832</c:v>
                </c:pt>
                <c:pt idx="1272">
                  <c:v>0.74038552290047832</c:v>
                </c:pt>
                <c:pt idx="1273">
                  <c:v>0.74038552290047832</c:v>
                </c:pt>
                <c:pt idx="1274">
                  <c:v>0.74038552290047832</c:v>
                </c:pt>
                <c:pt idx="1275">
                  <c:v>0.74038552290047832</c:v>
                </c:pt>
                <c:pt idx="1276">
                  <c:v>0.75243590193089316</c:v>
                </c:pt>
                <c:pt idx="1277">
                  <c:v>0.75243590193089316</c:v>
                </c:pt>
                <c:pt idx="1278">
                  <c:v>0.75243590193089316</c:v>
                </c:pt>
                <c:pt idx="1279">
                  <c:v>0.7585022038564404</c:v>
                </c:pt>
                <c:pt idx="1280">
                  <c:v>0.7605305121875553</c:v>
                </c:pt>
                <c:pt idx="1281">
                  <c:v>0.7605305121875553</c:v>
                </c:pt>
                <c:pt idx="1282">
                  <c:v>0.7605305121875553</c:v>
                </c:pt>
                <c:pt idx="1283">
                  <c:v>0.7605305121875553</c:v>
                </c:pt>
                <c:pt idx="1284">
                  <c:v>0.7605305121875553</c:v>
                </c:pt>
                <c:pt idx="1285">
                  <c:v>0.77071942334710242</c:v>
                </c:pt>
                <c:pt idx="1286">
                  <c:v>0.77071942334710242</c:v>
                </c:pt>
                <c:pt idx="1287">
                  <c:v>0.77071942334710242</c:v>
                </c:pt>
                <c:pt idx="1288">
                  <c:v>0.77687132996834551</c:v>
                </c:pt>
                <c:pt idx="1289">
                  <c:v>0.77892850500468358</c:v>
                </c:pt>
                <c:pt idx="1290">
                  <c:v>0.78098898173722842</c:v>
                </c:pt>
                <c:pt idx="1291">
                  <c:v>0.78098898173722842</c:v>
                </c:pt>
                <c:pt idx="1292">
                  <c:v>0.78098898173722842</c:v>
                </c:pt>
                <c:pt idx="1293">
                  <c:v>0.78719041678006285</c:v>
                </c:pt>
                <c:pt idx="1294">
                  <c:v>0.78926429572475043</c:v>
                </c:pt>
                <c:pt idx="1295">
                  <c:v>0.78926429572475043</c:v>
                </c:pt>
                <c:pt idx="1296">
                  <c:v>0.78926429572475043</c:v>
                </c:pt>
                <c:pt idx="1297">
                  <c:v>0.78926429572475043</c:v>
                </c:pt>
                <c:pt idx="1298">
                  <c:v>0.78926429572475043</c:v>
                </c:pt>
                <c:pt idx="1299">
                  <c:v>0.79968509868701798</c:v>
                </c:pt>
                <c:pt idx="1300">
                  <c:v>0.79968509868701798</c:v>
                </c:pt>
                <c:pt idx="1301">
                  <c:v>0.80387779347804156</c:v>
                </c:pt>
                <c:pt idx="1302">
                  <c:v>0.80387779347804156</c:v>
                </c:pt>
                <c:pt idx="1303">
                  <c:v>0.80808466725232064</c:v>
                </c:pt>
                <c:pt idx="1304">
                  <c:v>0.80808466725232064</c:v>
                </c:pt>
                <c:pt idx="1305">
                  <c:v>0.80808466725232064</c:v>
                </c:pt>
                <c:pt idx="1306">
                  <c:v>0.80808466725232064</c:v>
                </c:pt>
                <c:pt idx="1307">
                  <c:v>0.81654163928574663</c:v>
                </c:pt>
                <c:pt idx="1308">
                  <c:v>0.81654163928574663</c:v>
                </c:pt>
                <c:pt idx="1309">
                  <c:v>0.81654163928574663</c:v>
                </c:pt>
                <c:pt idx="1310">
                  <c:v>0.81654163928574663</c:v>
                </c:pt>
                <c:pt idx="1311">
                  <c:v>0.82505741806651911</c:v>
                </c:pt>
                <c:pt idx="1312">
                  <c:v>0.82505741806651911</c:v>
                </c:pt>
                <c:pt idx="1313">
                  <c:v>0.82505741806651911</c:v>
                </c:pt>
                <c:pt idx="1314">
                  <c:v>0.82505741806651911</c:v>
                </c:pt>
                <c:pt idx="1315">
                  <c:v>0.83363345347722417</c:v>
                </c:pt>
                <c:pt idx="1316">
                  <c:v>0.83363345347722417</c:v>
                </c:pt>
                <c:pt idx="1317">
                  <c:v>0.83363345347722417</c:v>
                </c:pt>
                <c:pt idx="1318">
                  <c:v>0.83363345347722417</c:v>
                </c:pt>
                <c:pt idx="1319">
                  <c:v>0.83363345347722417</c:v>
                </c:pt>
                <c:pt idx="1320">
                  <c:v>0.84444052159937644</c:v>
                </c:pt>
                <c:pt idx="1321">
                  <c:v>0.84444052159937644</c:v>
                </c:pt>
                <c:pt idx="1322">
                  <c:v>0.84444052159937644</c:v>
                </c:pt>
                <c:pt idx="1323">
                  <c:v>0.85097234001121802</c:v>
                </c:pt>
                <c:pt idx="1324">
                  <c:v>0.85097234001121802</c:v>
                </c:pt>
                <c:pt idx="1325">
                  <c:v>0.85097234001121802</c:v>
                </c:pt>
                <c:pt idx="1326">
                  <c:v>0.85097234001121802</c:v>
                </c:pt>
                <c:pt idx="1327">
                  <c:v>0.85973834429501084</c:v>
                </c:pt>
                <c:pt idx="1328">
                  <c:v>0.85973834429501084</c:v>
                </c:pt>
                <c:pt idx="1329">
                  <c:v>0.86414620345364646</c:v>
                </c:pt>
                <c:pt idx="1330">
                  <c:v>0.86414620345364646</c:v>
                </c:pt>
                <c:pt idx="1331">
                  <c:v>0.86414620345364646</c:v>
                </c:pt>
                <c:pt idx="1332">
                  <c:v>0.87078966098259836</c:v>
                </c:pt>
                <c:pt idx="1333">
                  <c:v>0.87078966098259836</c:v>
                </c:pt>
                <c:pt idx="1334">
                  <c:v>0.87078966098259836</c:v>
                </c:pt>
                <c:pt idx="1335">
                  <c:v>0.87747177544285526</c:v>
                </c:pt>
                <c:pt idx="1336">
                  <c:v>0.87747177544285526</c:v>
                </c:pt>
                <c:pt idx="1337">
                  <c:v>0.87747177544285526</c:v>
                </c:pt>
                <c:pt idx="1338">
                  <c:v>0.87747177544285526</c:v>
                </c:pt>
                <c:pt idx="1339">
                  <c:v>0.88644270123710234</c:v>
                </c:pt>
                <c:pt idx="1340">
                  <c:v>0.88644270123710234</c:v>
                </c:pt>
                <c:pt idx="1341">
                  <c:v>0.89095501331493132</c:v>
                </c:pt>
                <c:pt idx="1342">
                  <c:v>0.89095501331493132</c:v>
                </c:pt>
                <c:pt idx="1343">
                  <c:v>0.89095501331493132</c:v>
                </c:pt>
                <c:pt idx="1344">
                  <c:v>0.89095501331493132</c:v>
                </c:pt>
                <c:pt idx="1345">
                  <c:v>0.89095501331493132</c:v>
                </c:pt>
                <c:pt idx="1346">
                  <c:v>0.89095501331493132</c:v>
                </c:pt>
                <c:pt idx="1347">
                  <c:v>0.89095501331493132</c:v>
                </c:pt>
                <c:pt idx="1348">
                  <c:v>0.89095501331493132</c:v>
                </c:pt>
                <c:pt idx="1349">
                  <c:v>0.90918883853220278</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0.9277300733017374</c:v>
                </c:pt>
                <c:pt idx="1358">
                  <c:v>0.9277300733017374</c:v>
                </c:pt>
                <c:pt idx="1359">
                  <c:v>0.9277300733017374</c:v>
                </c:pt>
                <c:pt idx="1360">
                  <c:v>0.9277300733017374</c:v>
                </c:pt>
                <c:pt idx="1361">
                  <c:v>0.9277300733017374</c:v>
                </c:pt>
                <c:pt idx="1362">
                  <c:v>0.9277300733017374</c:v>
                </c:pt>
                <c:pt idx="1363">
                  <c:v>0.94184799845575651</c:v>
                </c:pt>
                <c:pt idx="1364">
                  <c:v>0.94421926858839211</c:v>
                </c:pt>
                <c:pt idx="1365">
                  <c:v>0.94421926858839211</c:v>
                </c:pt>
                <c:pt idx="1366">
                  <c:v>0.94421926858839211</c:v>
                </c:pt>
                <c:pt idx="1367">
                  <c:v>0.94421926858839211</c:v>
                </c:pt>
                <c:pt idx="1368">
                  <c:v>0.94421926858839211</c:v>
                </c:pt>
                <c:pt idx="1369">
                  <c:v>0.94421926858839211</c:v>
                </c:pt>
                <c:pt idx="1370">
                  <c:v>0.94421926858839211</c:v>
                </c:pt>
                <c:pt idx="1371">
                  <c:v>0.94421926858839211</c:v>
                </c:pt>
                <c:pt idx="1372">
                  <c:v>0.96338418388778102</c:v>
                </c:pt>
                <c:pt idx="1373">
                  <c:v>0.96338418388778102</c:v>
                </c:pt>
                <c:pt idx="1374">
                  <c:v>0.96338418388778102</c:v>
                </c:pt>
                <c:pt idx="1375">
                  <c:v>0.97066286127482049</c:v>
                </c:pt>
                <c:pt idx="1376">
                  <c:v>0.97066286127482049</c:v>
                </c:pt>
                <c:pt idx="1377">
                  <c:v>0.97066286127482049</c:v>
                </c:pt>
                <c:pt idx="1378">
                  <c:v>0.97066286127482049</c:v>
                </c:pt>
                <c:pt idx="1379">
                  <c:v>0.98044852568054008</c:v>
                </c:pt>
                <c:pt idx="1380">
                  <c:v>0.98044852568054008</c:v>
                </c:pt>
                <c:pt idx="1381">
                  <c:v>0.98044852568054008</c:v>
                </c:pt>
                <c:pt idx="1382">
                  <c:v>0.98784983303181217</c:v>
                </c:pt>
                <c:pt idx="1383">
                  <c:v>0.98784983303181217</c:v>
                </c:pt>
                <c:pt idx="1384">
                  <c:v>0.98784983303181217</c:v>
                </c:pt>
                <c:pt idx="1385">
                  <c:v>0.98784983303181217</c:v>
                </c:pt>
                <c:pt idx="1386">
                  <c:v>0.99780325274509218</c:v>
                </c:pt>
                <c:pt idx="1387">
                  <c:v>0.99780325274509218</c:v>
                </c:pt>
                <c:pt idx="1388">
                  <c:v>0.99780325274509218</c:v>
                </c:pt>
                <c:pt idx="1389">
                  <c:v>1.0053336776320532</c:v>
                </c:pt>
                <c:pt idx="1390">
                  <c:v>1.0053336776320532</c:v>
                </c:pt>
                <c:pt idx="1391">
                  <c:v>1.0103857941959429</c:v>
                </c:pt>
                <c:pt idx="1392">
                  <c:v>1.0103857941959429</c:v>
                </c:pt>
                <c:pt idx="1393">
                  <c:v>1.0103857941959429</c:v>
                </c:pt>
                <c:pt idx="1394">
                  <c:v>1.0103857941959429</c:v>
                </c:pt>
                <c:pt idx="1395">
                  <c:v>1.0103857941959429</c:v>
                </c:pt>
                <c:pt idx="1396">
                  <c:v>1.0103857941959429</c:v>
                </c:pt>
                <c:pt idx="1397">
                  <c:v>1.0256992806412391</c:v>
                </c:pt>
                <c:pt idx="1398">
                  <c:v>1.0256992806412391</c:v>
                </c:pt>
                <c:pt idx="1399">
                  <c:v>1.0256992806412391</c:v>
                </c:pt>
                <c:pt idx="1400">
                  <c:v>1.0256992806412391</c:v>
                </c:pt>
                <c:pt idx="1401">
                  <c:v>1.0360433298140965</c:v>
                </c:pt>
                <c:pt idx="1402">
                  <c:v>1.0360433298140965</c:v>
                </c:pt>
                <c:pt idx="1403">
                  <c:v>1.0360433298140965</c:v>
                </c:pt>
                <c:pt idx="1404">
                  <c:v>1.0438747114792222</c:v>
                </c:pt>
                <c:pt idx="1405">
                  <c:v>1.0438747114792222</c:v>
                </c:pt>
                <c:pt idx="1406">
                  <c:v>1.0438747114792222</c:v>
                </c:pt>
                <c:pt idx="1407">
                  <c:v>1.0438747114792222</c:v>
                </c:pt>
                <c:pt idx="1408">
                  <c:v>1.0438747114792222</c:v>
                </c:pt>
                <c:pt idx="1409">
                  <c:v>1.0438747114792222</c:v>
                </c:pt>
                <c:pt idx="1410">
                  <c:v>1.0597326997110486</c:v>
                </c:pt>
                <c:pt idx="1411">
                  <c:v>1.0597326997110486</c:v>
                </c:pt>
                <c:pt idx="1412">
                  <c:v>1.0597326997110486</c:v>
                </c:pt>
                <c:pt idx="1413">
                  <c:v>1.0677625100474344</c:v>
                </c:pt>
                <c:pt idx="1414">
                  <c:v>1.0677625100474344</c:v>
                </c:pt>
                <c:pt idx="1415">
                  <c:v>1.0677625100474344</c:v>
                </c:pt>
                <c:pt idx="1416">
                  <c:v>1.0677625100474344</c:v>
                </c:pt>
                <c:pt idx="1417">
                  <c:v>1.0677625100474344</c:v>
                </c:pt>
                <c:pt idx="1418">
                  <c:v>1.0813007099466392</c:v>
                </c:pt>
                <c:pt idx="1419">
                  <c:v>1.0813007099466392</c:v>
                </c:pt>
                <c:pt idx="1420">
                  <c:v>1.0813007099466392</c:v>
                </c:pt>
                <c:pt idx="1421">
                  <c:v>1.0813007099466392</c:v>
                </c:pt>
                <c:pt idx="1422">
                  <c:v>1.0813007099466392</c:v>
                </c:pt>
                <c:pt idx="1423">
                  <c:v>1.0813007099466392</c:v>
                </c:pt>
                <c:pt idx="1424">
                  <c:v>1.0978128158472511</c:v>
                </c:pt>
                <c:pt idx="1425">
                  <c:v>1.0978128158472511</c:v>
                </c:pt>
                <c:pt idx="1426">
                  <c:v>1.0978128158472511</c:v>
                </c:pt>
                <c:pt idx="1427">
                  <c:v>1.106182200861207</c:v>
                </c:pt>
                <c:pt idx="1428">
                  <c:v>1.106182200861207</c:v>
                </c:pt>
                <c:pt idx="1429">
                  <c:v>1.106182200861207</c:v>
                </c:pt>
                <c:pt idx="1430">
                  <c:v>1.106182200861207</c:v>
                </c:pt>
                <c:pt idx="1431">
                  <c:v>1.1174634002413726</c:v>
                </c:pt>
                <c:pt idx="1432">
                  <c:v>1.1174634002413726</c:v>
                </c:pt>
                <c:pt idx="1433">
                  <c:v>1.1174634002413726</c:v>
                </c:pt>
                <c:pt idx="1434">
                  <c:v>1.1174634002413726</c:v>
                </c:pt>
                <c:pt idx="1435">
                  <c:v>1.1174634002413726</c:v>
                </c:pt>
                <c:pt idx="1436">
                  <c:v>1.1174634002413726</c:v>
                </c:pt>
                <c:pt idx="1437">
                  <c:v>1.1174634002413726</c:v>
                </c:pt>
                <c:pt idx="1438">
                  <c:v>1.1174634002413726</c:v>
                </c:pt>
                <c:pt idx="1439">
                  <c:v>1.1174634002413726</c:v>
                </c:pt>
                <c:pt idx="1440">
                  <c:v>1.1433807685649422</c:v>
                </c:pt>
                <c:pt idx="1441">
                  <c:v>1.1433807685649422</c:v>
                </c:pt>
                <c:pt idx="1442">
                  <c:v>1.1433807685649422</c:v>
                </c:pt>
                <c:pt idx="1443">
                  <c:v>1.1433807685649422</c:v>
                </c:pt>
                <c:pt idx="1444">
                  <c:v>1.1551497492767731</c:v>
                </c:pt>
                <c:pt idx="1445">
                  <c:v>1.1551497492767731</c:v>
                </c:pt>
                <c:pt idx="1446">
                  <c:v>1.1551497492767731</c:v>
                </c:pt>
                <c:pt idx="1447">
                  <c:v>1.1640825990533856</c:v>
                </c:pt>
                <c:pt idx="1448">
                  <c:v>1.167080942006796</c:v>
                </c:pt>
                <c:pt idx="1449">
                  <c:v>1.167080942006796</c:v>
                </c:pt>
                <c:pt idx="1450">
                  <c:v>1.1731093165759767</c:v>
                </c:pt>
                <c:pt idx="1451">
                  <c:v>1.1731093165759767</c:v>
                </c:pt>
                <c:pt idx="1452">
                  <c:v>1.1731093165759767</c:v>
                </c:pt>
                <c:pt idx="1453">
                  <c:v>1.1731093165759767</c:v>
                </c:pt>
                <c:pt idx="1454">
                  <c:v>1.1852957183684145</c:v>
                </c:pt>
                <c:pt idx="1455">
                  <c:v>1.1852957183684145</c:v>
                </c:pt>
                <c:pt idx="1456">
                  <c:v>1.1852957183684145</c:v>
                </c:pt>
                <c:pt idx="1457">
                  <c:v>1.1852957183684145</c:v>
                </c:pt>
                <c:pt idx="1458">
                  <c:v>1.1852957183684145</c:v>
                </c:pt>
                <c:pt idx="1459">
                  <c:v>1.1852957183684145</c:v>
                </c:pt>
                <c:pt idx="1460">
                  <c:v>1.2039124786942532</c:v>
                </c:pt>
                <c:pt idx="1461">
                  <c:v>1.2039124786942532</c:v>
                </c:pt>
                <c:pt idx="1462">
                  <c:v>1.2039124786942532</c:v>
                </c:pt>
                <c:pt idx="1463">
                  <c:v>1.2039124786942532</c:v>
                </c:pt>
                <c:pt idx="1464">
                  <c:v>1.2165591764401678</c:v>
                </c:pt>
                <c:pt idx="1465">
                  <c:v>1.2165591764401678</c:v>
                </c:pt>
                <c:pt idx="1466">
                  <c:v>1.222956119300886</c:v>
                </c:pt>
                <c:pt idx="1467">
                  <c:v>1.222956119300886</c:v>
                </c:pt>
                <c:pt idx="1468">
                  <c:v>1.2294035019788656</c:v>
                </c:pt>
                <c:pt idx="1469">
                  <c:v>1.2294035019788656</c:v>
                </c:pt>
                <c:pt idx="1470">
                  <c:v>1.2294035019788656</c:v>
                </c:pt>
                <c:pt idx="1471">
                  <c:v>1.2294035019788656</c:v>
                </c:pt>
                <c:pt idx="1472">
                  <c:v>1.2424539177781742</c:v>
                </c:pt>
                <c:pt idx="1473">
                  <c:v>1.2457497672431228</c:v>
                </c:pt>
                <c:pt idx="1474">
                  <c:v>1.2457497672431228</c:v>
                </c:pt>
                <c:pt idx="1475">
                  <c:v>1.2523823790942727</c:v>
                </c:pt>
                <c:pt idx="1476">
                  <c:v>1.2557194420550748</c:v>
                </c:pt>
                <c:pt idx="1477">
                  <c:v>1.2557194420550748</c:v>
                </c:pt>
                <c:pt idx="1478">
                  <c:v>1.262435852359769</c:v>
                </c:pt>
                <c:pt idx="1479">
                  <c:v>1.2658155156203383</c:v>
                </c:pt>
                <c:pt idx="1480">
                  <c:v>1.2692096993653308</c:v>
                </c:pt>
                <c:pt idx="1481">
                  <c:v>1.2692096993653308</c:v>
                </c:pt>
                <c:pt idx="1482">
                  <c:v>1.2692096993653308</c:v>
                </c:pt>
                <c:pt idx="1483">
                  <c:v>1.2692096993653308</c:v>
                </c:pt>
                <c:pt idx="1484">
                  <c:v>1.2829349771273677</c:v>
                </c:pt>
                <c:pt idx="1485">
                  <c:v>1.2829349771273677</c:v>
                </c:pt>
                <c:pt idx="1486">
                  <c:v>1.2898891601746336</c:v>
                </c:pt>
                <c:pt idx="1487">
                  <c:v>1.2933897637306977</c:v>
                </c:pt>
                <c:pt idx="1488">
                  <c:v>1.2933897637306977</c:v>
                </c:pt>
                <c:pt idx="1489">
                  <c:v>1.30043892518153</c:v>
                </c:pt>
                <c:pt idx="1490">
                  <c:v>1.30043892518153</c:v>
                </c:pt>
                <c:pt idx="1491">
                  <c:v>1.3075533054630664</c:v>
                </c:pt>
                <c:pt idx="1492">
                  <c:v>1.3075533054630664</c:v>
                </c:pt>
                <c:pt idx="1493">
                  <c:v>1.3147344895569</c:v>
                </c:pt>
                <c:pt idx="1494">
                  <c:v>1.3147344895569</c:v>
                </c:pt>
                <c:pt idx="1495">
                  <c:v>1.3219841213691266</c:v>
                </c:pt>
                <c:pt idx="1496">
                  <c:v>1.3256351357371048</c:v>
                </c:pt>
                <c:pt idx="1497">
                  <c:v>1.3293039067315393</c:v>
                </c:pt>
                <c:pt idx="1498">
                  <c:v>1.3293039067315393</c:v>
                </c:pt>
                <c:pt idx="1499">
                  <c:v>1.3366956165977166</c:v>
                </c:pt>
                <c:pt idx="1500">
                  <c:v>1.3404190152831756</c:v>
                </c:pt>
                <c:pt idx="1501">
                  <c:v>1.3404190152831756</c:v>
                </c:pt>
                <c:pt idx="1502">
                  <c:v>1.347922083335517</c:v>
                </c:pt>
                <c:pt idx="1503">
                  <c:v>1.3517022399306602</c:v>
                </c:pt>
                <c:pt idx="1504">
                  <c:v>1.3517022399306602</c:v>
                </c:pt>
                <c:pt idx="1505">
                  <c:v>1.3593210527266006</c:v>
                </c:pt>
                <c:pt idx="1506">
                  <c:v>1.3631602258263118</c:v>
                </c:pt>
                <c:pt idx="1507">
                  <c:v>1.3631602258263118</c:v>
                </c:pt>
                <c:pt idx="1508">
                  <c:v>1.3708994371181193</c:v>
                </c:pt>
                <c:pt idx="1509">
                  <c:v>1.3748000243745633</c:v>
                </c:pt>
                <c:pt idx="1510">
                  <c:v>1.3748000243745633</c:v>
                </c:pt>
                <c:pt idx="1511">
                  <c:v>1.3826645775830844</c:v>
                </c:pt>
                <c:pt idx="1512">
                  <c:v>1.3826645775830844</c:v>
                </c:pt>
                <c:pt idx="1513">
                  <c:v>1.3906155926536621</c:v>
                </c:pt>
                <c:pt idx="1514">
                  <c:v>1.3946242806491955</c:v>
                </c:pt>
                <c:pt idx="1515">
                  <c:v>1.3986555058171073</c:v>
                </c:pt>
                <c:pt idx="1516">
                  <c:v>1.3986555058171073</c:v>
                </c:pt>
                <c:pt idx="1517">
                  <c:v>1.4067868590764923</c:v>
                </c:pt>
                <c:pt idx="1518">
                  <c:v>1.4067868590764923</c:v>
                </c:pt>
                <c:pt idx="1519">
                  <c:v>1.4067868590764923</c:v>
                </c:pt>
                <c:pt idx="1520">
                  <c:v>1.4191611772342045</c:v>
                </c:pt>
                <c:pt idx="1521">
                  <c:v>1.4233346210279796</c:v>
                </c:pt>
                <c:pt idx="1522">
                  <c:v>1.4233346210279796</c:v>
                </c:pt>
                <c:pt idx="1523">
                  <c:v>1.4317567017167454</c:v>
                </c:pt>
                <c:pt idx="1524">
                  <c:v>1.4317567017167454</c:v>
                </c:pt>
                <c:pt idx="1525">
                  <c:v>1.4402815816722094</c:v>
                </c:pt>
                <c:pt idx="1526">
                  <c:v>1.4402815816722094</c:v>
                </c:pt>
                <c:pt idx="1527">
                  <c:v>1.4402815816722094</c:v>
                </c:pt>
                <c:pt idx="1528">
                  <c:v>1.4532686381432216</c:v>
                </c:pt>
                <c:pt idx="1529">
                  <c:v>1.4532686381432216</c:v>
                </c:pt>
                <c:pt idx="1530">
                  <c:v>1.4620647442474533</c:v>
                </c:pt>
                <c:pt idx="1531">
                  <c:v>1.4665055420239985</c:v>
                </c:pt>
                <c:pt idx="1532">
                  <c:v>1.4665055420239985</c:v>
                </c:pt>
                <c:pt idx="1533">
                  <c:v>1.4665055420239985</c:v>
                </c:pt>
                <c:pt idx="1534">
                  <c:v>1.4800045078319417</c:v>
                </c:pt>
                <c:pt idx="1535">
                  <c:v>1.4800045078319417</c:v>
                </c:pt>
                <c:pt idx="1536">
                  <c:v>1.4800045078319417</c:v>
                </c:pt>
                <c:pt idx="1537">
                  <c:v>1.4800045078319417</c:v>
                </c:pt>
                <c:pt idx="1538">
                  <c:v>1.4984336523422113</c:v>
                </c:pt>
                <c:pt idx="1539">
                  <c:v>1.503121318668001</c:v>
                </c:pt>
                <c:pt idx="1540">
                  <c:v>1.503121318668001</c:v>
                </c:pt>
                <c:pt idx="1541">
                  <c:v>1.5125970273974987</c:v>
                </c:pt>
                <c:pt idx="1542">
                  <c:v>1.5125970273974987</c:v>
                </c:pt>
                <c:pt idx="1543">
                  <c:v>1.5125970273974987</c:v>
                </c:pt>
                <c:pt idx="1544">
                  <c:v>1.5270705026582778</c:v>
                </c:pt>
                <c:pt idx="1545">
                  <c:v>1.5319668124298669</c:v>
                </c:pt>
                <c:pt idx="1546">
                  <c:v>1.5369001273161307</c:v>
                </c:pt>
                <c:pt idx="1547">
                  <c:v>1.5369001273161307</c:v>
                </c:pt>
                <c:pt idx="1548">
                  <c:v>1.5468805340999254</c:v>
                </c:pt>
                <c:pt idx="1549">
                  <c:v>1.5468805340999254</c:v>
                </c:pt>
                <c:pt idx="1550">
                  <c:v>1.5570174466938811</c:v>
                </c:pt>
                <c:pt idx="1551">
                  <c:v>1.5621464731395975</c:v>
                </c:pt>
                <c:pt idx="1552">
                  <c:v>1.5621464731395975</c:v>
                </c:pt>
                <c:pt idx="1553">
                  <c:v>1.5725296242490356</c:v>
                </c:pt>
                <c:pt idx="1554">
                  <c:v>1.5725296242490356</c:v>
                </c:pt>
                <c:pt idx="1555">
                  <c:v>1.5830851323328081</c:v>
                </c:pt>
                <c:pt idx="1556">
                  <c:v>1.5830851323328081</c:v>
                </c:pt>
                <c:pt idx="1557">
                  <c:v>1.5830851323328081</c:v>
                </c:pt>
                <c:pt idx="1558">
                  <c:v>1.5992570753291051</c:v>
                </c:pt>
                <c:pt idx="1559">
                  <c:v>1.6047418095286119</c:v>
                </c:pt>
                <c:pt idx="1560">
                  <c:v>1.6102752474238053</c:v>
                </c:pt>
                <c:pt idx="1561">
                  <c:v>1.6102752474238053</c:v>
                </c:pt>
                <c:pt idx="1562">
                  <c:v>1.6214924498394727</c:v>
                </c:pt>
                <c:pt idx="1563">
                  <c:v>1.6271784104016083</c:v>
                </c:pt>
                <c:pt idx="1564">
                  <c:v>1.6329174699731521</c:v>
                </c:pt>
                <c:pt idx="1565">
                  <c:v>1.6329174699731521</c:v>
                </c:pt>
                <c:pt idx="1566">
                  <c:v>1.6445597025796697</c:v>
                </c:pt>
                <c:pt idx="1567">
                  <c:v>1.6504653896281691</c:v>
                </c:pt>
                <c:pt idx="1568">
                  <c:v>1.6564292077764511</c:v>
                </c:pt>
                <c:pt idx="1569">
                  <c:v>1.6624525291871317</c:v>
                </c:pt>
                <c:pt idx="1570">
                  <c:v>1.6685367761919099</c:v>
                </c:pt>
                <c:pt idx="1571">
                  <c:v>1.6685367761919099</c:v>
                </c:pt>
                <c:pt idx="1572">
                  <c:v>1.6808940023447283</c:v>
                </c:pt>
                <c:pt idx="1573">
                  <c:v>1.6871701003547859</c:v>
                </c:pt>
                <c:pt idx="1574">
                  <c:v>1.693513367540125</c:v>
                </c:pt>
                <c:pt idx="1575">
                  <c:v>1.6999255180307871</c:v>
                </c:pt>
                <c:pt idx="1576">
                  <c:v>1.6999255180307871</c:v>
                </c:pt>
                <c:pt idx="1577">
                  <c:v>1.6999255180307871</c:v>
                </c:pt>
                <c:pt idx="1578">
                  <c:v>1.7195934507244628</c:v>
                </c:pt>
                <c:pt idx="1579">
                  <c:v>1.7262996894247771</c:v>
                </c:pt>
                <c:pt idx="1580">
                  <c:v>1.7330844772440364</c:v>
                </c:pt>
                <c:pt idx="1581">
                  <c:v>1.7330844772440364</c:v>
                </c:pt>
                <c:pt idx="1582">
                  <c:v>1.7468985212689383</c:v>
                </c:pt>
                <c:pt idx="1583">
                  <c:v>1.7539324289023792</c:v>
                </c:pt>
                <c:pt idx="1584">
                  <c:v>1.7539324289023792</c:v>
                </c:pt>
                <c:pt idx="1585">
                  <c:v>1.7539324289023792</c:v>
                </c:pt>
                <c:pt idx="1586">
                  <c:v>1.775571825325537</c:v>
                </c:pt>
                <c:pt idx="1587">
                  <c:v>1.782973230796389</c:v>
                </c:pt>
                <c:pt idx="1588">
                  <c:v>1.7904736180152268</c:v>
                </c:pt>
                <c:pt idx="1589">
                  <c:v>1.7904736180152268</c:v>
                </c:pt>
                <c:pt idx="1590">
                  <c:v>1.8057839581771002</c:v>
                </c:pt>
                <c:pt idx="1591">
                  <c:v>1.8136006137174883</c:v>
                </c:pt>
                <c:pt idx="1592">
                  <c:v>1.8136006137174883</c:v>
                </c:pt>
                <c:pt idx="1593">
                  <c:v>1.8295749434197284</c:v>
                </c:pt>
                <c:pt idx="1594">
                  <c:v>1.8377404042070804</c:v>
                </c:pt>
                <c:pt idx="1595">
                  <c:v>1.8460302671294702</c:v>
                </c:pt>
                <c:pt idx="1596">
                  <c:v>1.8544489690938102</c:v>
                </c:pt>
                <c:pt idx="1597">
                  <c:v>1.8544489690938102</c:v>
                </c:pt>
                <c:pt idx="1598">
                  <c:v>1.8716918916622953</c:v>
                </c:pt>
                <c:pt idx="1599">
                  <c:v>1.8805262984826756</c:v>
                </c:pt>
                <c:pt idx="1600">
                  <c:v>1.8895099603334296</c:v>
                </c:pt>
                <c:pt idx="1601">
                  <c:v>1.898648757670367</c:v>
                </c:pt>
                <c:pt idx="1602">
                  <c:v>1.907948933309944</c:v>
                </c:pt>
                <c:pt idx="1603">
                  <c:v>1.917417123160428</c:v>
                </c:pt>
                <c:pt idx="1604">
                  <c:v>1.917417123160428</c:v>
                </c:pt>
                <c:pt idx="1605">
                  <c:v>1.9368862628682144</c:v>
                </c:pt>
                <c:pt idx="1606">
                  <c:v>1.9469027762424198</c:v>
                </c:pt>
                <c:pt idx="1607">
                  <c:v>1.9571185201906935</c:v>
                </c:pt>
                <c:pt idx="1608">
                  <c:v>1.9571185201906935</c:v>
                </c:pt>
                <c:pt idx="1609">
                  <c:v>1.978185153856272</c:v>
                </c:pt>
                <c:pt idx="1610">
                  <c:v>1.989056503259333</c:v>
                </c:pt>
                <c:pt idx="1611">
                  <c:v>2.0001681446016235</c:v>
                </c:pt>
                <c:pt idx="1612">
                  <c:v>2.011532376317954</c:v>
                </c:pt>
                <c:pt idx="1613">
                  <c:v>2.0231624874260841</c:v>
                </c:pt>
                <c:pt idx="1614">
                  <c:v>2.0350728680272758</c:v>
                </c:pt>
                <c:pt idx="1615">
                  <c:v>2.0472791357561886</c:v>
                </c:pt>
                <c:pt idx="1616">
                  <c:v>2.0597982810364504</c:v>
                </c:pt>
                <c:pt idx="1617">
                  <c:v>2.0726488346152596</c:v>
                </c:pt>
                <c:pt idx="1618">
                  <c:v>2.0858510616248176</c:v>
                </c:pt>
                <c:pt idx="1619">
                  <c:v>2.0858510616248176</c:v>
                </c:pt>
                <c:pt idx="1620">
                  <c:v>2.1134016615055304</c:v>
                </c:pt>
                <c:pt idx="1621">
                  <c:v>2.1278014681013535</c:v>
                </c:pt>
                <c:pt idx="1622">
                  <c:v>2.1426564926871308</c:v>
                </c:pt>
                <c:pt idx="1623">
                  <c:v>2.157999958155886</c:v>
                </c:pt>
                <c:pt idx="1624">
                  <c:v>2.1738689464820595</c:v>
                </c:pt>
                <c:pt idx="1625">
                  <c:v>2.1738689464820595</c:v>
                </c:pt>
                <c:pt idx="1626">
                  <c:v>2.2073550198913581</c:v>
                </c:pt>
                <c:pt idx="1627">
                  <c:v>2.2250719274478694</c:v>
                </c:pt>
                <c:pt idx="1628">
                  <c:v>2.2250719274478694</c:v>
                </c:pt>
                <c:pt idx="1629">
                  <c:v>2.2250719274478694</c:v>
                </c:pt>
                <c:pt idx="1630">
                  <c:v>2.2828731564000071</c:v>
                </c:pt>
                <c:pt idx="1631">
                  <c:v>2.3039582943245955</c:v>
                </c:pt>
                <c:pt idx="1632">
                  <c:v>2.3261203997549531</c:v>
                </c:pt>
                <c:pt idx="1633">
                  <c:v>2.349487559997844</c:v>
                </c:pt>
                <c:pt idx="1634">
                  <c:v>2.3742127090260086</c:v>
                </c:pt>
                <c:pt idx="1635">
                  <c:v>2.4004805754973506</c:v>
                </c:pt>
                <c:pt idx="1636">
                  <c:v>2.428517260365656</c:v>
                </c:pt>
                <c:pt idx="1637">
                  <c:v>2.4586037427301957</c:v>
                </c:pt>
                <c:pt idx="1638">
                  <c:v>2.491095431263759</c:v>
                </c:pt>
                <c:pt idx="1639">
                  <c:v>2.5264513477970278</c:v>
                </c:pt>
                <c:pt idx="1640">
                  <c:v>2.5652792972685252</c:v>
                </c:pt>
                <c:pt idx="1641">
                  <c:v>2.6084089008518836</c:v>
                </c:pt>
                <c:pt idx="1642">
                  <c:v>2.6570161854420777</c:v>
                </c:pt>
                <c:pt idx="1643">
                  <c:v>2.7128509909300074</c:v>
                </c:pt>
                <c:pt idx="1644">
                  <c:v>2.7786903070508329</c:v>
                </c:pt>
                <c:pt idx="1645">
                  <c:v>2.8593577939488108</c:v>
                </c:pt>
                <c:pt idx="1646">
                  <c:v>2.9644605992605735</c:v>
                </c:pt>
                <c:pt idx="1647">
                  <c:v>3.1182499532527688</c:v>
                </c:pt>
                <c:pt idx="1648">
                  <c:v>3.4287229888501027</c:v>
                </c:pt>
              </c:numCache>
            </c:numRef>
          </c:xVal>
          <c:yVal>
            <c:numRef>
              <c:f>Regression!RegChartQQY</c:f>
              <c:numCache>
                <c:formatCode>0.0000</c:formatCode>
                <c:ptCount val="1649"/>
                <c:pt idx="0">
                  <c:v>-7.3249665040022203</c:v>
                </c:pt>
                <c:pt idx="1">
                  <c:v>-6.5820348236265724</c:v>
                </c:pt>
                <c:pt idx="2">
                  <c:v>-6.4263883216591422</c:v>
                </c:pt>
                <c:pt idx="3">
                  <c:v>-5.5665584544905791</c:v>
                </c:pt>
                <c:pt idx="4">
                  <c:v>-5.2727149550039796</c:v>
                </c:pt>
                <c:pt idx="5">
                  <c:v>-4.8113726240505175</c:v>
                </c:pt>
                <c:pt idx="6">
                  <c:v>-4.6839855493654676</c:v>
                </c:pt>
                <c:pt idx="7">
                  <c:v>-3.6956581323775826</c:v>
                </c:pt>
                <c:pt idx="8">
                  <c:v>-3.5736316004309017</c:v>
                </c:pt>
                <c:pt idx="9">
                  <c:v>-3.4494679459087547</c:v>
                </c:pt>
                <c:pt idx="10">
                  <c:v>-3.3422779531092783</c:v>
                </c:pt>
                <c:pt idx="11">
                  <c:v>-3.040835196877941</c:v>
                </c:pt>
                <c:pt idx="12">
                  <c:v>-2.928563341239605</c:v>
                </c:pt>
                <c:pt idx="13">
                  <c:v>-2.826256207410061</c:v>
                </c:pt>
                <c:pt idx="14">
                  <c:v>-2.819198710546063</c:v>
                </c:pt>
                <c:pt idx="15">
                  <c:v>-2.7132995327833966</c:v>
                </c:pt>
                <c:pt idx="16">
                  <c:v>-2.6231929450196856</c:v>
                </c:pt>
                <c:pt idx="17">
                  <c:v>-2.5595797396201099</c:v>
                </c:pt>
                <c:pt idx="18">
                  <c:v>-2.531453320911965</c:v>
                </c:pt>
                <c:pt idx="19">
                  <c:v>-2.5205338574993874</c:v>
                </c:pt>
                <c:pt idx="20">
                  <c:v>-2.5110149706784148</c:v>
                </c:pt>
                <c:pt idx="21">
                  <c:v>-2.4686223474952529</c:v>
                </c:pt>
                <c:pt idx="22">
                  <c:v>-2.4191134021054674</c:v>
                </c:pt>
                <c:pt idx="23">
                  <c:v>-2.4068103209314358</c:v>
                </c:pt>
                <c:pt idx="24">
                  <c:v>-2.3780313454077553</c:v>
                </c:pt>
                <c:pt idx="25">
                  <c:v>-2.3665783699340945</c:v>
                </c:pt>
                <c:pt idx="26">
                  <c:v>-2.3488051978721276</c:v>
                </c:pt>
                <c:pt idx="27">
                  <c:v>-2.3484253204770833</c:v>
                </c:pt>
                <c:pt idx="28">
                  <c:v>-2.3228870853866175</c:v>
                </c:pt>
                <c:pt idx="29">
                  <c:v>-2.3138257398865849</c:v>
                </c:pt>
                <c:pt idx="30">
                  <c:v>-2.3131007634836593</c:v>
                </c:pt>
                <c:pt idx="31">
                  <c:v>-2.2384808075970652</c:v>
                </c:pt>
                <c:pt idx="32">
                  <c:v>-2.2310349502164821</c:v>
                </c:pt>
                <c:pt idx="33">
                  <c:v>-2.2270052510067422</c:v>
                </c:pt>
                <c:pt idx="34">
                  <c:v>-2.2255520951540868</c:v>
                </c:pt>
                <c:pt idx="35">
                  <c:v>-2.1858241138685943</c:v>
                </c:pt>
                <c:pt idx="36">
                  <c:v>-2.1426531309836685</c:v>
                </c:pt>
                <c:pt idx="37">
                  <c:v>-2.1365672461489149</c:v>
                </c:pt>
                <c:pt idx="38">
                  <c:v>-2.1256780584147492</c:v>
                </c:pt>
                <c:pt idx="39">
                  <c:v>-2.1157201533916052</c:v>
                </c:pt>
                <c:pt idx="40">
                  <c:v>-2.0973981686609262</c:v>
                </c:pt>
                <c:pt idx="41">
                  <c:v>-2.0949989182570787</c:v>
                </c:pt>
                <c:pt idx="42">
                  <c:v>-2.0706721832096084</c:v>
                </c:pt>
                <c:pt idx="43">
                  <c:v>-2.0592937638652362</c:v>
                </c:pt>
                <c:pt idx="44">
                  <c:v>-2.0434541406014826</c:v>
                </c:pt>
                <c:pt idx="45">
                  <c:v>-2.0309212231766876</c:v>
                </c:pt>
                <c:pt idx="46">
                  <c:v>-2.0091663574600371</c:v>
                </c:pt>
                <c:pt idx="47">
                  <c:v>-2.0063852714060304</c:v>
                </c:pt>
                <c:pt idx="48">
                  <c:v>-1.9948068806371486</c:v>
                </c:pt>
                <c:pt idx="49">
                  <c:v>-1.9911338696815875</c:v>
                </c:pt>
                <c:pt idx="50">
                  <c:v>-1.985472970581726</c:v>
                </c:pt>
                <c:pt idx="51">
                  <c:v>-1.9852192234042938</c:v>
                </c:pt>
                <c:pt idx="52">
                  <c:v>-1.9461281303173412</c:v>
                </c:pt>
                <c:pt idx="53">
                  <c:v>-1.9455404652581068</c:v>
                </c:pt>
                <c:pt idx="54">
                  <c:v>-1.9320169518470334</c:v>
                </c:pt>
                <c:pt idx="55">
                  <c:v>-1.9292766894404856</c:v>
                </c:pt>
                <c:pt idx="56">
                  <c:v>-1.9211118034887247</c:v>
                </c:pt>
                <c:pt idx="57">
                  <c:v>-1.9207780368299445</c:v>
                </c:pt>
                <c:pt idx="58">
                  <c:v>-1.9163971840143321</c:v>
                </c:pt>
                <c:pt idx="59">
                  <c:v>-1.8884723014789861</c:v>
                </c:pt>
                <c:pt idx="60">
                  <c:v>-1.8875541415115451</c:v>
                </c:pt>
                <c:pt idx="61">
                  <c:v>-1.8712875134121518</c:v>
                </c:pt>
                <c:pt idx="62">
                  <c:v>-1.8639585590820671</c:v>
                </c:pt>
                <c:pt idx="63">
                  <c:v>-1.8628045807041449</c:v>
                </c:pt>
                <c:pt idx="64">
                  <c:v>-1.8476897120935563</c:v>
                </c:pt>
                <c:pt idx="65">
                  <c:v>-1.8473505984927916</c:v>
                </c:pt>
                <c:pt idx="66">
                  <c:v>-1.8400971957994328</c:v>
                </c:pt>
                <c:pt idx="67">
                  <c:v>-1.8233163218207751</c:v>
                </c:pt>
                <c:pt idx="68">
                  <c:v>-1.8229981922438627</c:v>
                </c:pt>
                <c:pt idx="69">
                  <c:v>-1.8172939027110495</c:v>
                </c:pt>
                <c:pt idx="70">
                  <c:v>-1.816155903904449</c:v>
                </c:pt>
                <c:pt idx="71">
                  <c:v>-1.8041771035977572</c:v>
                </c:pt>
                <c:pt idx="72">
                  <c:v>-1.7970186249701481</c:v>
                </c:pt>
                <c:pt idx="73">
                  <c:v>-1.7954849398988217</c:v>
                </c:pt>
                <c:pt idx="74">
                  <c:v>-1.7925520444096799</c:v>
                </c:pt>
                <c:pt idx="75">
                  <c:v>-1.7739048583527486</c:v>
                </c:pt>
                <c:pt idx="76">
                  <c:v>-1.7713944268482134</c:v>
                </c:pt>
                <c:pt idx="77">
                  <c:v>-1.758890622804083</c:v>
                </c:pt>
                <c:pt idx="78">
                  <c:v>-1.7587337119107569</c:v>
                </c:pt>
                <c:pt idx="79">
                  <c:v>-1.7462614663992062</c:v>
                </c:pt>
                <c:pt idx="80">
                  <c:v>-1.7268151907715819</c:v>
                </c:pt>
                <c:pt idx="81">
                  <c:v>-1.7195962084724303</c:v>
                </c:pt>
                <c:pt idx="82">
                  <c:v>-1.7193442027893917</c:v>
                </c:pt>
                <c:pt idx="83">
                  <c:v>-1.7138535224388054</c:v>
                </c:pt>
                <c:pt idx="84">
                  <c:v>-1.7104653966595902</c:v>
                </c:pt>
                <c:pt idx="85">
                  <c:v>-1.7092209138993542</c:v>
                </c:pt>
                <c:pt idx="86">
                  <c:v>-1.7040394050776648</c:v>
                </c:pt>
                <c:pt idx="87">
                  <c:v>-1.703350394302874</c:v>
                </c:pt>
                <c:pt idx="88">
                  <c:v>-1.7031481364645378</c:v>
                </c:pt>
                <c:pt idx="89">
                  <c:v>-1.7003327140298472</c:v>
                </c:pt>
                <c:pt idx="90">
                  <c:v>-1.697575725504419</c:v>
                </c:pt>
                <c:pt idx="91">
                  <c:v>-1.6931210228285682</c:v>
                </c:pt>
                <c:pt idx="92">
                  <c:v>-1.6908162607655315</c:v>
                </c:pt>
                <c:pt idx="93">
                  <c:v>-1.683583715944019</c:v>
                </c:pt>
                <c:pt idx="94">
                  <c:v>-1.6732037140471379</c:v>
                </c:pt>
                <c:pt idx="95">
                  <c:v>-1.6715462746364333</c:v>
                </c:pt>
                <c:pt idx="96">
                  <c:v>-1.6687746878927545</c:v>
                </c:pt>
                <c:pt idx="97">
                  <c:v>-1.6685215502898063</c:v>
                </c:pt>
                <c:pt idx="98">
                  <c:v>-1.664486122724135</c:v>
                </c:pt>
                <c:pt idx="99">
                  <c:v>-1.6595448111201934</c:v>
                </c:pt>
                <c:pt idx="100">
                  <c:v>-1.6573678715094331</c:v>
                </c:pt>
                <c:pt idx="101">
                  <c:v>-1.6528305203934472</c:v>
                </c:pt>
                <c:pt idx="102">
                  <c:v>-1.6496086901719327</c:v>
                </c:pt>
                <c:pt idx="103">
                  <c:v>-1.6489215528010739</c:v>
                </c:pt>
                <c:pt idx="104">
                  <c:v>-1.647983245945468</c:v>
                </c:pt>
                <c:pt idx="105">
                  <c:v>-1.6424596094917301</c:v>
                </c:pt>
                <c:pt idx="106">
                  <c:v>-1.6398157570557848</c:v>
                </c:pt>
                <c:pt idx="107">
                  <c:v>-1.6219431469411436</c:v>
                </c:pt>
                <c:pt idx="108">
                  <c:v>-1.6218009155027575</c:v>
                </c:pt>
                <c:pt idx="109">
                  <c:v>-1.6195726848719845</c:v>
                </c:pt>
                <c:pt idx="110">
                  <c:v>-1.6113919446315026</c:v>
                </c:pt>
                <c:pt idx="111">
                  <c:v>-1.610349166407631</c:v>
                </c:pt>
                <c:pt idx="112">
                  <c:v>-1.6090606852634091</c:v>
                </c:pt>
                <c:pt idx="113">
                  <c:v>-1.6069478874009471</c:v>
                </c:pt>
                <c:pt idx="114">
                  <c:v>-1.6013219223990791</c:v>
                </c:pt>
                <c:pt idx="115">
                  <c:v>-1.5855097108691787</c:v>
                </c:pt>
                <c:pt idx="116">
                  <c:v>-1.5827854385144264</c:v>
                </c:pt>
                <c:pt idx="117">
                  <c:v>-1.5794829975632725</c:v>
                </c:pt>
                <c:pt idx="118">
                  <c:v>-1.5763978647229342</c:v>
                </c:pt>
                <c:pt idx="119">
                  <c:v>-1.5698963652342612</c:v>
                </c:pt>
                <c:pt idx="120">
                  <c:v>-1.5618264659434493</c:v>
                </c:pt>
                <c:pt idx="121">
                  <c:v>-1.5581457125103881</c:v>
                </c:pt>
                <c:pt idx="122">
                  <c:v>-1.542928208057224</c:v>
                </c:pt>
                <c:pt idx="123">
                  <c:v>-1.5363023857272118</c:v>
                </c:pt>
                <c:pt idx="124">
                  <c:v>-1.5354838087246461</c:v>
                </c:pt>
                <c:pt idx="125">
                  <c:v>-1.5309237669541214</c:v>
                </c:pt>
                <c:pt idx="126">
                  <c:v>-1.5293518087643778</c:v>
                </c:pt>
                <c:pt idx="127">
                  <c:v>-1.5271215163266167</c:v>
                </c:pt>
                <c:pt idx="128">
                  <c:v>-1.5244135702419159</c:v>
                </c:pt>
                <c:pt idx="129">
                  <c:v>-1.5211945130568567</c:v>
                </c:pt>
                <c:pt idx="130">
                  <c:v>-1.5209122208984731</c:v>
                </c:pt>
                <c:pt idx="131">
                  <c:v>-1.5148806612504231</c:v>
                </c:pt>
                <c:pt idx="132">
                  <c:v>-1.506801049965331</c:v>
                </c:pt>
                <c:pt idx="133">
                  <c:v>-1.5062798165756797</c:v>
                </c:pt>
                <c:pt idx="134">
                  <c:v>-1.5040832398665043</c:v>
                </c:pt>
                <c:pt idx="135">
                  <c:v>-1.488991793564592</c:v>
                </c:pt>
                <c:pt idx="136">
                  <c:v>-1.4849851480643532</c:v>
                </c:pt>
                <c:pt idx="137">
                  <c:v>-1.4810979108575719</c:v>
                </c:pt>
                <c:pt idx="138">
                  <c:v>-1.477671951058569</c:v>
                </c:pt>
                <c:pt idx="139">
                  <c:v>-1.4728029086121623</c:v>
                </c:pt>
                <c:pt idx="140">
                  <c:v>-1.4720113367978382</c:v>
                </c:pt>
                <c:pt idx="141">
                  <c:v>-1.4622487616532649</c:v>
                </c:pt>
                <c:pt idx="142">
                  <c:v>-1.4613653922885557</c:v>
                </c:pt>
                <c:pt idx="143">
                  <c:v>-1.4576185641446133</c:v>
                </c:pt>
                <c:pt idx="144">
                  <c:v>-1.4573070198074709</c:v>
                </c:pt>
                <c:pt idx="145">
                  <c:v>-1.4506719659630016</c:v>
                </c:pt>
                <c:pt idx="146">
                  <c:v>-1.4501658142918155</c:v>
                </c:pt>
                <c:pt idx="147">
                  <c:v>-1.4463785413382422</c:v>
                </c:pt>
                <c:pt idx="148">
                  <c:v>-1.4463586296452919</c:v>
                </c:pt>
                <c:pt idx="149">
                  <c:v>-1.443503604587429</c:v>
                </c:pt>
                <c:pt idx="150">
                  <c:v>-1.4402397042748529</c:v>
                </c:pt>
                <c:pt idx="151">
                  <c:v>-1.4353916995703861</c:v>
                </c:pt>
                <c:pt idx="152">
                  <c:v>-1.4322217241219244</c:v>
                </c:pt>
                <c:pt idx="153">
                  <c:v>-1.4262969088923505</c:v>
                </c:pt>
                <c:pt idx="154">
                  <c:v>-1.4245109097419997</c:v>
                </c:pt>
                <c:pt idx="155">
                  <c:v>-1.4224190628820925</c:v>
                </c:pt>
                <c:pt idx="156">
                  <c:v>-1.4116481851926348</c:v>
                </c:pt>
                <c:pt idx="157">
                  <c:v>-1.4013155221367002</c:v>
                </c:pt>
                <c:pt idx="158">
                  <c:v>-1.4007220282239139</c:v>
                </c:pt>
                <c:pt idx="159">
                  <c:v>-1.3963088784251148</c:v>
                </c:pt>
                <c:pt idx="160">
                  <c:v>-1.3956064390518801</c:v>
                </c:pt>
                <c:pt idx="161">
                  <c:v>-1.3946733834141078</c:v>
                </c:pt>
                <c:pt idx="162">
                  <c:v>-1.3936296602242018</c:v>
                </c:pt>
                <c:pt idx="163">
                  <c:v>-1.3868812052422219</c:v>
                </c:pt>
                <c:pt idx="164">
                  <c:v>-1.3737822800690531</c:v>
                </c:pt>
                <c:pt idx="165">
                  <c:v>-1.3731815438626009</c:v>
                </c:pt>
                <c:pt idx="166">
                  <c:v>-1.3587718163933256</c:v>
                </c:pt>
                <c:pt idx="167">
                  <c:v>-1.3579157419906145</c:v>
                </c:pt>
                <c:pt idx="168">
                  <c:v>-1.3542396771321312</c:v>
                </c:pt>
                <c:pt idx="169">
                  <c:v>-1.3504058267521546</c:v>
                </c:pt>
                <c:pt idx="170">
                  <c:v>-1.3437817658014195</c:v>
                </c:pt>
                <c:pt idx="171">
                  <c:v>-1.3387862684866043</c:v>
                </c:pt>
                <c:pt idx="172">
                  <c:v>-1.3384554518600706</c:v>
                </c:pt>
                <c:pt idx="173">
                  <c:v>-1.3380745685876503</c:v>
                </c:pt>
                <c:pt idx="174">
                  <c:v>-1.3247812009564051</c:v>
                </c:pt>
                <c:pt idx="175">
                  <c:v>-1.3235806971930972</c:v>
                </c:pt>
                <c:pt idx="176">
                  <c:v>-1.3098230009319605</c:v>
                </c:pt>
                <c:pt idx="177">
                  <c:v>-1.3073959638480446</c:v>
                </c:pt>
                <c:pt idx="178">
                  <c:v>-1.2758678200849713</c:v>
                </c:pt>
                <c:pt idx="179">
                  <c:v>-1.2696743670862423</c:v>
                </c:pt>
                <c:pt idx="180">
                  <c:v>-1.2677310816146106</c:v>
                </c:pt>
                <c:pt idx="181">
                  <c:v>-1.2547541364632508</c:v>
                </c:pt>
                <c:pt idx="182">
                  <c:v>-1.2509592633152313</c:v>
                </c:pt>
                <c:pt idx="183">
                  <c:v>-1.2464439440777979</c:v>
                </c:pt>
                <c:pt idx="184">
                  <c:v>-1.2458098996954008</c:v>
                </c:pt>
                <c:pt idx="185">
                  <c:v>-1.2437433225813748</c:v>
                </c:pt>
                <c:pt idx="186">
                  <c:v>-1.2419676931042982</c:v>
                </c:pt>
                <c:pt idx="187">
                  <c:v>-1.2392369319854093</c:v>
                </c:pt>
                <c:pt idx="188">
                  <c:v>-1.2313793288222565</c:v>
                </c:pt>
                <c:pt idx="189">
                  <c:v>-1.2285802081703641</c:v>
                </c:pt>
                <c:pt idx="190">
                  <c:v>-1.224699461550347</c:v>
                </c:pt>
                <c:pt idx="191">
                  <c:v>-1.2235046576009576</c:v>
                </c:pt>
                <c:pt idx="192">
                  <c:v>-1.2231608059826231</c:v>
                </c:pt>
                <c:pt idx="193">
                  <c:v>-1.2181117511521418</c:v>
                </c:pt>
                <c:pt idx="194">
                  <c:v>-1.2134185146120857</c:v>
                </c:pt>
                <c:pt idx="195">
                  <c:v>-1.2105642907614065</c:v>
                </c:pt>
                <c:pt idx="196">
                  <c:v>-1.2090313375106294</c:v>
                </c:pt>
                <c:pt idx="197">
                  <c:v>-1.1971075420683559</c:v>
                </c:pt>
                <c:pt idx="198">
                  <c:v>-1.1778122062012932</c:v>
                </c:pt>
                <c:pt idx="199">
                  <c:v>-1.1773193098854486</c:v>
                </c:pt>
                <c:pt idx="200">
                  <c:v>-1.1737120771791603</c:v>
                </c:pt>
                <c:pt idx="201">
                  <c:v>-1.1657609029321139</c:v>
                </c:pt>
                <c:pt idx="202">
                  <c:v>-1.1640787136599542</c:v>
                </c:pt>
                <c:pt idx="203">
                  <c:v>-1.1639550927172955</c:v>
                </c:pt>
                <c:pt idx="204">
                  <c:v>-1.1592856506676383</c:v>
                </c:pt>
                <c:pt idx="205">
                  <c:v>-1.1309981646883052</c:v>
                </c:pt>
                <c:pt idx="206">
                  <c:v>-1.1297256276346506</c:v>
                </c:pt>
                <c:pt idx="207">
                  <c:v>-1.1286079818187049</c:v>
                </c:pt>
                <c:pt idx="208">
                  <c:v>-1.1272994592230778</c:v>
                </c:pt>
                <c:pt idx="209">
                  <c:v>-1.1263696896611644</c:v>
                </c:pt>
                <c:pt idx="210">
                  <c:v>-1.1262922655552485</c:v>
                </c:pt>
                <c:pt idx="211">
                  <c:v>-1.1260537454277924</c:v>
                </c:pt>
                <c:pt idx="212">
                  <c:v>-1.124596613550624</c:v>
                </c:pt>
                <c:pt idx="213">
                  <c:v>-1.1214925748840361</c:v>
                </c:pt>
                <c:pt idx="214">
                  <c:v>-1.1203204833348914</c:v>
                </c:pt>
                <c:pt idx="215">
                  <c:v>-1.1094643662812567</c:v>
                </c:pt>
                <c:pt idx="216">
                  <c:v>-1.1067491771319431</c:v>
                </c:pt>
                <c:pt idx="217">
                  <c:v>-1.0973405238375804</c:v>
                </c:pt>
                <c:pt idx="218">
                  <c:v>-1.0954178561338608</c:v>
                </c:pt>
                <c:pt idx="219">
                  <c:v>-1.0948391830746365</c:v>
                </c:pt>
                <c:pt idx="220">
                  <c:v>-1.0878678398226935</c:v>
                </c:pt>
                <c:pt idx="221">
                  <c:v>-1.0828133838722616</c:v>
                </c:pt>
                <c:pt idx="222">
                  <c:v>-1.077368589172121</c:v>
                </c:pt>
                <c:pt idx="223">
                  <c:v>-1.0726998170237607</c:v>
                </c:pt>
                <c:pt idx="224">
                  <c:v>-1.071935850619083</c:v>
                </c:pt>
                <c:pt idx="225">
                  <c:v>-1.0584849084875245</c:v>
                </c:pt>
                <c:pt idx="226">
                  <c:v>-1.0552630273412769</c:v>
                </c:pt>
                <c:pt idx="227">
                  <c:v>-1.0531051356183805</c:v>
                </c:pt>
                <c:pt idx="228">
                  <c:v>-1.047014738217009</c:v>
                </c:pt>
                <c:pt idx="229">
                  <c:v>-1.0330013049665514</c:v>
                </c:pt>
                <c:pt idx="230">
                  <c:v>-1.022530107692724</c:v>
                </c:pt>
                <c:pt idx="231">
                  <c:v>-1.0150712507773638</c:v>
                </c:pt>
                <c:pt idx="232">
                  <c:v>-1.0017743922633231</c:v>
                </c:pt>
                <c:pt idx="233">
                  <c:v>-1.0000658451961824</c:v>
                </c:pt>
                <c:pt idx="234">
                  <c:v>-0.99482559352086375</c:v>
                </c:pt>
                <c:pt idx="235">
                  <c:v>-0.98902708439818421</c:v>
                </c:pt>
                <c:pt idx="236">
                  <c:v>-0.98780826859009097</c:v>
                </c:pt>
                <c:pt idx="237">
                  <c:v>-0.98716111282443275</c:v>
                </c:pt>
                <c:pt idx="238">
                  <c:v>-0.98655996665477697</c:v>
                </c:pt>
                <c:pt idx="239">
                  <c:v>-0.98052322587473562</c:v>
                </c:pt>
                <c:pt idx="240">
                  <c:v>-0.97885226204392994</c:v>
                </c:pt>
                <c:pt idx="241">
                  <c:v>-0.97725746285993853</c:v>
                </c:pt>
                <c:pt idx="242">
                  <c:v>-0.97570449653314062</c:v>
                </c:pt>
                <c:pt idx="243">
                  <c:v>-0.9750219799620029</c:v>
                </c:pt>
                <c:pt idx="244">
                  <c:v>-0.97464305143798136</c:v>
                </c:pt>
                <c:pt idx="245">
                  <c:v>-0.9733785541969785</c:v>
                </c:pt>
                <c:pt idx="246">
                  <c:v>-0.96726826547412381</c:v>
                </c:pt>
                <c:pt idx="247">
                  <c:v>-0.96272161625968067</c:v>
                </c:pt>
                <c:pt idx="248">
                  <c:v>-0.95577222174781418</c:v>
                </c:pt>
                <c:pt idx="249">
                  <c:v>-0.95469562002477415</c:v>
                </c:pt>
                <c:pt idx="250">
                  <c:v>-0.94978671813807869</c:v>
                </c:pt>
                <c:pt idx="251">
                  <c:v>-0.94904387878469287</c:v>
                </c:pt>
                <c:pt idx="252">
                  <c:v>-0.94620675177514113</c:v>
                </c:pt>
                <c:pt idx="253">
                  <c:v>-0.93965072640369129</c:v>
                </c:pt>
                <c:pt idx="254">
                  <c:v>-0.93323015899636197</c:v>
                </c:pt>
                <c:pt idx="255">
                  <c:v>-0.90770287766604185</c:v>
                </c:pt>
                <c:pt idx="256">
                  <c:v>-0.90417348939266906</c:v>
                </c:pt>
                <c:pt idx="257">
                  <c:v>-0.89418910130572959</c:v>
                </c:pt>
                <c:pt idx="258">
                  <c:v>-0.89259631474286893</c:v>
                </c:pt>
                <c:pt idx="259">
                  <c:v>-0.88239685681591218</c:v>
                </c:pt>
                <c:pt idx="260">
                  <c:v>-0.86067384794916868</c:v>
                </c:pt>
                <c:pt idx="261">
                  <c:v>-0.85926772293834108</c:v>
                </c:pt>
                <c:pt idx="262">
                  <c:v>-0.85432357614078036</c:v>
                </c:pt>
                <c:pt idx="263">
                  <c:v>-0.8520775118435775</c:v>
                </c:pt>
                <c:pt idx="264">
                  <c:v>-0.84777500555287444</c:v>
                </c:pt>
                <c:pt idx="265">
                  <c:v>-0.84416369496512722</c:v>
                </c:pt>
                <c:pt idx="266">
                  <c:v>-0.83209847691499905</c:v>
                </c:pt>
                <c:pt idx="267">
                  <c:v>-0.81612891913891783</c:v>
                </c:pt>
                <c:pt idx="268">
                  <c:v>-0.81306016065589537</c:v>
                </c:pt>
                <c:pt idx="269">
                  <c:v>-0.81040348510550264</c:v>
                </c:pt>
                <c:pt idx="270">
                  <c:v>-0.79619121684193661</c:v>
                </c:pt>
                <c:pt idx="271">
                  <c:v>-0.79540561120558584</c:v>
                </c:pt>
                <c:pt idx="272">
                  <c:v>-0.79407071717828359</c:v>
                </c:pt>
                <c:pt idx="273">
                  <c:v>-0.78103964885400967</c:v>
                </c:pt>
                <c:pt idx="274">
                  <c:v>-0.77315892977662914</c:v>
                </c:pt>
                <c:pt idx="275">
                  <c:v>-0.77094724507041379</c:v>
                </c:pt>
                <c:pt idx="276">
                  <c:v>-0.77027517681317803</c:v>
                </c:pt>
                <c:pt idx="277">
                  <c:v>-0.76302629593482718</c:v>
                </c:pt>
                <c:pt idx="278">
                  <c:v>-0.7530295680013146</c:v>
                </c:pt>
                <c:pt idx="279">
                  <c:v>-0.75277829316507783</c:v>
                </c:pt>
                <c:pt idx="280">
                  <c:v>-0.74821033878326504</c:v>
                </c:pt>
                <c:pt idx="281">
                  <c:v>-0.74725766093799839</c:v>
                </c:pt>
                <c:pt idx="282">
                  <c:v>-0.74259900068860651</c:v>
                </c:pt>
                <c:pt idx="283">
                  <c:v>-0.74238393819574178</c:v>
                </c:pt>
                <c:pt idx="284">
                  <c:v>-0.73852294859572265</c:v>
                </c:pt>
                <c:pt idx="285">
                  <c:v>-0.72813721517821384</c:v>
                </c:pt>
                <c:pt idx="286">
                  <c:v>-0.72340029129172079</c:v>
                </c:pt>
                <c:pt idx="287">
                  <c:v>-0.71910727425302068</c:v>
                </c:pt>
                <c:pt idx="288">
                  <c:v>-0.71875627643327511</c:v>
                </c:pt>
                <c:pt idx="289">
                  <c:v>-0.71812346478451994</c:v>
                </c:pt>
                <c:pt idx="290">
                  <c:v>-0.71363309225423188</c:v>
                </c:pt>
                <c:pt idx="291">
                  <c:v>-0.70695908053611112</c:v>
                </c:pt>
                <c:pt idx="292">
                  <c:v>-0.70654935462612467</c:v>
                </c:pt>
                <c:pt idx="293">
                  <c:v>-0.6990517505738667</c:v>
                </c:pt>
                <c:pt idx="294">
                  <c:v>-0.69264017019559843</c:v>
                </c:pt>
                <c:pt idx="295">
                  <c:v>-0.69180698114560857</c:v>
                </c:pt>
                <c:pt idx="296">
                  <c:v>-0.69149055128089232</c:v>
                </c:pt>
                <c:pt idx="297">
                  <c:v>-0.68784214534364774</c:v>
                </c:pt>
                <c:pt idx="298">
                  <c:v>-0.68633596328549351</c:v>
                </c:pt>
                <c:pt idx="299">
                  <c:v>-0.67869773947989731</c:v>
                </c:pt>
                <c:pt idx="300">
                  <c:v>-0.67622757543707435</c:v>
                </c:pt>
                <c:pt idx="301">
                  <c:v>-0.67539948911753056</c:v>
                </c:pt>
                <c:pt idx="302">
                  <c:v>-0.67519600484902143</c:v>
                </c:pt>
                <c:pt idx="303">
                  <c:v>-0.6739151166038494</c:v>
                </c:pt>
                <c:pt idx="304">
                  <c:v>-0.67001627475721226</c:v>
                </c:pt>
                <c:pt idx="305">
                  <c:v>-0.66919114193688378</c:v>
                </c:pt>
                <c:pt idx="306">
                  <c:v>-0.65616566467487469</c:v>
                </c:pt>
                <c:pt idx="307">
                  <c:v>-0.65435128807444043</c:v>
                </c:pt>
                <c:pt idx="308">
                  <c:v>-0.65032507760419878</c:v>
                </c:pt>
                <c:pt idx="309">
                  <c:v>-0.64852216445296162</c:v>
                </c:pt>
                <c:pt idx="310">
                  <c:v>-0.64677661655201457</c:v>
                </c:pt>
                <c:pt idx="311">
                  <c:v>-0.64510759452717448</c:v>
                </c:pt>
                <c:pt idx="312">
                  <c:v>-0.64060464143191143</c:v>
                </c:pt>
                <c:pt idx="313">
                  <c:v>-0.63465708426980993</c:v>
                </c:pt>
                <c:pt idx="314">
                  <c:v>-0.62896350793283617</c:v>
                </c:pt>
                <c:pt idx="315">
                  <c:v>-0.61988522194505502</c:v>
                </c:pt>
                <c:pt idx="316">
                  <c:v>-0.61379295978034909</c:v>
                </c:pt>
                <c:pt idx="317">
                  <c:v>-0.60748160820889352</c:v>
                </c:pt>
                <c:pt idx="318">
                  <c:v>-0.60382498068284962</c:v>
                </c:pt>
                <c:pt idx="319">
                  <c:v>-0.59831415132872423</c:v>
                </c:pt>
                <c:pt idx="320">
                  <c:v>-0.58803217533912056</c:v>
                </c:pt>
                <c:pt idx="321">
                  <c:v>-0.58562354238548009</c:v>
                </c:pt>
                <c:pt idx="322">
                  <c:v>-0.58103856446066959</c:v>
                </c:pt>
                <c:pt idx="323">
                  <c:v>-0.57753057053620749</c:v>
                </c:pt>
                <c:pt idx="324">
                  <c:v>-0.56755497958989276</c:v>
                </c:pt>
                <c:pt idx="325">
                  <c:v>-0.56580572462766066</c:v>
                </c:pt>
                <c:pt idx="326">
                  <c:v>-0.56438130268140951</c:v>
                </c:pt>
                <c:pt idx="327">
                  <c:v>-0.56437909146599163</c:v>
                </c:pt>
                <c:pt idx="328">
                  <c:v>-0.55687264393723901</c:v>
                </c:pt>
                <c:pt idx="329">
                  <c:v>-0.55422593317262936</c:v>
                </c:pt>
                <c:pt idx="330">
                  <c:v>-0.55112350968712054</c:v>
                </c:pt>
                <c:pt idx="331">
                  <c:v>-0.54386730614895029</c:v>
                </c:pt>
                <c:pt idx="332">
                  <c:v>-0.54087417926305126</c:v>
                </c:pt>
                <c:pt idx="333">
                  <c:v>-0.54053051235944971</c:v>
                </c:pt>
                <c:pt idx="334">
                  <c:v>-0.53764803992825594</c:v>
                </c:pt>
                <c:pt idx="335">
                  <c:v>-0.53633177554935474</c:v>
                </c:pt>
                <c:pt idx="336">
                  <c:v>-0.53317170956945159</c:v>
                </c:pt>
                <c:pt idx="337">
                  <c:v>-0.53129394648039197</c:v>
                </c:pt>
                <c:pt idx="338">
                  <c:v>-0.52531255822035317</c:v>
                </c:pt>
                <c:pt idx="339">
                  <c:v>-0.52454798327663632</c:v>
                </c:pt>
                <c:pt idx="340">
                  <c:v>-0.52339781432825649</c:v>
                </c:pt>
                <c:pt idx="341">
                  <c:v>-0.51882216444936358</c:v>
                </c:pt>
                <c:pt idx="342">
                  <c:v>-0.51572128161924713</c:v>
                </c:pt>
                <c:pt idx="343">
                  <c:v>-0.51092584091562288</c:v>
                </c:pt>
                <c:pt idx="344">
                  <c:v>-0.5017003278702975</c:v>
                </c:pt>
                <c:pt idx="345">
                  <c:v>-0.50013320098963054</c:v>
                </c:pt>
                <c:pt idx="346">
                  <c:v>-0.4968304740325335</c:v>
                </c:pt>
                <c:pt idx="347">
                  <c:v>-0.49517530923628639</c:v>
                </c:pt>
                <c:pt idx="348">
                  <c:v>-0.48362533671514335</c:v>
                </c:pt>
                <c:pt idx="349">
                  <c:v>-0.48163157781666194</c:v>
                </c:pt>
                <c:pt idx="350">
                  <c:v>-0.48087540489073732</c:v>
                </c:pt>
                <c:pt idx="351">
                  <c:v>-0.47275738755737778</c:v>
                </c:pt>
                <c:pt idx="352">
                  <c:v>-0.4722709018260155</c:v>
                </c:pt>
                <c:pt idx="353">
                  <c:v>-0.47210952070166901</c:v>
                </c:pt>
                <c:pt idx="354">
                  <c:v>-0.4692391559528899</c:v>
                </c:pt>
                <c:pt idx="355">
                  <c:v>-0.46758057980099238</c:v>
                </c:pt>
                <c:pt idx="356">
                  <c:v>-0.46286185524610857</c:v>
                </c:pt>
                <c:pt idx="357">
                  <c:v>-0.46238955947152471</c:v>
                </c:pt>
                <c:pt idx="358">
                  <c:v>-0.46196467734490748</c:v>
                </c:pt>
                <c:pt idx="359">
                  <c:v>-0.45077818732694436</c:v>
                </c:pt>
                <c:pt idx="360">
                  <c:v>-0.45015185375118821</c:v>
                </c:pt>
                <c:pt idx="361">
                  <c:v>-0.448866035604783</c:v>
                </c:pt>
                <c:pt idx="362">
                  <c:v>-0.4482775884219693</c:v>
                </c:pt>
                <c:pt idx="363">
                  <c:v>-0.4465994862565667</c:v>
                </c:pt>
                <c:pt idx="364">
                  <c:v>-0.44496247837710468</c:v>
                </c:pt>
                <c:pt idx="365">
                  <c:v>-0.44385216729259669</c:v>
                </c:pt>
                <c:pt idx="366">
                  <c:v>-0.44373500343114758</c:v>
                </c:pt>
                <c:pt idx="367">
                  <c:v>-0.44067124978432232</c:v>
                </c:pt>
                <c:pt idx="368">
                  <c:v>-0.44025035964715054</c:v>
                </c:pt>
                <c:pt idx="369">
                  <c:v>-0.43945468848658531</c:v>
                </c:pt>
                <c:pt idx="370">
                  <c:v>-0.43863732634077363</c:v>
                </c:pt>
                <c:pt idx="371">
                  <c:v>-0.43595214872698562</c:v>
                </c:pt>
                <c:pt idx="372">
                  <c:v>-0.43561945881818681</c:v>
                </c:pt>
                <c:pt idx="373">
                  <c:v>-0.43477976743540792</c:v>
                </c:pt>
                <c:pt idx="374">
                  <c:v>-0.43067337523401888</c:v>
                </c:pt>
                <c:pt idx="375">
                  <c:v>-0.43038127813701088</c:v>
                </c:pt>
                <c:pt idx="376">
                  <c:v>-0.42769547969556282</c:v>
                </c:pt>
                <c:pt idx="377">
                  <c:v>-0.42655320229364424</c:v>
                </c:pt>
                <c:pt idx="378">
                  <c:v>-0.42615522833294939</c:v>
                </c:pt>
                <c:pt idx="379">
                  <c:v>-0.42533819183976307</c:v>
                </c:pt>
                <c:pt idx="380">
                  <c:v>-0.42489970427502893</c:v>
                </c:pt>
                <c:pt idx="381">
                  <c:v>-0.42479352107083196</c:v>
                </c:pt>
                <c:pt idx="382">
                  <c:v>-0.42479179495060193</c:v>
                </c:pt>
                <c:pt idx="383">
                  <c:v>-0.42405326589224479</c:v>
                </c:pt>
                <c:pt idx="384">
                  <c:v>-0.42392315206727266</c:v>
                </c:pt>
                <c:pt idx="385">
                  <c:v>-0.42258792005526902</c:v>
                </c:pt>
                <c:pt idx="386">
                  <c:v>-0.42185434159083224</c:v>
                </c:pt>
                <c:pt idx="387">
                  <c:v>-0.42107327030329927</c:v>
                </c:pt>
                <c:pt idx="388">
                  <c:v>-0.42106779848629511</c:v>
                </c:pt>
                <c:pt idx="389">
                  <c:v>-0.42101196340779851</c:v>
                </c:pt>
                <c:pt idx="390">
                  <c:v>-0.41897350818056384</c:v>
                </c:pt>
                <c:pt idx="391">
                  <c:v>-0.41776213670713064</c:v>
                </c:pt>
                <c:pt idx="392">
                  <c:v>-0.41665312453084291</c:v>
                </c:pt>
                <c:pt idx="393">
                  <c:v>-0.41196999283759717</c:v>
                </c:pt>
                <c:pt idx="394">
                  <c:v>-0.41137478019262408</c:v>
                </c:pt>
                <c:pt idx="395">
                  <c:v>-0.41044420214704719</c:v>
                </c:pt>
                <c:pt idx="396">
                  <c:v>-0.41008012861364784</c:v>
                </c:pt>
                <c:pt idx="397">
                  <c:v>-0.40757468845604988</c:v>
                </c:pt>
                <c:pt idx="398">
                  <c:v>-0.40176952024167351</c:v>
                </c:pt>
                <c:pt idx="399">
                  <c:v>-0.40026744254882274</c:v>
                </c:pt>
                <c:pt idx="400">
                  <c:v>-0.3972755051615362</c:v>
                </c:pt>
                <c:pt idx="401">
                  <c:v>-0.39680989621899365</c:v>
                </c:pt>
                <c:pt idx="402">
                  <c:v>-0.39501385881686174</c:v>
                </c:pt>
                <c:pt idx="403">
                  <c:v>-0.39500708660136069</c:v>
                </c:pt>
                <c:pt idx="404">
                  <c:v>-0.39375824615632088</c:v>
                </c:pt>
                <c:pt idx="405">
                  <c:v>-0.39194263992934669</c:v>
                </c:pt>
                <c:pt idx="406">
                  <c:v>-0.39111469719495356</c:v>
                </c:pt>
                <c:pt idx="407">
                  <c:v>-0.38945298465876854</c:v>
                </c:pt>
                <c:pt idx="408">
                  <c:v>-0.38924411738178899</c:v>
                </c:pt>
                <c:pt idx="409">
                  <c:v>-0.38867287126364586</c:v>
                </c:pt>
                <c:pt idx="410">
                  <c:v>-0.38718119318359334</c:v>
                </c:pt>
                <c:pt idx="411">
                  <c:v>-0.38590698869139661</c:v>
                </c:pt>
                <c:pt idx="412">
                  <c:v>-0.38509825367565426</c:v>
                </c:pt>
                <c:pt idx="413">
                  <c:v>-0.38483216194691949</c:v>
                </c:pt>
                <c:pt idx="414">
                  <c:v>-0.38421923953480253</c:v>
                </c:pt>
                <c:pt idx="415">
                  <c:v>-0.38318343004759609</c:v>
                </c:pt>
                <c:pt idx="416">
                  <c:v>-0.38019316549359905</c:v>
                </c:pt>
                <c:pt idx="417">
                  <c:v>-0.37861172818361261</c:v>
                </c:pt>
                <c:pt idx="418">
                  <c:v>-0.37760676846116509</c:v>
                </c:pt>
                <c:pt idx="419">
                  <c:v>-0.37711018657332152</c:v>
                </c:pt>
                <c:pt idx="420">
                  <c:v>-0.37609158435766316</c:v>
                </c:pt>
                <c:pt idx="421">
                  <c:v>-0.37445931514895481</c:v>
                </c:pt>
                <c:pt idx="422">
                  <c:v>-0.37242855154073401</c:v>
                </c:pt>
                <c:pt idx="423">
                  <c:v>-0.37053390639816214</c:v>
                </c:pt>
                <c:pt idx="424">
                  <c:v>-0.36983451495564551</c:v>
                </c:pt>
                <c:pt idx="425">
                  <c:v>-0.36868809000457209</c:v>
                </c:pt>
                <c:pt idx="426">
                  <c:v>-0.36808955343747168</c:v>
                </c:pt>
                <c:pt idx="427">
                  <c:v>-0.36803627629709701</c:v>
                </c:pt>
                <c:pt idx="428">
                  <c:v>-0.36582696844506207</c:v>
                </c:pt>
                <c:pt idx="429">
                  <c:v>-0.36572268449661977</c:v>
                </c:pt>
                <c:pt idx="430">
                  <c:v>-0.3632726346571501</c:v>
                </c:pt>
                <c:pt idx="431">
                  <c:v>-0.36221633972512762</c:v>
                </c:pt>
                <c:pt idx="432">
                  <c:v>-0.35962830031083659</c:v>
                </c:pt>
                <c:pt idx="433">
                  <c:v>-0.35865165986010733</c:v>
                </c:pt>
                <c:pt idx="434">
                  <c:v>-0.35682453312313145</c:v>
                </c:pt>
                <c:pt idx="435">
                  <c:v>-0.3559454903878968</c:v>
                </c:pt>
                <c:pt idx="436">
                  <c:v>-0.3536658039510055</c:v>
                </c:pt>
                <c:pt idx="437">
                  <c:v>-0.35062193990567975</c:v>
                </c:pt>
                <c:pt idx="438">
                  <c:v>-0.3481306935771144</c:v>
                </c:pt>
                <c:pt idx="439">
                  <c:v>-0.3469594785582879</c:v>
                </c:pt>
                <c:pt idx="440">
                  <c:v>-0.34516129569365744</c:v>
                </c:pt>
                <c:pt idx="441">
                  <c:v>-0.34202070161165032</c:v>
                </c:pt>
                <c:pt idx="442">
                  <c:v>-0.33884011521781082</c:v>
                </c:pt>
                <c:pt idx="443">
                  <c:v>-0.33865334075075004</c:v>
                </c:pt>
                <c:pt idx="444">
                  <c:v>-0.33451034863186818</c:v>
                </c:pt>
                <c:pt idx="445">
                  <c:v>-0.33418299046310068</c:v>
                </c:pt>
                <c:pt idx="446">
                  <c:v>-0.33324623328914343</c:v>
                </c:pt>
                <c:pt idx="447">
                  <c:v>-0.33319876450730329</c:v>
                </c:pt>
                <c:pt idx="448">
                  <c:v>-0.32897209750707956</c:v>
                </c:pt>
                <c:pt idx="449">
                  <c:v>-0.32883378996532758</c:v>
                </c:pt>
                <c:pt idx="450">
                  <c:v>-0.32780606733385359</c:v>
                </c:pt>
                <c:pt idx="451">
                  <c:v>-0.3258403503921623</c:v>
                </c:pt>
                <c:pt idx="452">
                  <c:v>-0.32548643624557838</c:v>
                </c:pt>
                <c:pt idx="453">
                  <c:v>-0.32449396331178526</c:v>
                </c:pt>
                <c:pt idx="454">
                  <c:v>-0.32207219396150183</c:v>
                </c:pt>
                <c:pt idx="455">
                  <c:v>-0.32160507884687284</c:v>
                </c:pt>
                <c:pt idx="456">
                  <c:v>-0.32006201755692099</c:v>
                </c:pt>
                <c:pt idx="457">
                  <c:v>-0.31991676703630079</c:v>
                </c:pt>
                <c:pt idx="458">
                  <c:v>-0.31810981321157755</c:v>
                </c:pt>
                <c:pt idx="459">
                  <c:v>-0.31790776734837428</c:v>
                </c:pt>
                <c:pt idx="460">
                  <c:v>-0.31730319564557108</c:v>
                </c:pt>
                <c:pt idx="461">
                  <c:v>-0.31412278101006352</c:v>
                </c:pt>
                <c:pt idx="462">
                  <c:v>-0.31335502235007812</c:v>
                </c:pt>
                <c:pt idx="463">
                  <c:v>-0.31212424805106548</c:v>
                </c:pt>
                <c:pt idx="464">
                  <c:v>-0.31199934494659032</c:v>
                </c:pt>
                <c:pt idx="465">
                  <c:v>-0.31077278698012856</c:v>
                </c:pt>
                <c:pt idx="466">
                  <c:v>-0.30932970014017808</c:v>
                </c:pt>
                <c:pt idx="467">
                  <c:v>-0.30897883249277347</c:v>
                </c:pt>
                <c:pt idx="468">
                  <c:v>-0.30872122833108101</c:v>
                </c:pt>
                <c:pt idx="469">
                  <c:v>-0.30794196707630395</c:v>
                </c:pt>
                <c:pt idx="470">
                  <c:v>-0.30704806698657261</c:v>
                </c:pt>
                <c:pt idx="471">
                  <c:v>-0.30432703374542402</c:v>
                </c:pt>
                <c:pt idx="472">
                  <c:v>-0.30352654072584484</c:v>
                </c:pt>
                <c:pt idx="473">
                  <c:v>-0.30269395913622033</c:v>
                </c:pt>
                <c:pt idx="474">
                  <c:v>-0.30029409077804958</c:v>
                </c:pt>
                <c:pt idx="475">
                  <c:v>-0.29477690802175716</c:v>
                </c:pt>
                <c:pt idx="476">
                  <c:v>-0.29446209939491164</c:v>
                </c:pt>
                <c:pt idx="477">
                  <c:v>-0.29310215127486422</c:v>
                </c:pt>
                <c:pt idx="478">
                  <c:v>-0.29071987945632144</c:v>
                </c:pt>
                <c:pt idx="479">
                  <c:v>-0.28930320597619763</c:v>
                </c:pt>
                <c:pt idx="480">
                  <c:v>-0.28356724975561104</c:v>
                </c:pt>
                <c:pt idx="481">
                  <c:v>-0.27997550120264481</c:v>
                </c:pt>
                <c:pt idx="482">
                  <c:v>-0.27859427809994208</c:v>
                </c:pt>
                <c:pt idx="483">
                  <c:v>-0.27827877904290094</c:v>
                </c:pt>
                <c:pt idx="484">
                  <c:v>-0.2752885135387087</c:v>
                </c:pt>
                <c:pt idx="485">
                  <c:v>-0.27295586644572561</c:v>
                </c:pt>
                <c:pt idx="486">
                  <c:v>-0.27123539300232025</c:v>
                </c:pt>
                <c:pt idx="487">
                  <c:v>-0.27114709520114744</c:v>
                </c:pt>
                <c:pt idx="488">
                  <c:v>-0.2708909817969854</c:v>
                </c:pt>
                <c:pt idx="489">
                  <c:v>-0.27084746115159003</c:v>
                </c:pt>
                <c:pt idx="490">
                  <c:v>-0.26922051129924651</c:v>
                </c:pt>
                <c:pt idx="491">
                  <c:v>-0.268264961172413</c:v>
                </c:pt>
                <c:pt idx="492">
                  <c:v>-0.2679049837525842</c:v>
                </c:pt>
                <c:pt idx="493">
                  <c:v>-0.26639190337885432</c:v>
                </c:pt>
                <c:pt idx="494">
                  <c:v>-0.26617665140787683</c:v>
                </c:pt>
                <c:pt idx="495">
                  <c:v>-0.26499952730558574</c:v>
                </c:pt>
                <c:pt idx="496">
                  <c:v>-0.26348548588667786</c:v>
                </c:pt>
                <c:pt idx="497">
                  <c:v>-0.26342611224160734</c:v>
                </c:pt>
                <c:pt idx="498">
                  <c:v>-0.26292072905853275</c:v>
                </c:pt>
                <c:pt idx="499">
                  <c:v>-0.26255637798524173</c:v>
                </c:pt>
                <c:pt idx="500">
                  <c:v>-0.26242373947961911</c:v>
                </c:pt>
                <c:pt idx="501">
                  <c:v>-0.26223257167968328</c:v>
                </c:pt>
                <c:pt idx="502">
                  <c:v>-0.26193460596101409</c:v>
                </c:pt>
                <c:pt idx="503">
                  <c:v>-0.2612961350667668</c:v>
                </c:pt>
                <c:pt idx="504">
                  <c:v>-0.26060172367019918</c:v>
                </c:pt>
                <c:pt idx="505">
                  <c:v>-0.2604651713160665</c:v>
                </c:pt>
                <c:pt idx="506">
                  <c:v>-0.25982924500153104</c:v>
                </c:pt>
                <c:pt idx="507">
                  <c:v>-0.25674483629132161</c:v>
                </c:pt>
                <c:pt idx="508">
                  <c:v>-0.25604707423071887</c:v>
                </c:pt>
                <c:pt idx="509">
                  <c:v>-0.25570255465855291</c:v>
                </c:pt>
                <c:pt idx="510">
                  <c:v>-0.25410971058135295</c:v>
                </c:pt>
                <c:pt idx="511">
                  <c:v>-0.2537700706974651</c:v>
                </c:pt>
                <c:pt idx="512">
                  <c:v>-0.25328982788841958</c:v>
                </c:pt>
                <c:pt idx="513">
                  <c:v>-0.25211783865461102</c:v>
                </c:pt>
                <c:pt idx="514">
                  <c:v>-0.25138935138674523</c:v>
                </c:pt>
                <c:pt idx="515">
                  <c:v>-0.25058530532452694</c:v>
                </c:pt>
                <c:pt idx="516">
                  <c:v>-0.25011324184186068</c:v>
                </c:pt>
                <c:pt idx="517">
                  <c:v>-0.24845167204433094</c:v>
                </c:pt>
                <c:pt idx="518">
                  <c:v>-0.24614089348153356</c:v>
                </c:pt>
                <c:pt idx="519">
                  <c:v>-0.24493173466867246</c:v>
                </c:pt>
                <c:pt idx="520">
                  <c:v>-0.24468938380719274</c:v>
                </c:pt>
                <c:pt idx="521">
                  <c:v>-0.24231368849044921</c:v>
                </c:pt>
                <c:pt idx="522">
                  <c:v>-0.24224964896584225</c:v>
                </c:pt>
                <c:pt idx="523">
                  <c:v>-0.24101954357005823</c:v>
                </c:pt>
                <c:pt idx="524">
                  <c:v>-0.24065021375087206</c:v>
                </c:pt>
                <c:pt idx="525">
                  <c:v>-0.24063797892569186</c:v>
                </c:pt>
                <c:pt idx="526">
                  <c:v>-0.24012804187058495</c:v>
                </c:pt>
                <c:pt idx="527">
                  <c:v>-0.23972509035263326</c:v>
                </c:pt>
                <c:pt idx="528">
                  <c:v>-0.23815879508479396</c:v>
                </c:pt>
                <c:pt idx="529">
                  <c:v>-0.23767181376846863</c:v>
                </c:pt>
                <c:pt idx="530">
                  <c:v>-0.23696769894765385</c:v>
                </c:pt>
                <c:pt idx="531">
                  <c:v>-0.23673525090444042</c:v>
                </c:pt>
                <c:pt idx="532">
                  <c:v>-0.23475419023500055</c:v>
                </c:pt>
                <c:pt idx="533">
                  <c:v>-0.23281481856993255</c:v>
                </c:pt>
                <c:pt idx="534">
                  <c:v>-0.23158081194785074</c:v>
                </c:pt>
                <c:pt idx="535">
                  <c:v>-0.23002327885147233</c:v>
                </c:pt>
                <c:pt idx="536">
                  <c:v>-0.22856045567954608</c:v>
                </c:pt>
                <c:pt idx="537">
                  <c:v>-0.22684720460121291</c:v>
                </c:pt>
                <c:pt idx="538">
                  <c:v>-0.22351037258774337</c:v>
                </c:pt>
                <c:pt idx="539">
                  <c:v>-0.22324979983021054</c:v>
                </c:pt>
                <c:pt idx="540">
                  <c:v>-0.22260396337108548</c:v>
                </c:pt>
                <c:pt idx="541">
                  <c:v>-0.22076274596355905</c:v>
                </c:pt>
                <c:pt idx="542">
                  <c:v>-0.21976597756873456</c:v>
                </c:pt>
                <c:pt idx="543">
                  <c:v>-0.21954487069595294</c:v>
                </c:pt>
                <c:pt idx="544">
                  <c:v>-0.21792102529747712</c:v>
                </c:pt>
                <c:pt idx="545">
                  <c:v>-0.2167428356710315</c:v>
                </c:pt>
                <c:pt idx="546">
                  <c:v>-0.215385853090166</c:v>
                </c:pt>
                <c:pt idx="547">
                  <c:v>-0.21525526691963007</c:v>
                </c:pt>
                <c:pt idx="548">
                  <c:v>-0.21074412109620425</c:v>
                </c:pt>
                <c:pt idx="549">
                  <c:v>-0.21068653115375244</c:v>
                </c:pt>
                <c:pt idx="550">
                  <c:v>-0.21063098045126372</c:v>
                </c:pt>
                <c:pt idx="551">
                  <c:v>-0.20779407537535027</c:v>
                </c:pt>
                <c:pt idx="552">
                  <c:v>-0.20717985126107175</c:v>
                </c:pt>
                <c:pt idx="553">
                  <c:v>-0.20598648044960916</c:v>
                </c:pt>
                <c:pt idx="554">
                  <c:v>-0.20562369051178073</c:v>
                </c:pt>
                <c:pt idx="555">
                  <c:v>-0.20541593565112315</c:v>
                </c:pt>
                <c:pt idx="556">
                  <c:v>-0.2042863183235453</c:v>
                </c:pt>
                <c:pt idx="557">
                  <c:v>-0.20270939259858803</c:v>
                </c:pt>
                <c:pt idx="558">
                  <c:v>-0.20243718332685953</c:v>
                </c:pt>
                <c:pt idx="559">
                  <c:v>-0.19924354205060238</c:v>
                </c:pt>
                <c:pt idx="560">
                  <c:v>-0.19750794637899508</c:v>
                </c:pt>
                <c:pt idx="561">
                  <c:v>-0.19710701523909571</c:v>
                </c:pt>
                <c:pt idx="562">
                  <c:v>-0.19698493730421127</c:v>
                </c:pt>
                <c:pt idx="563">
                  <c:v>-0.19669647258340398</c:v>
                </c:pt>
                <c:pt idx="564">
                  <c:v>-0.19639733564854597</c:v>
                </c:pt>
                <c:pt idx="565">
                  <c:v>-0.19626012304294468</c:v>
                </c:pt>
                <c:pt idx="566">
                  <c:v>-0.19571558592521646</c:v>
                </c:pt>
                <c:pt idx="567">
                  <c:v>-0.19200490717636343</c:v>
                </c:pt>
                <c:pt idx="568">
                  <c:v>-0.19033332809415138</c:v>
                </c:pt>
                <c:pt idx="569">
                  <c:v>-0.18961731431672485</c:v>
                </c:pt>
                <c:pt idx="570">
                  <c:v>-0.18911429586239561</c:v>
                </c:pt>
                <c:pt idx="571">
                  <c:v>-0.18777057831981844</c:v>
                </c:pt>
                <c:pt idx="572">
                  <c:v>-0.18480863212308513</c:v>
                </c:pt>
                <c:pt idx="573">
                  <c:v>-0.18160255119473712</c:v>
                </c:pt>
                <c:pt idx="574">
                  <c:v>-0.18011416356229837</c:v>
                </c:pt>
                <c:pt idx="575">
                  <c:v>-0.17950154190369835</c:v>
                </c:pt>
                <c:pt idx="576">
                  <c:v>-0.17807426737144572</c:v>
                </c:pt>
                <c:pt idx="577">
                  <c:v>-0.17373424479160127</c:v>
                </c:pt>
                <c:pt idx="578">
                  <c:v>-0.17302751860581581</c:v>
                </c:pt>
                <c:pt idx="579">
                  <c:v>-0.17080180233045483</c:v>
                </c:pt>
                <c:pt idx="580">
                  <c:v>-0.17067749006354721</c:v>
                </c:pt>
                <c:pt idx="581">
                  <c:v>-0.17054561662428233</c:v>
                </c:pt>
                <c:pt idx="582">
                  <c:v>-0.17001023906665275</c:v>
                </c:pt>
                <c:pt idx="583">
                  <c:v>-0.166599669392268</c:v>
                </c:pt>
                <c:pt idx="584">
                  <c:v>-0.16616803971284019</c:v>
                </c:pt>
                <c:pt idx="585">
                  <c:v>-0.16561050231269661</c:v>
                </c:pt>
                <c:pt idx="586">
                  <c:v>-0.1637002055322771</c:v>
                </c:pt>
                <c:pt idx="587">
                  <c:v>-0.16235001298118718</c:v>
                </c:pt>
                <c:pt idx="588">
                  <c:v>-0.16120144732751424</c:v>
                </c:pt>
                <c:pt idx="589">
                  <c:v>-0.16097029433285209</c:v>
                </c:pt>
                <c:pt idx="590">
                  <c:v>-0.16067315846919569</c:v>
                </c:pt>
                <c:pt idx="591">
                  <c:v>-0.16028375981566104</c:v>
                </c:pt>
                <c:pt idx="592">
                  <c:v>-0.16020037490547831</c:v>
                </c:pt>
                <c:pt idx="593">
                  <c:v>-0.15997960097486424</c:v>
                </c:pt>
                <c:pt idx="594">
                  <c:v>-0.15759002363674326</c:v>
                </c:pt>
                <c:pt idx="595">
                  <c:v>-0.15693014551183898</c:v>
                </c:pt>
                <c:pt idx="596">
                  <c:v>-0.15305062377763537</c:v>
                </c:pt>
                <c:pt idx="597">
                  <c:v>-0.15248152110085614</c:v>
                </c:pt>
                <c:pt idx="598">
                  <c:v>-0.15085028671077316</c:v>
                </c:pt>
                <c:pt idx="599">
                  <c:v>-0.14910829709711226</c:v>
                </c:pt>
                <c:pt idx="600">
                  <c:v>-0.14843442165721032</c:v>
                </c:pt>
                <c:pt idx="601">
                  <c:v>-0.14606576793459206</c:v>
                </c:pt>
                <c:pt idx="602">
                  <c:v>-0.14561040075460255</c:v>
                </c:pt>
                <c:pt idx="603">
                  <c:v>-0.14329909118278622</c:v>
                </c:pt>
                <c:pt idx="604">
                  <c:v>-0.14270409107488194</c:v>
                </c:pt>
                <c:pt idx="605">
                  <c:v>-0.1425433268309256</c:v>
                </c:pt>
                <c:pt idx="606">
                  <c:v>-0.14249560662339425</c:v>
                </c:pt>
                <c:pt idx="607">
                  <c:v>-0.14199329033501307</c:v>
                </c:pt>
                <c:pt idx="608">
                  <c:v>-0.13830626957473863</c:v>
                </c:pt>
                <c:pt idx="609">
                  <c:v>-0.13401713969223381</c:v>
                </c:pt>
                <c:pt idx="610">
                  <c:v>-0.13309104621181461</c:v>
                </c:pt>
                <c:pt idx="611">
                  <c:v>-0.13094178355787853</c:v>
                </c:pt>
                <c:pt idx="612">
                  <c:v>-0.13054422837702476</c:v>
                </c:pt>
                <c:pt idx="613">
                  <c:v>-0.12867206816545729</c:v>
                </c:pt>
                <c:pt idx="614">
                  <c:v>-0.12755087616239985</c:v>
                </c:pt>
                <c:pt idx="615">
                  <c:v>-0.12547783694291262</c:v>
                </c:pt>
                <c:pt idx="616">
                  <c:v>-0.12471172472798905</c:v>
                </c:pt>
                <c:pt idx="617">
                  <c:v>-0.12310247282945214</c:v>
                </c:pt>
                <c:pt idx="618">
                  <c:v>-0.12278078554792855</c:v>
                </c:pt>
                <c:pt idx="619">
                  <c:v>-0.1224162066771394</c:v>
                </c:pt>
                <c:pt idx="620">
                  <c:v>-0.11871274446076377</c:v>
                </c:pt>
                <c:pt idx="621">
                  <c:v>-0.11789252888972479</c:v>
                </c:pt>
                <c:pt idx="622">
                  <c:v>-0.11741393838714398</c:v>
                </c:pt>
                <c:pt idx="623">
                  <c:v>-0.117246608140994</c:v>
                </c:pt>
                <c:pt idx="624">
                  <c:v>-0.11665985019044359</c:v>
                </c:pt>
                <c:pt idx="625">
                  <c:v>-0.11508574298754289</c:v>
                </c:pt>
                <c:pt idx="626">
                  <c:v>-0.11293662833688188</c:v>
                </c:pt>
                <c:pt idx="627">
                  <c:v>-0.11111623715913378</c:v>
                </c:pt>
                <c:pt idx="628">
                  <c:v>-0.11094541080009823</c:v>
                </c:pt>
                <c:pt idx="629">
                  <c:v>-0.11010708900818456</c:v>
                </c:pt>
                <c:pt idx="630">
                  <c:v>-0.11002834699902009</c:v>
                </c:pt>
                <c:pt idx="631">
                  <c:v>-0.10971448373374033</c:v>
                </c:pt>
                <c:pt idx="632">
                  <c:v>-0.10946661117373613</c:v>
                </c:pt>
                <c:pt idx="633">
                  <c:v>-0.10649669853821023</c:v>
                </c:pt>
                <c:pt idx="634">
                  <c:v>-0.10641591376327632</c:v>
                </c:pt>
                <c:pt idx="635">
                  <c:v>-0.1064147790123164</c:v>
                </c:pt>
                <c:pt idx="636">
                  <c:v>-0.10555817878444484</c:v>
                </c:pt>
                <c:pt idx="637">
                  <c:v>-0.10481018774256408</c:v>
                </c:pt>
                <c:pt idx="638">
                  <c:v>-0.10319569667686652</c:v>
                </c:pt>
                <c:pt idx="639">
                  <c:v>-0.10281895410354253</c:v>
                </c:pt>
                <c:pt idx="640">
                  <c:v>-0.10233748113915067</c:v>
                </c:pt>
                <c:pt idx="641">
                  <c:v>-9.4573260732581474E-2</c:v>
                </c:pt>
                <c:pt idx="642">
                  <c:v>-9.4317261100754113E-2</c:v>
                </c:pt>
                <c:pt idx="643">
                  <c:v>-9.4209058115710065E-2</c:v>
                </c:pt>
                <c:pt idx="644">
                  <c:v>-9.4127013511790134E-2</c:v>
                </c:pt>
                <c:pt idx="645">
                  <c:v>-9.1971559218205962E-2</c:v>
                </c:pt>
                <c:pt idx="646">
                  <c:v>-9.1684404337653583E-2</c:v>
                </c:pt>
                <c:pt idx="647">
                  <c:v>-9.1284451435187042E-2</c:v>
                </c:pt>
                <c:pt idx="648">
                  <c:v>-8.9971977655052729E-2</c:v>
                </c:pt>
                <c:pt idx="649">
                  <c:v>-8.9493978105455757E-2</c:v>
                </c:pt>
                <c:pt idx="650">
                  <c:v>-8.7474754135578175E-2</c:v>
                </c:pt>
                <c:pt idx="651">
                  <c:v>-8.3735850416924509E-2</c:v>
                </c:pt>
                <c:pt idx="652">
                  <c:v>-8.3208698272584092E-2</c:v>
                </c:pt>
                <c:pt idx="653">
                  <c:v>-8.1150158212211027E-2</c:v>
                </c:pt>
                <c:pt idx="654">
                  <c:v>-8.0126215653393812E-2</c:v>
                </c:pt>
                <c:pt idx="655">
                  <c:v>-7.8790873550615342E-2</c:v>
                </c:pt>
                <c:pt idx="656">
                  <c:v>-7.871232456961734E-2</c:v>
                </c:pt>
                <c:pt idx="657">
                  <c:v>-7.8137308686049678E-2</c:v>
                </c:pt>
                <c:pt idx="658">
                  <c:v>-7.5359042918278094E-2</c:v>
                </c:pt>
                <c:pt idx="659">
                  <c:v>-7.4010401847828922E-2</c:v>
                </c:pt>
                <c:pt idx="660">
                  <c:v>-7.3846579336764348E-2</c:v>
                </c:pt>
                <c:pt idx="661">
                  <c:v>-7.3803820995145375E-2</c:v>
                </c:pt>
                <c:pt idx="662">
                  <c:v>-7.3271532106954834E-2</c:v>
                </c:pt>
                <c:pt idx="663">
                  <c:v>-7.2726356596357358E-2</c:v>
                </c:pt>
                <c:pt idx="664">
                  <c:v>-7.072161308581619E-2</c:v>
                </c:pt>
                <c:pt idx="665">
                  <c:v>-7.0539498028580769E-2</c:v>
                </c:pt>
                <c:pt idx="666">
                  <c:v>-7.0412364936743937E-2</c:v>
                </c:pt>
                <c:pt idx="667">
                  <c:v>-6.914180589581459E-2</c:v>
                </c:pt>
                <c:pt idx="668">
                  <c:v>-6.8393485333925308E-2</c:v>
                </c:pt>
                <c:pt idx="669">
                  <c:v>-6.7601681947190517E-2</c:v>
                </c:pt>
                <c:pt idx="670">
                  <c:v>-6.733489564233168E-2</c:v>
                </c:pt>
                <c:pt idx="671">
                  <c:v>-6.7019068129947165E-2</c:v>
                </c:pt>
                <c:pt idx="672">
                  <c:v>-6.6672288557568252E-2</c:v>
                </c:pt>
                <c:pt idx="673">
                  <c:v>-6.5687264542186666E-2</c:v>
                </c:pt>
                <c:pt idx="674">
                  <c:v>-6.4967335196713924E-2</c:v>
                </c:pt>
                <c:pt idx="675">
                  <c:v>-6.3475816091870557E-2</c:v>
                </c:pt>
                <c:pt idx="676">
                  <c:v>-5.9872136262568501E-2</c:v>
                </c:pt>
                <c:pt idx="677">
                  <c:v>-5.9712859709251741E-2</c:v>
                </c:pt>
                <c:pt idx="678">
                  <c:v>-5.870287550768738E-2</c:v>
                </c:pt>
                <c:pt idx="679">
                  <c:v>-5.7890270408889014E-2</c:v>
                </c:pt>
                <c:pt idx="680">
                  <c:v>-5.7747780098045876E-2</c:v>
                </c:pt>
                <c:pt idx="681">
                  <c:v>-5.6930425920555507E-2</c:v>
                </c:pt>
                <c:pt idx="682">
                  <c:v>-5.5329804475969052E-2</c:v>
                </c:pt>
                <c:pt idx="683">
                  <c:v>-5.5053985604245674E-2</c:v>
                </c:pt>
                <c:pt idx="684">
                  <c:v>-5.4596839730308891E-2</c:v>
                </c:pt>
                <c:pt idx="685">
                  <c:v>-5.3757925311672269E-2</c:v>
                </c:pt>
                <c:pt idx="686">
                  <c:v>-5.3734766432115645E-2</c:v>
                </c:pt>
                <c:pt idx="687">
                  <c:v>-5.2493563954770263E-2</c:v>
                </c:pt>
                <c:pt idx="688">
                  <c:v>-5.1839424824009765E-2</c:v>
                </c:pt>
                <c:pt idx="689">
                  <c:v>-5.1669168952194033E-2</c:v>
                </c:pt>
                <c:pt idx="690">
                  <c:v>-5.0563366950023066E-2</c:v>
                </c:pt>
                <c:pt idx="691">
                  <c:v>-5.0451205730166732E-2</c:v>
                </c:pt>
                <c:pt idx="692">
                  <c:v>-5.0372576429363262E-2</c:v>
                </c:pt>
                <c:pt idx="693">
                  <c:v>-4.8602366503973246E-2</c:v>
                </c:pt>
                <c:pt idx="694">
                  <c:v>-4.7163465608695235E-2</c:v>
                </c:pt>
                <c:pt idx="695">
                  <c:v>-4.6574956783412343E-2</c:v>
                </c:pt>
                <c:pt idx="696">
                  <c:v>-4.313070705337451E-2</c:v>
                </c:pt>
                <c:pt idx="697">
                  <c:v>-4.238937254537134E-2</c:v>
                </c:pt>
                <c:pt idx="698">
                  <c:v>-3.9878602666072509E-2</c:v>
                </c:pt>
                <c:pt idx="699">
                  <c:v>-3.8878162652720372E-2</c:v>
                </c:pt>
                <c:pt idx="700">
                  <c:v>-3.8474388737278868E-2</c:v>
                </c:pt>
                <c:pt idx="701">
                  <c:v>-3.8044326059686912E-2</c:v>
                </c:pt>
                <c:pt idx="702">
                  <c:v>-3.8040111722408815E-2</c:v>
                </c:pt>
                <c:pt idx="703">
                  <c:v>-3.786092617827444E-2</c:v>
                </c:pt>
                <c:pt idx="704">
                  <c:v>-3.6964068421122973E-2</c:v>
                </c:pt>
                <c:pt idx="705">
                  <c:v>-3.684341406719379E-2</c:v>
                </c:pt>
                <c:pt idx="706">
                  <c:v>-3.5900250184013126E-2</c:v>
                </c:pt>
                <c:pt idx="707">
                  <c:v>-3.5865603228643038E-2</c:v>
                </c:pt>
                <c:pt idx="708">
                  <c:v>-3.563348153065047E-2</c:v>
                </c:pt>
                <c:pt idx="709">
                  <c:v>-3.4646101056720009E-2</c:v>
                </c:pt>
                <c:pt idx="710">
                  <c:v>-3.2052851671036602E-2</c:v>
                </c:pt>
                <c:pt idx="711">
                  <c:v>-3.2024170294271355E-2</c:v>
                </c:pt>
                <c:pt idx="712">
                  <c:v>-3.0102013525875305E-2</c:v>
                </c:pt>
                <c:pt idx="713">
                  <c:v>-2.967690539822276E-2</c:v>
                </c:pt>
                <c:pt idx="714">
                  <c:v>-2.8259772783070097E-2</c:v>
                </c:pt>
                <c:pt idx="715">
                  <c:v>-2.7323938255374887E-2</c:v>
                </c:pt>
                <c:pt idx="716">
                  <c:v>-2.6995024438609194E-2</c:v>
                </c:pt>
                <c:pt idx="717">
                  <c:v>-2.6813076880181908E-2</c:v>
                </c:pt>
                <c:pt idx="718">
                  <c:v>-2.6127971748297705E-2</c:v>
                </c:pt>
                <c:pt idx="719">
                  <c:v>-2.414056938789259E-2</c:v>
                </c:pt>
                <c:pt idx="720">
                  <c:v>-2.283723870036922E-2</c:v>
                </c:pt>
                <c:pt idx="721">
                  <c:v>-2.2790698488551052E-2</c:v>
                </c:pt>
                <c:pt idx="722">
                  <c:v>-2.2739573753021141E-2</c:v>
                </c:pt>
                <c:pt idx="723">
                  <c:v>-2.176696686351326E-2</c:v>
                </c:pt>
                <c:pt idx="724">
                  <c:v>-2.1503192689007199E-2</c:v>
                </c:pt>
                <c:pt idx="725">
                  <c:v>-2.1380472213084173E-2</c:v>
                </c:pt>
                <c:pt idx="726">
                  <c:v>-2.0415910059844194E-2</c:v>
                </c:pt>
                <c:pt idx="727">
                  <c:v>-2.0309524289605373E-2</c:v>
                </c:pt>
                <c:pt idx="728">
                  <c:v>-1.7520936240757429E-2</c:v>
                </c:pt>
                <c:pt idx="729">
                  <c:v>-1.6733254598519952E-2</c:v>
                </c:pt>
                <c:pt idx="730">
                  <c:v>-1.5611323426890132E-2</c:v>
                </c:pt>
                <c:pt idx="731">
                  <c:v>-1.4265111753317425E-2</c:v>
                </c:pt>
                <c:pt idx="732">
                  <c:v>-1.3436499665752099E-2</c:v>
                </c:pt>
                <c:pt idx="733">
                  <c:v>-1.3124546541324019E-2</c:v>
                </c:pt>
                <c:pt idx="734">
                  <c:v>-1.281541119503966E-2</c:v>
                </c:pt>
                <c:pt idx="735">
                  <c:v>-1.2225352927647535E-2</c:v>
                </c:pt>
                <c:pt idx="736">
                  <c:v>-1.173987165752619E-2</c:v>
                </c:pt>
                <c:pt idx="737">
                  <c:v>-9.8673538841763317E-3</c:v>
                </c:pt>
                <c:pt idx="738">
                  <c:v>-8.7494752001712264E-3</c:v>
                </c:pt>
                <c:pt idx="739">
                  <c:v>-8.0769361110949022E-3</c:v>
                </c:pt>
                <c:pt idx="740">
                  <c:v>-5.6704054961583131E-3</c:v>
                </c:pt>
                <c:pt idx="741">
                  <c:v>-5.3570411275433646E-3</c:v>
                </c:pt>
                <c:pt idx="742">
                  <c:v>-4.5811752776149118E-3</c:v>
                </c:pt>
                <c:pt idx="743">
                  <c:v>-3.6808589847476501E-3</c:v>
                </c:pt>
                <c:pt idx="744">
                  <c:v>-1.7333838419897572E-3</c:v>
                </c:pt>
                <c:pt idx="745">
                  <c:v>-1.0413419768215109E-3</c:v>
                </c:pt>
                <c:pt idx="746">
                  <c:v>1.709357293259743E-4</c:v>
                </c:pt>
                <c:pt idx="747">
                  <c:v>3.3583344703834705E-4</c:v>
                </c:pt>
                <c:pt idx="748">
                  <c:v>1.056556158706313E-3</c:v>
                </c:pt>
                <c:pt idx="749">
                  <c:v>2.2573509723524815E-3</c:v>
                </c:pt>
                <c:pt idx="750">
                  <c:v>2.2606240516797622E-3</c:v>
                </c:pt>
                <c:pt idx="751">
                  <c:v>2.2880760778089481E-3</c:v>
                </c:pt>
                <c:pt idx="752">
                  <c:v>3.6028311865291302E-3</c:v>
                </c:pt>
                <c:pt idx="753">
                  <c:v>3.8527487646442117E-3</c:v>
                </c:pt>
                <c:pt idx="754">
                  <c:v>7.854583972021276E-3</c:v>
                </c:pt>
                <c:pt idx="755">
                  <c:v>8.7261364737912621E-3</c:v>
                </c:pt>
                <c:pt idx="756">
                  <c:v>1.026817294195217E-2</c:v>
                </c:pt>
                <c:pt idx="757">
                  <c:v>1.0469445254187993E-2</c:v>
                </c:pt>
                <c:pt idx="758">
                  <c:v>1.0482924524760953E-2</c:v>
                </c:pt>
                <c:pt idx="759">
                  <c:v>1.2761198682885756E-2</c:v>
                </c:pt>
                <c:pt idx="760">
                  <c:v>1.3608690601799167E-2</c:v>
                </c:pt>
                <c:pt idx="761">
                  <c:v>1.6348092440785601E-2</c:v>
                </c:pt>
                <c:pt idx="762">
                  <c:v>1.6578787952618461E-2</c:v>
                </c:pt>
                <c:pt idx="763">
                  <c:v>1.6784335220922507E-2</c:v>
                </c:pt>
                <c:pt idx="764">
                  <c:v>1.7903796491877625E-2</c:v>
                </c:pt>
                <c:pt idx="765">
                  <c:v>1.9829101348339626E-2</c:v>
                </c:pt>
                <c:pt idx="766">
                  <c:v>2.3378862333604374E-2</c:v>
                </c:pt>
                <c:pt idx="767">
                  <c:v>2.5444966883144043E-2</c:v>
                </c:pt>
                <c:pt idx="768">
                  <c:v>2.7196931598926666E-2</c:v>
                </c:pt>
                <c:pt idx="769">
                  <c:v>2.7596424661916138E-2</c:v>
                </c:pt>
                <c:pt idx="770">
                  <c:v>2.7985691435414576E-2</c:v>
                </c:pt>
                <c:pt idx="771">
                  <c:v>2.8830130967251965E-2</c:v>
                </c:pt>
                <c:pt idx="772">
                  <c:v>2.993923299290684E-2</c:v>
                </c:pt>
                <c:pt idx="773">
                  <c:v>3.0610567432837292E-2</c:v>
                </c:pt>
                <c:pt idx="774">
                  <c:v>3.2203143817756061E-2</c:v>
                </c:pt>
                <c:pt idx="775">
                  <c:v>3.2942895429378075E-2</c:v>
                </c:pt>
                <c:pt idx="776">
                  <c:v>3.4544583981175533E-2</c:v>
                </c:pt>
                <c:pt idx="777">
                  <c:v>3.5512732738139902E-2</c:v>
                </c:pt>
                <c:pt idx="778">
                  <c:v>3.5563102722393394E-2</c:v>
                </c:pt>
                <c:pt idx="779">
                  <c:v>3.5736310101236422E-2</c:v>
                </c:pt>
                <c:pt idx="780">
                  <c:v>3.6076683676325064E-2</c:v>
                </c:pt>
                <c:pt idx="781">
                  <c:v>3.681669039626085E-2</c:v>
                </c:pt>
                <c:pt idx="782">
                  <c:v>3.7576625944887442E-2</c:v>
                </c:pt>
                <c:pt idx="783">
                  <c:v>3.764497362626347E-2</c:v>
                </c:pt>
                <c:pt idx="784">
                  <c:v>3.8633748912511076E-2</c:v>
                </c:pt>
                <c:pt idx="785">
                  <c:v>3.9936129909028589E-2</c:v>
                </c:pt>
                <c:pt idx="786">
                  <c:v>4.0495282445498368E-2</c:v>
                </c:pt>
                <c:pt idx="787">
                  <c:v>4.0560885597962178E-2</c:v>
                </c:pt>
                <c:pt idx="788">
                  <c:v>4.1517409663187607E-2</c:v>
                </c:pt>
                <c:pt idx="789">
                  <c:v>4.1692863581875704E-2</c:v>
                </c:pt>
                <c:pt idx="790">
                  <c:v>4.1791789804293586E-2</c:v>
                </c:pt>
                <c:pt idx="791">
                  <c:v>4.2770519350637956E-2</c:v>
                </c:pt>
                <c:pt idx="792">
                  <c:v>4.4154983553190384E-2</c:v>
                </c:pt>
                <c:pt idx="793">
                  <c:v>4.5873080654400308E-2</c:v>
                </c:pt>
                <c:pt idx="794">
                  <c:v>4.6472555016227518E-2</c:v>
                </c:pt>
                <c:pt idx="795">
                  <c:v>4.8140302247687394E-2</c:v>
                </c:pt>
                <c:pt idx="796">
                  <c:v>4.8186542820617004E-2</c:v>
                </c:pt>
                <c:pt idx="797">
                  <c:v>4.8432457353350146E-2</c:v>
                </c:pt>
                <c:pt idx="798">
                  <c:v>4.8586362344937045E-2</c:v>
                </c:pt>
                <c:pt idx="799">
                  <c:v>4.8878856224611564E-2</c:v>
                </c:pt>
                <c:pt idx="800">
                  <c:v>4.9482396780886846E-2</c:v>
                </c:pt>
                <c:pt idx="801">
                  <c:v>4.9655418004058656E-2</c:v>
                </c:pt>
                <c:pt idx="802">
                  <c:v>5.1040451055980332E-2</c:v>
                </c:pt>
                <c:pt idx="803">
                  <c:v>5.1868820912355812E-2</c:v>
                </c:pt>
                <c:pt idx="804">
                  <c:v>5.3142267404666044E-2</c:v>
                </c:pt>
                <c:pt idx="805">
                  <c:v>5.3214696053722976E-2</c:v>
                </c:pt>
                <c:pt idx="806">
                  <c:v>5.3979128405998625E-2</c:v>
                </c:pt>
                <c:pt idx="807">
                  <c:v>5.455540573719412E-2</c:v>
                </c:pt>
                <c:pt idx="808">
                  <c:v>5.4791610098019944E-2</c:v>
                </c:pt>
                <c:pt idx="809">
                  <c:v>5.7503542701220788E-2</c:v>
                </c:pt>
                <c:pt idx="810">
                  <c:v>5.7914129481218567E-2</c:v>
                </c:pt>
                <c:pt idx="811">
                  <c:v>5.812677385010586E-2</c:v>
                </c:pt>
                <c:pt idx="812">
                  <c:v>5.8392976089721639E-2</c:v>
                </c:pt>
                <c:pt idx="813">
                  <c:v>5.8631877226354469E-2</c:v>
                </c:pt>
                <c:pt idx="814">
                  <c:v>5.884511679504717E-2</c:v>
                </c:pt>
                <c:pt idx="815">
                  <c:v>5.9788863449534956E-2</c:v>
                </c:pt>
                <c:pt idx="816">
                  <c:v>5.9845738202945732E-2</c:v>
                </c:pt>
                <c:pt idx="817">
                  <c:v>6.0267554092266404E-2</c:v>
                </c:pt>
                <c:pt idx="818">
                  <c:v>6.2203627462146673E-2</c:v>
                </c:pt>
                <c:pt idx="819">
                  <c:v>6.2576131649245734E-2</c:v>
                </c:pt>
                <c:pt idx="820">
                  <c:v>6.4330672273127679E-2</c:v>
                </c:pt>
                <c:pt idx="821">
                  <c:v>6.58580853336551E-2</c:v>
                </c:pt>
                <c:pt idx="822">
                  <c:v>6.6827190344630083E-2</c:v>
                </c:pt>
                <c:pt idx="823">
                  <c:v>6.7171512182374965E-2</c:v>
                </c:pt>
                <c:pt idx="824">
                  <c:v>6.8245863767950624E-2</c:v>
                </c:pt>
                <c:pt idx="825">
                  <c:v>6.8266247605998864E-2</c:v>
                </c:pt>
                <c:pt idx="826">
                  <c:v>6.9025769566310721E-2</c:v>
                </c:pt>
                <c:pt idx="827">
                  <c:v>7.0067702295811399E-2</c:v>
                </c:pt>
                <c:pt idx="828">
                  <c:v>7.2483447342602439E-2</c:v>
                </c:pt>
                <c:pt idx="829">
                  <c:v>7.3588906907038051E-2</c:v>
                </c:pt>
                <c:pt idx="830">
                  <c:v>7.3774057817701841E-2</c:v>
                </c:pt>
                <c:pt idx="831">
                  <c:v>7.3801368509343351E-2</c:v>
                </c:pt>
                <c:pt idx="832">
                  <c:v>7.3808015156752615E-2</c:v>
                </c:pt>
                <c:pt idx="833">
                  <c:v>7.3922771273936372E-2</c:v>
                </c:pt>
                <c:pt idx="834">
                  <c:v>7.6117823325196968E-2</c:v>
                </c:pt>
                <c:pt idx="835">
                  <c:v>7.7687006931657754E-2</c:v>
                </c:pt>
                <c:pt idx="836">
                  <c:v>7.8717023850825782E-2</c:v>
                </c:pt>
                <c:pt idx="837">
                  <c:v>7.8839580205895085E-2</c:v>
                </c:pt>
                <c:pt idx="838">
                  <c:v>8.1681463145872116E-2</c:v>
                </c:pt>
                <c:pt idx="839">
                  <c:v>8.2505042208150484E-2</c:v>
                </c:pt>
                <c:pt idx="840">
                  <c:v>8.353672575582019E-2</c:v>
                </c:pt>
                <c:pt idx="841">
                  <c:v>8.4098563035735596E-2</c:v>
                </c:pt>
                <c:pt idx="842">
                  <c:v>8.4415638529728207E-2</c:v>
                </c:pt>
                <c:pt idx="843">
                  <c:v>8.5551264769333293E-2</c:v>
                </c:pt>
                <c:pt idx="844">
                  <c:v>8.6029236758431063E-2</c:v>
                </c:pt>
                <c:pt idx="845">
                  <c:v>8.7587057261609882E-2</c:v>
                </c:pt>
                <c:pt idx="846">
                  <c:v>8.9572948312484121E-2</c:v>
                </c:pt>
                <c:pt idx="847">
                  <c:v>8.9791205540896327E-2</c:v>
                </c:pt>
                <c:pt idx="848">
                  <c:v>9.0651203056986887E-2</c:v>
                </c:pt>
                <c:pt idx="849">
                  <c:v>9.0690341654658835E-2</c:v>
                </c:pt>
                <c:pt idx="850">
                  <c:v>9.1328277196287569E-2</c:v>
                </c:pt>
                <c:pt idx="851">
                  <c:v>9.3503138733460708E-2</c:v>
                </c:pt>
                <c:pt idx="852">
                  <c:v>9.397504231096597E-2</c:v>
                </c:pt>
                <c:pt idx="853">
                  <c:v>9.4416631052752331E-2</c:v>
                </c:pt>
                <c:pt idx="854">
                  <c:v>9.5760726833774151E-2</c:v>
                </c:pt>
                <c:pt idx="855">
                  <c:v>9.648742120628509E-2</c:v>
                </c:pt>
                <c:pt idx="856">
                  <c:v>9.7024252079950787E-2</c:v>
                </c:pt>
                <c:pt idx="857">
                  <c:v>0.10106473171784193</c:v>
                </c:pt>
                <c:pt idx="858">
                  <c:v>0.10271799562381784</c:v>
                </c:pt>
                <c:pt idx="859">
                  <c:v>0.10325934599266738</c:v>
                </c:pt>
                <c:pt idx="860">
                  <c:v>0.1037352765903416</c:v>
                </c:pt>
                <c:pt idx="861">
                  <c:v>0.10383901411475403</c:v>
                </c:pt>
                <c:pt idx="862">
                  <c:v>0.10792664709709485</c:v>
                </c:pt>
                <c:pt idx="863">
                  <c:v>0.10840773439916176</c:v>
                </c:pt>
                <c:pt idx="864">
                  <c:v>0.10906441500834375</c:v>
                </c:pt>
                <c:pt idx="865">
                  <c:v>0.10982050917693517</c:v>
                </c:pt>
                <c:pt idx="866">
                  <c:v>0.11081829811490185</c:v>
                </c:pt>
                <c:pt idx="867">
                  <c:v>0.11220442834212049</c:v>
                </c:pt>
                <c:pt idx="868">
                  <c:v>0.11280835675019517</c:v>
                </c:pt>
                <c:pt idx="869">
                  <c:v>0.1128757826294895</c:v>
                </c:pt>
                <c:pt idx="870">
                  <c:v>0.11456299586485612</c:v>
                </c:pt>
                <c:pt idx="871">
                  <c:v>0.11559928741939555</c:v>
                </c:pt>
                <c:pt idx="872">
                  <c:v>0.11571053397137168</c:v>
                </c:pt>
                <c:pt idx="873">
                  <c:v>0.11584085402166075</c:v>
                </c:pt>
                <c:pt idx="874">
                  <c:v>0.11676788461407295</c:v>
                </c:pt>
                <c:pt idx="875">
                  <c:v>0.118245483318454</c:v>
                </c:pt>
                <c:pt idx="876">
                  <c:v>0.1198342348992501</c:v>
                </c:pt>
                <c:pt idx="877">
                  <c:v>0.12075043244234239</c:v>
                </c:pt>
                <c:pt idx="878">
                  <c:v>0.12163856199749767</c:v>
                </c:pt>
                <c:pt idx="879">
                  <c:v>0.12311973448373395</c:v>
                </c:pt>
                <c:pt idx="880">
                  <c:v>0.12434994034899013</c:v>
                </c:pt>
                <c:pt idx="881">
                  <c:v>0.12597986053520999</c:v>
                </c:pt>
                <c:pt idx="882">
                  <c:v>0.12744327356483481</c:v>
                </c:pt>
                <c:pt idx="883">
                  <c:v>0.12771420992697313</c:v>
                </c:pt>
                <c:pt idx="884">
                  <c:v>0.12781887103358633</c:v>
                </c:pt>
                <c:pt idx="885">
                  <c:v>0.12865729171238255</c:v>
                </c:pt>
                <c:pt idx="886">
                  <c:v>0.12897532928592537</c:v>
                </c:pt>
                <c:pt idx="887">
                  <c:v>0.13108296090518073</c:v>
                </c:pt>
                <c:pt idx="888">
                  <c:v>0.13167323531301317</c:v>
                </c:pt>
                <c:pt idx="889">
                  <c:v>0.1337669765080553</c:v>
                </c:pt>
                <c:pt idx="890">
                  <c:v>0.13716070723163834</c:v>
                </c:pt>
                <c:pt idx="891">
                  <c:v>0.14027598047914683</c:v>
                </c:pt>
                <c:pt idx="892">
                  <c:v>0.14312071658528133</c:v>
                </c:pt>
                <c:pt idx="893">
                  <c:v>0.14412381391086942</c:v>
                </c:pt>
                <c:pt idx="894">
                  <c:v>0.14435613439201564</c:v>
                </c:pt>
                <c:pt idx="895">
                  <c:v>0.14442625444479879</c:v>
                </c:pt>
                <c:pt idx="896">
                  <c:v>0.14570012699506416</c:v>
                </c:pt>
                <c:pt idx="897">
                  <c:v>0.14605489580365882</c:v>
                </c:pt>
                <c:pt idx="898">
                  <c:v>0.14624080957180091</c:v>
                </c:pt>
                <c:pt idx="899">
                  <c:v>0.14768805514117744</c:v>
                </c:pt>
                <c:pt idx="900">
                  <c:v>0.14796850597448727</c:v>
                </c:pt>
                <c:pt idx="901">
                  <c:v>0.14992795904790304</c:v>
                </c:pt>
                <c:pt idx="902">
                  <c:v>0.15010920455240923</c:v>
                </c:pt>
                <c:pt idx="903">
                  <c:v>0.15051941160092003</c:v>
                </c:pt>
                <c:pt idx="904">
                  <c:v>0.15115574601314985</c:v>
                </c:pt>
                <c:pt idx="905">
                  <c:v>0.1515029669691961</c:v>
                </c:pt>
                <c:pt idx="906">
                  <c:v>0.1532644268109776</c:v>
                </c:pt>
                <c:pt idx="907">
                  <c:v>0.1533983486027998</c:v>
                </c:pt>
                <c:pt idx="908">
                  <c:v>0.15476128532219802</c:v>
                </c:pt>
                <c:pt idx="909">
                  <c:v>0.15752112191022821</c:v>
                </c:pt>
                <c:pt idx="910">
                  <c:v>0.15755308204510388</c:v>
                </c:pt>
                <c:pt idx="911">
                  <c:v>0.15938615922880964</c:v>
                </c:pt>
                <c:pt idx="912">
                  <c:v>0.16045747342205174</c:v>
                </c:pt>
                <c:pt idx="913">
                  <c:v>0.16105464782024834</c:v>
                </c:pt>
                <c:pt idx="914">
                  <c:v>0.16853665081709823</c:v>
                </c:pt>
                <c:pt idx="915">
                  <c:v>0.16878882491203812</c:v>
                </c:pt>
                <c:pt idx="916">
                  <c:v>0.16890928761547802</c:v>
                </c:pt>
                <c:pt idx="917">
                  <c:v>0.17377373852806569</c:v>
                </c:pt>
                <c:pt idx="918">
                  <c:v>0.17436840945472071</c:v>
                </c:pt>
                <c:pt idx="919">
                  <c:v>0.17470085107778302</c:v>
                </c:pt>
                <c:pt idx="920">
                  <c:v>0.17496461525544985</c:v>
                </c:pt>
                <c:pt idx="921">
                  <c:v>0.17791515402162833</c:v>
                </c:pt>
                <c:pt idx="922">
                  <c:v>0.1785687554945169</c:v>
                </c:pt>
                <c:pt idx="923">
                  <c:v>0.17885705840692664</c:v>
                </c:pt>
                <c:pt idx="924">
                  <c:v>0.18098902504834591</c:v>
                </c:pt>
                <c:pt idx="925">
                  <c:v>0.18156591135410655</c:v>
                </c:pt>
                <c:pt idx="926">
                  <c:v>0.18162413546295414</c:v>
                </c:pt>
                <c:pt idx="927">
                  <c:v>0.18312511810117271</c:v>
                </c:pt>
                <c:pt idx="928">
                  <c:v>0.18365995738439717</c:v>
                </c:pt>
                <c:pt idx="929">
                  <c:v>0.18450751287705219</c:v>
                </c:pt>
                <c:pt idx="930">
                  <c:v>0.18605284297897273</c:v>
                </c:pt>
                <c:pt idx="931">
                  <c:v>0.18642674867167902</c:v>
                </c:pt>
                <c:pt idx="932">
                  <c:v>0.18652010080751402</c:v>
                </c:pt>
                <c:pt idx="933">
                  <c:v>0.18710450189769243</c:v>
                </c:pt>
                <c:pt idx="934">
                  <c:v>0.18728233870696848</c:v>
                </c:pt>
                <c:pt idx="935">
                  <c:v>0.18774394413812159</c:v>
                </c:pt>
                <c:pt idx="936">
                  <c:v>0.18799540262285094</c:v>
                </c:pt>
                <c:pt idx="937">
                  <c:v>0.18825206083163903</c:v>
                </c:pt>
                <c:pt idx="938">
                  <c:v>0.18856020574789664</c:v>
                </c:pt>
                <c:pt idx="939">
                  <c:v>0.18879262874780534</c:v>
                </c:pt>
                <c:pt idx="940">
                  <c:v>0.19194703714497555</c:v>
                </c:pt>
                <c:pt idx="941">
                  <c:v>0.19500912115624758</c:v>
                </c:pt>
                <c:pt idx="942">
                  <c:v>0.19811378687148376</c:v>
                </c:pt>
                <c:pt idx="943">
                  <c:v>0.19852793344558503</c:v>
                </c:pt>
                <c:pt idx="944">
                  <c:v>0.19882662383184749</c:v>
                </c:pt>
                <c:pt idx="945">
                  <c:v>0.2007413972187708</c:v>
                </c:pt>
                <c:pt idx="946">
                  <c:v>0.2008500251260901</c:v>
                </c:pt>
                <c:pt idx="947">
                  <c:v>0.20110293995235101</c:v>
                </c:pt>
                <c:pt idx="948">
                  <c:v>0.20216281858774091</c:v>
                </c:pt>
                <c:pt idx="949">
                  <c:v>0.2024657650757693</c:v>
                </c:pt>
                <c:pt idx="950">
                  <c:v>0.20394549372471618</c:v>
                </c:pt>
                <c:pt idx="951">
                  <c:v>0.20455593514235357</c:v>
                </c:pt>
                <c:pt idx="952">
                  <c:v>0.20527705192777154</c:v>
                </c:pt>
                <c:pt idx="953">
                  <c:v>0.20665378653214445</c:v>
                </c:pt>
                <c:pt idx="954">
                  <c:v>0.20715487650714287</c:v>
                </c:pt>
                <c:pt idx="955">
                  <c:v>0.20728994971283504</c:v>
                </c:pt>
                <c:pt idx="956">
                  <c:v>0.20733564584731795</c:v>
                </c:pt>
                <c:pt idx="957">
                  <c:v>0.2085789694149448</c:v>
                </c:pt>
                <c:pt idx="958">
                  <c:v>0.2094828505471299</c:v>
                </c:pt>
                <c:pt idx="959">
                  <c:v>0.21317850150142859</c:v>
                </c:pt>
                <c:pt idx="960">
                  <c:v>0.21456055850796887</c:v>
                </c:pt>
                <c:pt idx="961">
                  <c:v>0.2149341220738491</c:v>
                </c:pt>
                <c:pt idx="962">
                  <c:v>0.21517125567064904</c:v>
                </c:pt>
                <c:pt idx="963">
                  <c:v>0.21561446171059959</c:v>
                </c:pt>
                <c:pt idx="964">
                  <c:v>0.21568492792902527</c:v>
                </c:pt>
                <c:pt idx="965">
                  <c:v>0.21587173161326104</c:v>
                </c:pt>
                <c:pt idx="966">
                  <c:v>0.21588213694776931</c:v>
                </c:pt>
                <c:pt idx="967">
                  <c:v>0.21646530607972311</c:v>
                </c:pt>
                <c:pt idx="968">
                  <c:v>0.21768013408719686</c:v>
                </c:pt>
                <c:pt idx="969">
                  <c:v>0.2180503769545504</c:v>
                </c:pt>
                <c:pt idx="970">
                  <c:v>0.21857174535673263</c:v>
                </c:pt>
                <c:pt idx="971">
                  <c:v>0.21942518173134867</c:v>
                </c:pt>
                <c:pt idx="972">
                  <c:v>0.22004616582954914</c:v>
                </c:pt>
                <c:pt idx="973">
                  <c:v>0.2208854343753496</c:v>
                </c:pt>
                <c:pt idx="974">
                  <c:v>0.22130701730667779</c:v>
                </c:pt>
                <c:pt idx="975">
                  <c:v>0.2229637941551999</c:v>
                </c:pt>
                <c:pt idx="976">
                  <c:v>0.22420933212216282</c:v>
                </c:pt>
                <c:pt idx="977">
                  <c:v>0.22494954100093409</c:v>
                </c:pt>
                <c:pt idx="978">
                  <c:v>0.22766282046103806</c:v>
                </c:pt>
                <c:pt idx="979">
                  <c:v>0.228375109550015</c:v>
                </c:pt>
                <c:pt idx="980">
                  <c:v>0.23044611453576469</c:v>
                </c:pt>
                <c:pt idx="981">
                  <c:v>0.23056094075126471</c:v>
                </c:pt>
                <c:pt idx="982">
                  <c:v>0.23094202503364752</c:v>
                </c:pt>
                <c:pt idx="983">
                  <c:v>0.23168705391326463</c:v>
                </c:pt>
                <c:pt idx="984">
                  <c:v>0.23217246696688518</c:v>
                </c:pt>
                <c:pt idx="985">
                  <c:v>0.23277426452232886</c:v>
                </c:pt>
                <c:pt idx="986">
                  <c:v>0.23356268954692067</c:v>
                </c:pt>
                <c:pt idx="987">
                  <c:v>0.23378909267910575</c:v>
                </c:pt>
                <c:pt idx="988">
                  <c:v>0.23470983251630689</c:v>
                </c:pt>
                <c:pt idx="989">
                  <c:v>0.23578628226410767</c:v>
                </c:pt>
                <c:pt idx="990">
                  <c:v>0.23592382489216232</c:v>
                </c:pt>
                <c:pt idx="991">
                  <c:v>0.23596711389403829</c:v>
                </c:pt>
                <c:pt idx="992">
                  <c:v>0.23692968628708788</c:v>
                </c:pt>
                <c:pt idx="993">
                  <c:v>0.23710786832223651</c:v>
                </c:pt>
                <c:pt idx="994">
                  <c:v>0.23938485699748605</c:v>
                </c:pt>
                <c:pt idx="995">
                  <c:v>0.23975249378904287</c:v>
                </c:pt>
                <c:pt idx="996">
                  <c:v>0.23982374650436722</c:v>
                </c:pt>
                <c:pt idx="997">
                  <c:v>0.24067002928187495</c:v>
                </c:pt>
                <c:pt idx="998">
                  <c:v>0.24175367596040553</c:v>
                </c:pt>
                <c:pt idx="999">
                  <c:v>0.24232209172717917</c:v>
                </c:pt>
                <c:pt idx="1000">
                  <c:v>0.24237618773302286</c:v>
                </c:pt>
                <c:pt idx="1001">
                  <c:v>0.24245952626930778</c:v>
                </c:pt>
                <c:pt idx="1002">
                  <c:v>0.24250519337660262</c:v>
                </c:pt>
                <c:pt idx="1003">
                  <c:v>0.24271190792523095</c:v>
                </c:pt>
                <c:pt idx="1004">
                  <c:v>0.24524019546953696</c:v>
                </c:pt>
                <c:pt idx="1005">
                  <c:v>0.24543565976301573</c:v>
                </c:pt>
                <c:pt idx="1006">
                  <c:v>0.24702850167482759</c:v>
                </c:pt>
                <c:pt idx="1007">
                  <c:v>0.2477561425412167</c:v>
                </c:pt>
                <c:pt idx="1008">
                  <c:v>0.24845648337182386</c:v>
                </c:pt>
                <c:pt idx="1009">
                  <c:v>0.25132861832176062</c:v>
                </c:pt>
                <c:pt idx="1010">
                  <c:v>0.25549494858556843</c:v>
                </c:pt>
                <c:pt idx="1011">
                  <c:v>0.2562077476567316</c:v>
                </c:pt>
                <c:pt idx="1012">
                  <c:v>0.25672790097928055</c:v>
                </c:pt>
                <c:pt idx="1013">
                  <c:v>0.25720581208369991</c:v>
                </c:pt>
                <c:pt idx="1014">
                  <c:v>0.25827211774437031</c:v>
                </c:pt>
                <c:pt idx="1015">
                  <c:v>0.25846169136311137</c:v>
                </c:pt>
                <c:pt idx="1016">
                  <c:v>0.25863104647936108</c:v>
                </c:pt>
                <c:pt idx="1017">
                  <c:v>0.25922641776734046</c:v>
                </c:pt>
                <c:pt idx="1018">
                  <c:v>0.25939349126623895</c:v>
                </c:pt>
                <c:pt idx="1019">
                  <c:v>0.26021372685460298</c:v>
                </c:pt>
                <c:pt idx="1020">
                  <c:v>0.26183695971201704</c:v>
                </c:pt>
                <c:pt idx="1021">
                  <c:v>0.26190090400287142</c:v>
                </c:pt>
                <c:pt idx="1022">
                  <c:v>0.26386946499806196</c:v>
                </c:pt>
                <c:pt idx="1023">
                  <c:v>0.26427596101051998</c:v>
                </c:pt>
                <c:pt idx="1024">
                  <c:v>0.26600097858219912</c:v>
                </c:pt>
                <c:pt idx="1025">
                  <c:v>0.26658325018705847</c:v>
                </c:pt>
                <c:pt idx="1026">
                  <c:v>0.26733259105771368</c:v>
                </c:pt>
                <c:pt idx="1027">
                  <c:v>0.26788716243835481</c:v>
                </c:pt>
                <c:pt idx="1028">
                  <c:v>0.26854185239832973</c:v>
                </c:pt>
                <c:pt idx="1029">
                  <c:v>0.26860779665385859</c:v>
                </c:pt>
                <c:pt idx="1030">
                  <c:v>0.26944579851359651</c:v>
                </c:pt>
                <c:pt idx="1031">
                  <c:v>0.27064787835937409</c:v>
                </c:pt>
                <c:pt idx="1032">
                  <c:v>0.2711589500839684</c:v>
                </c:pt>
                <c:pt idx="1033">
                  <c:v>0.27271221137528345</c:v>
                </c:pt>
                <c:pt idx="1034">
                  <c:v>0.27271543159520878</c:v>
                </c:pt>
                <c:pt idx="1035">
                  <c:v>0.27348565980841349</c:v>
                </c:pt>
                <c:pt idx="1036">
                  <c:v>0.27481528941800404</c:v>
                </c:pt>
                <c:pt idx="1037">
                  <c:v>0.27562011946190773</c:v>
                </c:pt>
                <c:pt idx="1038">
                  <c:v>0.27624087364750466</c:v>
                </c:pt>
                <c:pt idx="1039">
                  <c:v>0.27657161924671331</c:v>
                </c:pt>
                <c:pt idx="1040">
                  <c:v>0.27660012890981811</c:v>
                </c:pt>
                <c:pt idx="1041">
                  <c:v>0.27825970977052444</c:v>
                </c:pt>
                <c:pt idx="1042">
                  <c:v>0.27945194653465005</c:v>
                </c:pt>
                <c:pt idx="1043">
                  <c:v>0.28165649969887646</c:v>
                </c:pt>
                <c:pt idx="1044">
                  <c:v>0.28384692117178462</c:v>
                </c:pt>
                <c:pt idx="1045">
                  <c:v>0.28592742532368964</c:v>
                </c:pt>
                <c:pt idx="1046">
                  <c:v>0.28604754284307787</c:v>
                </c:pt>
                <c:pt idx="1047">
                  <c:v>0.286646258841318</c:v>
                </c:pt>
                <c:pt idx="1048">
                  <c:v>0.28764598179106349</c:v>
                </c:pt>
                <c:pt idx="1049">
                  <c:v>0.28881429849869356</c:v>
                </c:pt>
                <c:pt idx="1050">
                  <c:v>0.28973752616437848</c:v>
                </c:pt>
                <c:pt idx="1051">
                  <c:v>0.29011778451443931</c:v>
                </c:pt>
                <c:pt idx="1052">
                  <c:v>0.29108888415749923</c:v>
                </c:pt>
                <c:pt idx="1053">
                  <c:v>0.29119831927121292</c:v>
                </c:pt>
                <c:pt idx="1054">
                  <c:v>0.2922999498315163</c:v>
                </c:pt>
                <c:pt idx="1055">
                  <c:v>0.29377510859901351</c:v>
                </c:pt>
                <c:pt idx="1056">
                  <c:v>0.29865179938573672</c:v>
                </c:pt>
                <c:pt idx="1057">
                  <c:v>0.29947685872313917</c:v>
                </c:pt>
                <c:pt idx="1058">
                  <c:v>0.30032341840400406</c:v>
                </c:pt>
                <c:pt idx="1059">
                  <c:v>0.30074849636380174</c:v>
                </c:pt>
                <c:pt idx="1060">
                  <c:v>0.30177074073302718</c:v>
                </c:pt>
                <c:pt idx="1061">
                  <c:v>0.30195574600311742</c:v>
                </c:pt>
                <c:pt idx="1062">
                  <c:v>0.30209475858808804</c:v>
                </c:pt>
                <c:pt idx="1063">
                  <c:v>0.30300693249223082</c:v>
                </c:pt>
                <c:pt idx="1064">
                  <c:v>0.30405335831613445</c:v>
                </c:pt>
                <c:pt idx="1065">
                  <c:v>0.30444613399150533</c:v>
                </c:pt>
                <c:pt idx="1066">
                  <c:v>0.30467837395363645</c:v>
                </c:pt>
                <c:pt idx="1067">
                  <c:v>0.30548093430658307</c:v>
                </c:pt>
                <c:pt idx="1068">
                  <c:v>0.30636726665681835</c:v>
                </c:pt>
                <c:pt idx="1069">
                  <c:v>0.30774719946491103</c:v>
                </c:pt>
                <c:pt idx="1070">
                  <c:v>0.30776208380437309</c:v>
                </c:pt>
                <c:pt idx="1071">
                  <c:v>0.30844753581073181</c:v>
                </c:pt>
                <c:pt idx="1072">
                  <c:v>0.31175943827272973</c:v>
                </c:pt>
                <c:pt idx="1073">
                  <c:v>0.31178091989682366</c:v>
                </c:pt>
                <c:pt idx="1074">
                  <c:v>0.31255942448442769</c:v>
                </c:pt>
                <c:pt idx="1075">
                  <c:v>0.31332036093494192</c:v>
                </c:pt>
                <c:pt idx="1076">
                  <c:v>0.31332423201438014</c:v>
                </c:pt>
                <c:pt idx="1077">
                  <c:v>0.31338846234334877</c:v>
                </c:pt>
                <c:pt idx="1078">
                  <c:v>0.31614576682366907</c:v>
                </c:pt>
                <c:pt idx="1079">
                  <c:v>0.31713697175371941</c:v>
                </c:pt>
                <c:pt idx="1080">
                  <c:v>0.31714303951591244</c:v>
                </c:pt>
                <c:pt idx="1081">
                  <c:v>0.31932828421169496</c:v>
                </c:pt>
                <c:pt idx="1082">
                  <c:v>0.32073114743335795</c:v>
                </c:pt>
                <c:pt idx="1083">
                  <c:v>0.32154509054033531</c:v>
                </c:pt>
                <c:pt idx="1084">
                  <c:v>0.32259809793031435</c:v>
                </c:pt>
                <c:pt idx="1085">
                  <c:v>0.32317096046930749</c:v>
                </c:pt>
                <c:pt idx="1086">
                  <c:v>0.32476607049856815</c:v>
                </c:pt>
                <c:pt idx="1087">
                  <c:v>0.32564787660652655</c:v>
                </c:pt>
                <c:pt idx="1088">
                  <c:v>0.32616848564832718</c:v>
                </c:pt>
                <c:pt idx="1089">
                  <c:v>0.32700505224467297</c:v>
                </c:pt>
                <c:pt idx="1090">
                  <c:v>0.32883463810660896</c:v>
                </c:pt>
                <c:pt idx="1091">
                  <c:v>0.32903282290083752</c:v>
                </c:pt>
                <c:pt idx="1092">
                  <c:v>0.32942494044470794</c:v>
                </c:pt>
                <c:pt idx="1093">
                  <c:v>0.33128124412900495</c:v>
                </c:pt>
                <c:pt idx="1094">
                  <c:v>0.33340191746010905</c:v>
                </c:pt>
                <c:pt idx="1095">
                  <c:v>0.33406083468665709</c:v>
                </c:pt>
                <c:pt idx="1096">
                  <c:v>0.33492324337981388</c:v>
                </c:pt>
                <c:pt idx="1097">
                  <c:v>0.3357239861582369</c:v>
                </c:pt>
                <c:pt idx="1098">
                  <c:v>0.33724278830477933</c:v>
                </c:pt>
                <c:pt idx="1099">
                  <c:v>0.34103230141635921</c:v>
                </c:pt>
                <c:pt idx="1100">
                  <c:v>0.34383111239769221</c:v>
                </c:pt>
                <c:pt idx="1101">
                  <c:v>0.35085204769515005</c:v>
                </c:pt>
                <c:pt idx="1102">
                  <c:v>0.35349962824367692</c:v>
                </c:pt>
                <c:pt idx="1103">
                  <c:v>0.35444548053859737</c:v>
                </c:pt>
                <c:pt idx="1104">
                  <c:v>0.35804266982757771</c:v>
                </c:pt>
                <c:pt idx="1105">
                  <c:v>0.35907667318388575</c:v>
                </c:pt>
                <c:pt idx="1106">
                  <c:v>0.36020157101698957</c:v>
                </c:pt>
                <c:pt idx="1107">
                  <c:v>0.36072339097109873</c:v>
                </c:pt>
                <c:pt idx="1108">
                  <c:v>0.36189296921671138</c:v>
                </c:pt>
                <c:pt idx="1109">
                  <c:v>0.36253304683990101</c:v>
                </c:pt>
                <c:pt idx="1110">
                  <c:v>0.36307866915781561</c:v>
                </c:pt>
                <c:pt idx="1111">
                  <c:v>0.36318227581970763</c:v>
                </c:pt>
                <c:pt idx="1112">
                  <c:v>0.36331854415528503</c:v>
                </c:pt>
                <c:pt idx="1113">
                  <c:v>0.36449734870214295</c:v>
                </c:pt>
                <c:pt idx="1114">
                  <c:v>0.36587893437518931</c:v>
                </c:pt>
                <c:pt idx="1115">
                  <c:v>0.36666915000750505</c:v>
                </c:pt>
                <c:pt idx="1116">
                  <c:v>0.36939001470348676</c:v>
                </c:pt>
                <c:pt idx="1117">
                  <c:v>0.37024998958816063</c:v>
                </c:pt>
                <c:pt idx="1118">
                  <c:v>0.37051027042252294</c:v>
                </c:pt>
                <c:pt idx="1119">
                  <c:v>0.37266250542183404</c:v>
                </c:pt>
                <c:pt idx="1120">
                  <c:v>0.3734259066078649</c:v>
                </c:pt>
                <c:pt idx="1121">
                  <c:v>0.37755741468909743</c:v>
                </c:pt>
                <c:pt idx="1122">
                  <c:v>0.37799908539204596</c:v>
                </c:pt>
                <c:pt idx="1123">
                  <c:v>0.37894218789268647</c:v>
                </c:pt>
                <c:pt idx="1124">
                  <c:v>0.38072630957987152</c:v>
                </c:pt>
                <c:pt idx="1125">
                  <c:v>0.38150273620283148</c:v>
                </c:pt>
                <c:pt idx="1126">
                  <c:v>0.38160440776066351</c:v>
                </c:pt>
                <c:pt idx="1127">
                  <c:v>0.38723459850534553</c:v>
                </c:pt>
                <c:pt idx="1128">
                  <c:v>0.39191118165175581</c:v>
                </c:pt>
                <c:pt idx="1129">
                  <c:v>0.39373152185597343</c:v>
                </c:pt>
                <c:pt idx="1130">
                  <c:v>0.3951521840365701</c:v>
                </c:pt>
                <c:pt idx="1131">
                  <c:v>0.39534790903201328</c:v>
                </c:pt>
                <c:pt idx="1132">
                  <c:v>0.39550982818928143</c:v>
                </c:pt>
                <c:pt idx="1133">
                  <c:v>0.39564231003593991</c:v>
                </c:pt>
                <c:pt idx="1134">
                  <c:v>0.39617377531437914</c:v>
                </c:pt>
                <c:pt idx="1135">
                  <c:v>0.3966500407244461</c:v>
                </c:pt>
                <c:pt idx="1136">
                  <c:v>0.41430450930038598</c:v>
                </c:pt>
                <c:pt idx="1137">
                  <c:v>0.41493811863626284</c:v>
                </c:pt>
                <c:pt idx="1138">
                  <c:v>0.4168219872511717</c:v>
                </c:pt>
                <c:pt idx="1139">
                  <c:v>0.41720879715367432</c:v>
                </c:pt>
                <c:pt idx="1140">
                  <c:v>0.4198060857512938</c:v>
                </c:pt>
                <c:pt idx="1141">
                  <c:v>0.41992259095699319</c:v>
                </c:pt>
                <c:pt idx="1142">
                  <c:v>0.42078375183129124</c:v>
                </c:pt>
                <c:pt idx="1143">
                  <c:v>0.42170599945909082</c:v>
                </c:pt>
                <c:pt idx="1144">
                  <c:v>0.42190964258531444</c:v>
                </c:pt>
                <c:pt idx="1145">
                  <c:v>0.42278580463251181</c:v>
                </c:pt>
                <c:pt idx="1146">
                  <c:v>0.42640419761146942</c:v>
                </c:pt>
                <c:pt idx="1147">
                  <c:v>0.42729926774231003</c:v>
                </c:pt>
                <c:pt idx="1148">
                  <c:v>0.42809646735666651</c:v>
                </c:pt>
                <c:pt idx="1149">
                  <c:v>0.43013327576840577</c:v>
                </c:pt>
                <c:pt idx="1150">
                  <c:v>0.43365825737037395</c:v>
                </c:pt>
                <c:pt idx="1151">
                  <c:v>0.43407871193315817</c:v>
                </c:pt>
                <c:pt idx="1152">
                  <c:v>0.43441527710374828</c:v>
                </c:pt>
                <c:pt idx="1153">
                  <c:v>0.43661195616514453</c:v>
                </c:pt>
                <c:pt idx="1154">
                  <c:v>0.43694985642505363</c:v>
                </c:pt>
                <c:pt idx="1155">
                  <c:v>0.43782438833331339</c:v>
                </c:pt>
                <c:pt idx="1156">
                  <c:v>0.43920617668361611</c:v>
                </c:pt>
                <c:pt idx="1157">
                  <c:v>0.44084623912913057</c:v>
                </c:pt>
                <c:pt idx="1158">
                  <c:v>0.44142554152360614</c:v>
                </c:pt>
                <c:pt idx="1159">
                  <c:v>0.4419428858337795</c:v>
                </c:pt>
                <c:pt idx="1160">
                  <c:v>0.44209959106143515</c:v>
                </c:pt>
                <c:pt idx="1161">
                  <c:v>0.44339560184775145</c:v>
                </c:pt>
                <c:pt idx="1162">
                  <c:v>0.44460492075024438</c:v>
                </c:pt>
                <c:pt idx="1163">
                  <c:v>0.44840950773943816</c:v>
                </c:pt>
                <c:pt idx="1164">
                  <c:v>0.45025470467539763</c:v>
                </c:pt>
                <c:pt idx="1165">
                  <c:v>0.45276103700991632</c:v>
                </c:pt>
                <c:pt idx="1166">
                  <c:v>0.45371467712020941</c:v>
                </c:pt>
                <c:pt idx="1167">
                  <c:v>0.4567385219818475</c:v>
                </c:pt>
                <c:pt idx="1168">
                  <c:v>0.45789901586810616</c:v>
                </c:pt>
                <c:pt idx="1169">
                  <c:v>0.45917228864634985</c:v>
                </c:pt>
                <c:pt idx="1170">
                  <c:v>0.45944207526637204</c:v>
                </c:pt>
                <c:pt idx="1171">
                  <c:v>0.45994586334879672</c:v>
                </c:pt>
                <c:pt idx="1172">
                  <c:v>0.46051724925448806</c:v>
                </c:pt>
                <c:pt idx="1173">
                  <c:v>0.46645088270954344</c:v>
                </c:pt>
                <c:pt idx="1174">
                  <c:v>0.46683427581662074</c:v>
                </c:pt>
                <c:pt idx="1175">
                  <c:v>0.46928590434890216</c:v>
                </c:pt>
                <c:pt idx="1176">
                  <c:v>0.47339136492620781</c:v>
                </c:pt>
                <c:pt idx="1177">
                  <c:v>0.47887912718599074</c:v>
                </c:pt>
                <c:pt idx="1178">
                  <c:v>0.48313298004092009</c:v>
                </c:pt>
                <c:pt idx="1179">
                  <c:v>0.48445032987095543</c:v>
                </c:pt>
                <c:pt idx="1180">
                  <c:v>0.48565895240125706</c:v>
                </c:pt>
                <c:pt idx="1181">
                  <c:v>0.48654040567012619</c:v>
                </c:pt>
                <c:pt idx="1182">
                  <c:v>0.48832127819753557</c:v>
                </c:pt>
                <c:pt idx="1183">
                  <c:v>0.489113799346864</c:v>
                </c:pt>
                <c:pt idx="1184">
                  <c:v>0.48955940306564988</c:v>
                </c:pt>
                <c:pt idx="1185">
                  <c:v>0.48991135720760765</c:v>
                </c:pt>
                <c:pt idx="1186">
                  <c:v>0.49266947476208667</c:v>
                </c:pt>
                <c:pt idx="1187">
                  <c:v>0.49350226710921263</c:v>
                </c:pt>
                <c:pt idx="1188">
                  <c:v>0.4951198905558688</c:v>
                </c:pt>
                <c:pt idx="1189">
                  <c:v>0.49530723059077358</c:v>
                </c:pt>
                <c:pt idx="1190">
                  <c:v>0.49761521959276384</c:v>
                </c:pt>
                <c:pt idx="1191">
                  <c:v>0.49762042644377008</c:v>
                </c:pt>
                <c:pt idx="1192">
                  <c:v>0.49762304851696876</c:v>
                </c:pt>
                <c:pt idx="1193">
                  <c:v>0.50129782460288397</c:v>
                </c:pt>
                <c:pt idx="1194">
                  <c:v>0.50204626026129118</c:v>
                </c:pt>
                <c:pt idx="1195">
                  <c:v>0.50722825315857956</c:v>
                </c:pt>
                <c:pt idx="1196">
                  <c:v>0.5072992746729339</c:v>
                </c:pt>
                <c:pt idx="1197">
                  <c:v>0.50958300074679019</c:v>
                </c:pt>
                <c:pt idx="1198">
                  <c:v>0.51255095610743007</c:v>
                </c:pt>
                <c:pt idx="1199">
                  <c:v>0.51257633952212722</c:v>
                </c:pt>
                <c:pt idx="1200">
                  <c:v>0.51444948849807981</c:v>
                </c:pt>
                <c:pt idx="1201">
                  <c:v>0.51450150864305744</c:v>
                </c:pt>
                <c:pt idx="1202">
                  <c:v>0.51580239151258211</c:v>
                </c:pt>
                <c:pt idx="1203">
                  <c:v>0.5170194334144117</c:v>
                </c:pt>
                <c:pt idx="1204">
                  <c:v>0.51728609907373746</c:v>
                </c:pt>
                <c:pt idx="1205">
                  <c:v>0.51864767005452972</c:v>
                </c:pt>
                <c:pt idx="1206">
                  <c:v>0.52013170475461346</c:v>
                </c:pt>
                <c:pt idx="1207">
                  <c:v>0.52108878274392634</c:v>
                </c:pt>
                <c:pt idx="1208">
                  <c:v>0.52295644400516716</c:v>
                </c:pt>
                <c:pt idx="1209">
                  <c:v>0.52531333872618013</c:v>
                </c:pt>
                <c:pt idx="1210">
                  <c:v>0.52613675551562644</c:v>
                </c:pt>
                <c:pt idx="1211">
                  <c:v>0.53214969326803396</c:v>
                </c:pt>
                <c:pt idx="1212">
                  <c:v>0.53237499460563453</c:v>
                </c:pt>
                <c:pt idx="1213">
                  <c:v>0.53299007117156438</c:v>
                </c:pt>
                <c:pt idx="1214">
                  <c:v>0.53650084551300659</c:v>
                </c:pt>
                <c:pt idx="1215">
                  <c:v>0.5383161078762948</c:v>
                </c:pt>
                <c:pt idx="1216">
                  <c:v>0.53887499181880827</c:v>
                </c:pt>
                <c:pt idx="1217">
                  <c:v>0.53984854780808122</c:v>
                </c:pt>
                <c:pt idx="1218">
                  <c:v>0.54087150234598758</c:v>
                </c:pt>
                <c:pt idx="1219">
                  <c:v>0.54120674270861113</c:v>
                </c:pt>
                <c:pt idx="1220">
                  <c:v>0.54148022612322166</c:v>
                </c:pt>
                <c:pt idx="1221">
                  <c:v>0.54226409693589661</c:v>
                </c:pt>
                <c:pt idx="1222">
                  <c:v>0.54273045307430745</c:v>
                </c:pt>
                <c:pt idx="1223">
                  <c:v>0.54345564056508611</c:v>
                </c:pt>
                <c:pt idx="1224">
                  <c:v>0.54402446564946594</c:v>
                </c:pt>
                <c:pt idx="1225">
                  <c:v>0.5455464673799949</c:v>
                </c:pt>
                <c:pt idx="1226">
                  <c:v>0.54605884066289545</c:v>
                </c:pt>
                <c:pt idx="1227">
                  <c:v>0.5470348314973188</c:v>
                </c:pt>
                <c:pt idx="1228">
                  <c:v>0.54790163862939034</c:v>
                </c:pt>
                <c:pt idx="1229">
                  <c:v>0.54894104403709865</c:v>
                </c:pt>
                <c:pt idx="1230">
                  <c:v>0.54962249587127199</c:v>
                </c:pt>
                <c:pt idx="1231">
                  <c:v>0.55089942309487172</c:v>
                </c:pt>
                <c:pt idx="1232">
                  <c:v>0.55427603547563742</c:v>
                </c:pt>
                <c:pt idx="1233">
                  <c:v>0.55607132209336529</c:v>
                </c:pt>
                <c:pt idx="1234">
                  <c:v>0.55664245473484342</c:v>
                </c:pt>
                <c:pt idx="1235">
                  <c:v>0.5594020919055307</c:v>
                </c:pt>
                <c:pt idx="1236">
                  <c:v>0.55956602611431139</c:v>
                </c:pt>
                <c:pt idx="1237">
                  <c:v>0.56400186791205908</c:v>
                </c:pt>
                <c:pt idx="1238">
                  <c:v>0.56856333780075119</c:v>
                </c:pt>
                <c:pt idx="1239">
                  <c:v>0.57825225362271737</c:v>
                </c:pt>
                <c:pt idx="1240">
                  <c:v>0.58009378252355281</c:v>
                </c:pt>
                <c:pt idx="1241">
                  <c:v>0.58018834897299376</c:v>
                </c:pt>
                <c:pt idx="1242">
                  <c:v>0.58036992675413357</c:v>
                </c:pt>
                <c:pt idx="1243">
                  <c:v>0.58080722719668521</c:v>
                </c:pt>
                <c:pt idx="1244">
                  <c:v>0.58244071136042408</c:v>
                </c:pt>
                <c:pt idx="1245">
                  <c:v>0.58383725658893715</c:v>
                </c:pt>
                <c:pt idx="1246">
                  <c:v>0.58919680259749518</c:v>
                </c:pt>
                <c:pt idx="1247">
                  <c:v>0.5892849546961425</c:v>
                </c:pt>
                <c:pt idx="1248">
                  <c:v>0.59008494169288039</c:v>
                </c:pt>
                <c:pt idx="1249">
                  <c:v>0.59671938932640112</c:v>
                </c:pt>
                <c:pt idx="1250">
                  <c:v>0.59910867439981252</c:v>
                </c:pt>
                <c:pt idx="1251">
                  <c:v>0.60256120623333198</c:v>
                </c:pt>
                <c:pt idx="1252">
                  <c:v>0.60439576087742386</c:v>
                </c:pt>
                <c:pt idx="1253">
                  <c:v>0.60488891106686782</c:v>
                </c:pt>
                <c:pt idx="1254">
                  <c:v>0.60809796921709569</c:v>
                </c:pt>
                <c:pt idx="1255">
                  <c:v>0.60838883398137411</c:v>
                </c:pt>
                <c:pt idx="1256">
                  <c:v>0.61046194149081323</c:v>
                </c:pt>
                <c:pt idx="1257">
                  <c:v>0.61201006912819378</c:v>
                </c:pt>
                <c:pt idx="1258">
                  <c:v>0.6143114476953202</c:v>
                </c:pt>
                <c:pt idx="1259">
                  <c:v>0.61540556643707722</c:v>
                </c:pt>
                <c:pt idx="1260">
                  <c:v>0.61583866661752751</c:v>
                </c:pt>
                <c:pt idx="1261">
                  <c:v>0.61769416667792842</c:v>
                </c:pt>
                <c:pt idx="1262">
                  <c:v>0.62047779680129767</c:v>
                </c:pt>
                <c:pt idx="1263">
                  <c:v>0.62144574642511041</c:v>
                </c:pt>
                <c:pt idx="1264">
                  <c:v>0.62179882626818905</c:v>
                </c:pt>
                <c:pt idx="1265">
                  <c:v>0.6246605308467934</c:v>
                </c:pt>
                <c:pt idx="1266">
                  <c:v>0.62484990128083517</c:v>
                </c:pt>
                <c:pt idx="1267">
                  <c:v>0.62726622547277289</c:v>
                </c:pt>
                <c:pt idx="1268">
                  <c:v>0.62818307185244027</c:v>
                </c:pt>
                <c:pt idx="1269">
                  <c:v>0.62829554141721322</c:v>
                </c:pt>
                <c:pt idx="1270">
                  <c:v>0.63334172830651758</c:v>
                </c:pt>
                <c:pt idx="1271">
                  <c:v>0.64256248145792727</c:v>
                </c:pt>
                <c:pt idx="1272">
                  <c:v>0.64386862754496832</c:v>
                </c:pt>
                <c:pt idx="1273">
                  <c:v>0.64921513158351762</c:v>
                </c:pt>
                <c:pt idx="1274">
                  <c:v>0.65117427526829286</c:v>
                </c:pt>
                <c:pt idx="1275">
                  <c:v>0.65401415635008908</c:v>
                </c:pt>
                <c:pt idx="1276">
                  <c:v>0.65771983406453283</c:v>
                </c:pt>
                <c:pt idx="1277">
                  <c:v>0.65772635427248549</c:v>
                </c:pt>
                <c:pt idx="1278">
                  <c:v>0.65917574678347957</c:v>
                </c:pt>
                <c:pt idx="1279">
                  <c:v>0.65922295829850241</c:v>
                </c:pt>
                <c:pt idx="1280">
                  <c:v>0.6597922549966051</c:v>
                </c:pt>
                <c:pt idx="1281">
                  <c:v>0.66051025454525969</c:v>
                </c:pt>
                <c:pt idx="1282">
                  <c:v>0.66226525887204535</c:v>
                </c:pt>
                <c:pt idx="1283">
                  <c:v>0.6669773551474909</c:v>
                </c:pt>
                <c:pt idx="1284">
                  <c:v>0.67054450599449422</c:v>
                </c:pt>
                <c:pt idx="1285">
                  <c:v>0.67406449975789851</c:v>
                </c:pt>
                <c:pt idx="1286">
                  <c:v>0.67482522530557154</c:v>
                </c:pt>
                <c:pt idx="1287">
                  <c:v>0.68079900895427126</c:v>
                </c:pt>
                <c:pt idx="1288">
                  <c:v>0.68149160765122296</c:v>
                </c:pt>
                <c:pt idx="1289">
                  <c:v>0.68161165482511921</c:v>
                </c:pt>
                <c:pt idx="1290">
                  <c:v>0.68495016898114336</c:v>
                </c:pt>
                <c:pt idx="1291">
                  <c:v>0.68606110089051975</c:v>
                </c:pt>
                <c:pt idx="1292">
                  <c:v>0.68620741693397902</c:v>
                </c:pt>
                <c:pt idx="1293">
                  <c:v>0.68722863820082158</c:v>
                </c:pt>
                <c:pt idx="1294">
                  <c:v>0.68758078052771576</c:v>
                </c:pt>
                <c:pt idx="1295">
                  <c:v>0.6880565581722865</c:v>
                </c:pt>
                <c:pt idx="1296">
                  <c:v>0.69113784691728175</c:v>
                </c:pt>
                <c:pt idx="1297">
                  <c:v>0.69273327849624056</c:v>
                </c:pt>
                <c:pt idx="1298">
                  <c:v>0.69316932508954798</c:v>
                </c:pt>
                <c:pt idx="1299">
                  <c:v>0.69407562722205751</c:v>
                </c:pt>
                <c:pt idx="1300">
                  <c:v>0.69482525919219995</c:v>
                </c:pt>
                <c:pt idx="1301">
                  <c:v>0.69582897317267178</c:v>
                </c:pt>
                <c:pt idx="1302">
                  <c:v>0.69674866108880218</c:v>
                </c:pt>
                <c:pt idx="1303">
                  <c:v>0.69822132161453387</c:v>
                </c:pt>
                <c:pt idx="1304">
                  <c:v>0.69947160581865142</c:v>
                </c:pt>
                <c:pt idx="1305">
                  <c:v>0.70464864718609554</c:v>
                </c:pt>
                <c:pt idx="1306">
                  <c:v>0.70472486803106582</c:v>
                </c:pt>
                <c:pt idx="1307">
                  <c:v>0.70478862706080447</c:v>
                </c:pt>
                <c:pt idx="1308">
                  <c:v>0.70520275400780008</c:v>
                </c:pt>
                <c:pt idx="1309">
                  <c:v>0.7059725763723167</c:v>
                </c:pt>
                <c:pt idx="1310">
                  <c:v>0.70692554520650341</c:v>
                </c:pt>
                <c:pt idx="1311">
                  <c:v>0.7099561074269275</c:v>
                </c:pt>
                <c:pt idx="1312">
                  <c:v>0.71110933573162627</c:v>
                </c:pt>
                <c:pt idx="1313">
                  <c:v>0.71454878385328102</c:v>
                </c:pt>
                <c:pt idx="1314">
                  <c:v>0.7152141762073061</c:v>
                </c:pt>
                <c:pt idx="1315">
                  <c:v>0.71537818677021359</c:v>
                </c:pt>
                <c:pt idx="1316">
                  <c:v>0.71792637924686609</c:v>
                </c:pt>
                <c:pt idx="1317">
                  <c:v>0.71842954905740708</c:v>
                </c:pt>
                <c:pt idx="1318">
                  <c:v>0.71999294886465282</c:v>
                </c:pt>
                <c:pt idx="1319">
                  <c:v>0.72083495739792747</c:v>
                </c:pt>
                <c:pt idx="1320">
                  <c:v>0.72683816489242892</c:v>
                </c:pt>
                <c:pt idx="1321">
                  <c:v>0.72687297873930756</c:v>
                </c:pt>
                <c:pt idx="1322">
                  <c:v>0.72714592995584815</c:v>
                </c:pt>
                <c:pt idx="1323">
                  <c:v>0.72739181481103909</c:v>
                </c:pt>
                <c:pt idx="1324">
                  <c:v>0.72804209509548001</c:v>
                </c:pt>
                <c:pt idx="1325">
                  <c:v>0.729092864574865</c:v>
                </c:pt>
                <c:pt idx="1326">
                  <c:v>0.7313163315011102</c:v>
                </c:pt>
                <c:pt idx="1327">
                  <c:v>0.73226885826302068</c:v>
                </c:pt>
                <c:pt idx="1328">
                  <c:v>0.73234244748535893</c:v>
                </c:pt>
                <c:pt idx="1329">
                  <c:v>0.73582795032450321</c:v>
                </c:pt>
                <c:pt idx="1330">
                  <c:v>0.73759199369259731</c:v>
                </c:pt>
                <c:pt idx="1331">
                  <c:v>0.73776360607582459</c:v>
                </c:pt>
                <c:pt idx="1332">
                  <c:v>0.73897226452385378</c:v>
                </c:pt>
                <c:pt idx="1333">
                  <c:v>0.74031051111828161</c:v>
                </c:pt>
                <c:pt idx="1334">
                  <c:v>0.74052158455397887</c:v>
                </c:pt>
                <c:pt idx="1335">
                  <c:v>0.74149523311072441</c:v>
                </c:pt>
                <c:pt idx="1336">
                  <c:v>0.74616759028782487</c:v>
                </c:pt>
                <c:pt idx="1337">
                  <c:v>0.74786053920591922</c:v>
                </c:pt>
                <c:pt idx="1338">
                  <c:v>0.75201998126696479</c:v>
                </c:pt>
                <c:pt idx="1339">
                  <c:v>0.75361497319060189</c:v>
                </c:pt>
                <c:pt idx="1340">
                  <c:v>0.75567952755103307</c:v>
                </c:pt>
                <c:pt idx="1341">
                  <c:v>0.7563404854498621</c:v>
                </c:pt>
                <c:pt idx="1342">
                  <c:v>0.75809028766818809</c:v>
                </c:pt>
                <c:pt idx="1343">
                  <c:v>0.75860389846898246</c:v>
                </c:pt>
                <c:pt idx="1344">
                  <c:v>0.75897213384569406</c:v>
                </c:pt>
                <c:pt idx="1345">
                  <c:v>0.76029418768816415</c:v>
                </c:pt>
                <c:pt idx="1346">
                  <c:v>0.76145513870992576</c:v>
                </c:pt>
                <c:pt idx="1347">
                  <c:v>0.76167340408423578</c:v>
                </c:pt>
                <c:pt idx="1348">
                  <c:v>0.76277112652260248</c:v>
                </c:pt>
                <c:pt idx="1349">
                  <c:v>0.76350326696116555</c:v>
                </c:pt>
                <c:pt idx="1350">
                  <c:v>0.76400526322009821</c:v>
                </c:pt>
                <c:pt idx="1351">
                  <c:v>0.76885013370835875</c:v>
                </c:pt>
                <c:pt idx="1352">
                  <c:v>0.76998292502871124</c:v>
                </c:pt>
                <c:pt idx="1353">
                  <c:v>0.77096871965241853</c:v>
                </c:pt>
                <c:pt idx="1354">
                  <c:v>0.7711917657973798</c:v>
                </c:pt>
                <c:pt idx="1355">
                  <c:v>0.77232715673069641</c:v>
                </c:pt>
                <c:pt idx="1356">
                  <c:v>0.77989969553908978</c:v>
                </c:pt>
                <c:pt idx="1357">
                  <c:v>0.78056598550871026</c:v>
                </c:pt>
                <c:pt idx="1358">
                  <c:v>0.7845593914568314</c:v>
                </c:pt>
                <c:pt idx="1359">
                  <c:v>0.78651110798016899</c:v>
                </c:pt>
                <c:pt idx="1360">
                  <c:v>0.78756435229562138</c:v>
                </c:pt>
                <c:pt idx="1361">
                  <c:v>0.78801174639391969</c:v>
                </c:pt>
                <c:pt idx="1362">
                  <c:v>0.79299407455632887</c:v>
                </c:pt>
                <c:pt idx="1363">
                  <c:v>0.7941274185562337</c:v>
                </c:pt>
                <c:pt idx="1364">
                  <c:v>0.79632762793322442</c:v>
                </c:pt>
                <c:pt idx="1365">
                  <c:v>0.79964553442425179</c:v>
                </c:pt>
                <c:pt idx="1366">
                  <c:v>0.80307063110626142</c:v>
                </c:pt>
                <c:pt idx="1367">
                  <c:v>0.80382655575995887</c:v>
                </c:pt>
                <c:pt idx="1368">
                  <c:v>0.80561026425447435</c:v>
                </c:pt>
                <c:pt idx="1369">
                  <c:v>0.80594982547224248</c:v>
                </c:pt>
                <c:pt idx="1370">
                  <c:v>0.80865638135864493</c:v>
                </c:pt>
                <c:pt idx="1371">
                  <c:v>0.81334816564685219</c:v>
                </c:pt>
                <c:pt idx="1372">
                  <c:v>0.81452925514380392</c:v>
                </c:pt>
                <c:pt idx="1373">
                  <c:v>0.81698108408501235</c:v>
                </c:pt>
                <c:pt idx="1374">
                  <c:v>0.82064949941746657</c:v>
                </c:pt>
                <c:pt idx="1375">
                  <c:v>0.82467872768660011</c:v>
                </c:pt>
                <c:pt idx="1376">
                  <c:v>0.82866486947453089</c:v>
                </c:pt>
                <c:pt idx="1377">
                  <c:v>0.83020274922511417</c:v>
                </c:pt>
                <c:pt idx="1378">
                  <c:v>0.83067424245565591</c:v>
                </c:pt>
                <c:pt idx="1379">
                  <c:v>0.83275626567065653</c:v>
                </c:pt>
                <c:pt idx="1380">
                  <c:v>0.83432896030854087</c:v>
                </c:pt>
                <c:pt idx="1381">
                  <c:v>0.83578328354166231</c:v>
                </c:pt>
                <c:pt idx="1382">
                  <c:v>0.838136382158021</c:v>
                </c:pt>
                <c:pt idx="1383">
                  <c:v>0.84370986969803907</c:v>
                </c:pt>
                <c:pt idx="1384">
                  <c:v>0.84407864077339356</c:v>
                </c:pt>
                <c:pt idx="1385">
                  <c:v>0.84515084392375228</c:v>
                </c:pt>
                <c:pt idx="1386">
                  <c:v>0.84726264349600588</c:v>
                </c:pt>
                <c:pt idx="1387">
                  <c:v>0.84732844916397998</c:v>
                </c:pt>
                <c:pt idx="1388">
                  <c:v>0.85537046448932597</c:v>
                </c:pt>
                <c:pt idx="1389">
                  <c:v>0.86157240874111563</c:v>
                </c:pt>
                <c:pt idx="1390">
                  <c:v>0.86706702659656643</c:v>
                </c:pt>
                <c:pt idx="1391">
                  <c:v>0.87256115323200334</c:v>
                </c:pt>
                <c:pt idx="1392">
                  <c:v>0.87303384153659402</c:v>
                </c:pt>
                <c:pt idx="1393">
                  <c:v>0.87421080692327924</c:v>
                </c:pt>
                <c:pt idx="1394">
                  <c:v>0.88428656814626516</c:v>
                </c:pt>
                <c:pt idx="1395">
                  <c:v>0.88632994114137298</c:v>
                </c:pt>
                <c:pt idx="1396">
                  <c:v>0.89052136668216708</c:v>
                </c:pt>
                <c:pt idx="1397">
                  <c:v>0.89203464071689265</c:v>
                </c:pt>
                <c:pt idx="1398">
                  <c:v>0.89312242199421998</c:v>
                </c:pt>
                <c:pt idx="1399">
                  <c:v>0.89362883601519472</c:v>
                </c:pt>
                <c:pt idx="1400">
                  <c:v>0.89691434072375653</c:v>
                </c:pt>
                <c:pt idx="1401">
                  <c:v>0.89740622503669998</c:v>
                </c:pt>
                <c:pt idx="1402">
                  <c:v>0.89756816245321036</c:v>
                </c:pt>
                <c:pt idx="1403">
                  <c:v>0.89760880273821197</c:v>
                </c:pt>
                <c:pt idx="1404">
                  <c:v>0.89996121611008417</c:v>
                </c:pt>
                <c:pt idx="1405">
                  <c:v>0.90369180089300982</c:v>
                </c:pt>
                <c:pt idx="1406">
                  <c:v>0.90529917046242647</c:v>
                </c:pt>
                <c:pt idx="1407">
                  <c:v>0.90741101185414197</c:v>
                </c:pt>
                <c:pt idx="1408">
                  <c:v>0.91056093857263765</c:v>
                </c:pt>
                <c:pt idx="1409">
                  <c:v>0.91671305621788457</c:v>
                </c:pt>
                <c:pt idx="1410">
                  <c:v>0.91739715091480101</c:v>
                </c:pt>
                <c:pt idx="1411">
                  <c:v>0.91975552324366283</c:v>
                </c:pt>
                <c:pt idx="1412">
                  <c:v>0.92095998909994592</c:v>
                </c:pt>
                <c:pt idx="1413">
                  <c:v>0.92192164926362496</c:v>
                </c:pt>
                <c:pt idx="1414">
                  <c:v>0.9257304932162449</c:v>
                </c:pt>
                <c:pt idx="1415">
                  <c:v>0.92897570283560904</c:v>
                </c:pt>
                <c:pt idx="1416">
                  <c:v>0.92913697576075649</c:v>
                </c:pt>
                <c:pt idx="1417">
                  <c:v>0.92941751882535295</c:v>
                </c:pt>
                <c:pt idx="1418">
                  <c:v>0.92952278409196654</c:v>
                </c:pt>
                <c:pt idx="1419">
                  <c:v>0.93168272900717231</c:v>
                </c:pt>
                <c:pt idx="1420">
                  <c:v>0.93211051076548002</c:v>
                </c:pt>
                <c:pt idx="1421">
                  <c:v>0.93448061910795144</c:v>
                </c:pt>
                <c:pt idx="1422">
                  <c:v>0.93451452532055468</c:v>
                </c:pt>
                <c:pt idx="1423">
                  <c:v>0.93693921933750768</c:v>
                </c:pt>
                <c:pt idx="1424">
                  <c:v>0.94778829978381218</c:v>
                </c:pt>
                <c:pt idx="1425">
                  <c:v>0.94839925764738475</c:v>
                </c:pt>
                <c:pt idx="1426">
                  <c:v>0.95060475923796706</c:v>
                </c:pt>
                <c:pt idx="1427">
                  <c:v>0.95704446604849114</c:v>
                </c:pt>
                <c:pt idx="1428">
                  <c:v>0.95878580109895095</c:v>
                </c:pt>
                <c:pt idx="1429">
                  <c:v>0.95884303325890474</c:v>
                </c:pt>
                <c:pt idx="1430">
                  <c:v>0.96049343676625509</c:v>
                </c:pt>
                <c:pt idx="1431">
                  <c:v>0.96523458074020296</c:v>
                </c:pt>
                <c:pt idx="1432">
                  <c:v>0.96826036103278401</c:v>
                </c:pt>
                <c:pt idx="1433">
                  <c:v>0.96899820048142338</c:v>
                </c:pt>
                <c:pt idx="1434">
                  <c:v>0.97710202500436583</c:v>
                </c:pt>
                <c:pt idx="1435">
                  <c:v>0.9799078773253509</c:v>
                </c:pt>
                <c:pt idx="1436">
                  <c:v>0.98303586613327165</c:v>
                </c:pt>
                <c:pt idx="1437">
                  <c:v>0.9832924010633487</c:v>
                </c:pt>
                <c:pt idx="1438">
                  <c:v>0.98432035477520763</c:v>
                </c:pt>
                <c:pt idx="1439">
                  <c:v>0.98992160526148554</c:v>
                </c:pt>
                <c:pt idx="1440">
                  <c:v>0.99136343479984657</c:v>
                </c:pt>
                <c:pt idx="1441">
                  <c:v>0.99342488871988188</c:v>
                </c:pt>
                <c:pt idx="1442">
                  <c:v>0.99481622398018132</c:v>
                </c:pt>
                <c:pt idx="1443">
                  <c:v>0.9975912656304331</c:v>
                </c:pt>
                <c:pt idx="1444">
                  <c:v>0.99976658995428791</c:v>
                </c:pt>
                <c:pt idx="1445">
                  <c:v>1.0003243378442375</c:v>
                </c:pt>
                <c:pt idx="1446">
                  <c:v>1.0012843321213067</c:v>
                </c:pt>
                <c:pt idx="1447">
                  <c:v>1.0014083801541012</c:v>
                </c:pt>
                <c:pt idx="1448">
                  <c:v>1.0015428327543263</c:v>
                </c:pt>
                <c:pt idx="1449">
                  <c:v>1.0019696415297259</c:v>
                </c:pt>
                <c:pt idx="1450">
                  <c:v>1.0057252334545679</c:v>
                </c:pt>
                <c:pt idx="1451">
                  <c:v>1.0064496316107194</c:v>
                </c:pt>
                <c:pt idx="1452">
                  <c:v>1.007615380494046</c:v>
                </c:pt>
                <c:pt idx="1453">
                  <c:v>1.0094296119479678</c:v>
                </c:pt>
                <c:pt idx="1454">
                  <c:v>1.0101874005921916</c:v>
                </c:pt>
                <c:pt idx="1455">
                  <c:v>1.0114997778667878</c:v>
                </c:pt>
                <c:pt idx="1456">
                  <c:v>1.0165606778891749</c:v>
                </c:pt>
                <c:pt idx="1457">
                  <c:v>1.018343308318945</c:v>
                </c:pt>
                <c:pt idx="1458">
                  <c:v>1.0250670907979103</c:v>
                </c:pt>
                <c:pt idx="1459">
                  <c:v>1.0339230220748026</c:v>
                </c:pt>
                <c:pt idx="1460">
                  <c:v>1.0374734163914705</c:v>
                </c:pt>
                <c:pt idx="1461">
                  <c:v>1.0410035026312483</c:v>
                </c:pt>
                <c:pt idx="1462">
                  <c:v>1.0460026329053578</c:v>
                </c:pt>
                <c:pt idx="1463">
                  <c:v>1.0498934496272629</c:v>
                </c:pt>
                <c:pt idx="1464">
                  <c:v>1.0502340324843864</c:v>
                </c:pt>
                <c:pt idx="1465">
                  <c:v>1.0531917895067926</c:v>
                </c:pt>
                <c:pt idx="1466">
                  <c:v>1.0561882451297311</c:v>
                </c:pt>
                <c:pt idx="1467">
                  <c:v>1.05759301891586</c:v>
                </c:pt>
                <c:pt idx="1468">
                  <c:v>1.0604788244554459</c:v>
                </c:pt>
                <c:pt idx="1469">
                  <c:v>1.0648775044025691</c:v>
                </c:pt>
                <c:pt idx="1470">
                  <c:v>1.068484142028763</c:v>
                </c:pt>
                <c:pt idx="1471">
                  <c:v>1.0692531819025926</c:v>
                </c:pt>
                <c:pt idx="1472">
                  <c:v>1.0761548404026984</c:v>
                </c:pt>
                <c:pt idx="1473">
                  <c:v>1.0791393799468265</c:v>
                </c:pt>
                <c:pt idx="1474">
                  <c:v>1.0822685452270711</c:v>
                </c:pt>
                <c:pt idx="1475">
                  <c:v>1.0858264301865816</c:v>
                </c:pt>
                <c:pt idx="1476">
                  <c:v>1.0902200556000314</c:v>
                </c:pt>
                <c:pt idx="1477">
                  <c:v>1.0902829378415209</c:v>
                </c:pt>
                <c:pt idx="1478">
                  <c:v>1.101190356252655</c:v>
                </c:pt>
                <c:pt idx="1479">
                  <c:v>1.1047982325009942</c:v>
                </c:pt>
                <c:pt idx="1480">
                  <c:v>1.1107506676196097</c:v>
                </c:pt>
                <c:pt idx="1481">
                  <c:v>1.1115531073819833</c:v>
                </c:pt>
                <c:pt idx="1482">
                  <c:v>1.1158994832117481</c:v>
                </c:pt>
                <c:pt idx="1483">
                  <c:v>1.1188815323711316</c:v>
                </c:pt>
                <c:pt idx="1484">
                  <c:v>1.1196621553974706</c:v>
                </c:pt>
                <c:pt idx="1485">
                  <c:v>1.1197736947747021</c:v>
                </c:pt>
                <c:pt idx="1486">
                  <c:v>1.1223897774807199</c:v>
                </c:pt>
                <c:pt idx="1487">
                  <c:v>1.1258501241122489</c:v>
                </c:pt>
                <c:pt idx="1488">
                  <c:v>1.1269693878068463</c:v>
                </c:pt>
                <c:pt idx="1489">
                  <c:v>1.1328052738914631</c:v>
                </c:pt>
                <c:pt idx="1490">
                  <c:v>1.1339195193991791</c:v>
                </c:pt>
                <c:pt idx="1491">
                  <c:v>1.1380481418278217</c:v>
                </c:pt>
                <c:pt idx="1492">
                  <c:v>1.1437287901602815</c:v>
                </c:pt>
                <c:pt idx="1493">
                  <c:v>1.1455504059260766</c:v>
                </c:pt>
                <c:pt idx="1494">
                  <c:v>1.1463816325553491</c:v>
                </c:pt>
                <c:pt idx="1495">
                  <c:v>1.1690449180487528</c:v>
                </c:pt>
                <c:pt idx="1496">
                  <c:v>1.1710897440505417</c:v>
                </c:pt>
                <c:pt idx="1497">
                  <c:v>1.189150841494454</c:v>
                </c:pt>
                <c:pt idx="1498">
                  <c:v>1.1938858320660111</c:v>
                </c:pt>
                <c:pt idx="1499">
                  <c:v>1.2001880372715821</c:v>
                </c:pt>
                <c:pt idx="1500">
                  <c:v>1.205965440356394</c:v>
                </c:pt>
                <c:pt idx="1501">
                  <c:v>1.20808947833671</c:v>
                </c:pt>
                <c:pt idx="1502">
                  <c:v>1.2092450373663131</c:v>
                </c:pt>
                <c:pt idx="1503">
                  <c:v>1.2114895359713584</c:v>
                </c:pt>
                <c:pt idx="1504">
                  <c:v>1.2165931104848136</c:v>
                </c:pt>
                <c:pt idx="1505">
                  <c:v>1.2167470884071914</c:v>
                </c:pt>
                <c:pt idx="1506">
                  <c:v>1.2198553065971514</c:v>
                </c:pt>
                <c:pt idx="1507">
                  <c:v>1.2249231306072377</c:v>
                </c:pt>
                <c:pt idx="1508">
                  <c:v>1.2312587356822595</c:v>
                </c:pt>
                <c:pt idx="1509">
                  <c:v>1.2369044909789719</c:v>
                </c:pt>
                <c:pt idx="1510">
                  <c:v>1.2393926279543759</c:v>
                </c:pt>
                <c:pt idx="1511">
                  <c:v>1.2403640433586629</c:v>
                </c:pt>
                <c:pt idx="1512">
                  <c:v>1.2416079035610661</c:v>
                </c:pt>
                <c:pt idx="1513">
                  <c:v>1.2571001665553461</c:v>
                </c:pt>
                <c:pt idx="1514">
                  <c:v>1.262909484488377</c:v>
                </c:pt>
                <c:pt idx="1515">
                  <c:v>1.2633105511596909</c:v>
                </c:pt>
                <c:pt idx="1516">
                  <c:v>1.2634933517779949</c:v>
                </c:pt>
                <c:pt idx="1517">
                  <c:v>1.279551588913528</c:v>
                </c:pt>
                <c:pt idx="1518">
                  <c:v>1.2836182116250123</c:v>
                </c:pt>
                <c:pt idx="1519">
                  <c:v>1.2852529165737954</c:v>
                </c:pt>
                <c:pt idx="1520">
                  <c:v>1.2855423498532623</c:v>
                </c:pt>
                <c:pt idx="1521">
                  <c:v>1.2862140920326695</c:v>
                </c:pt>
                <c:pt idx="1522">
                  <c:v>1.2891044540796526</c:v>
                </c:pt>
                <c:pt idx="1523">
                  <c:v>1.2895019072413143</c:v>
                </c:pt>
                <c:pt idx="1524">
                  <c:v>1.2896883647405653</c:v>
                </c:pt>
                <c:pt idx="1525">
                  <c:v>1.2900021388775518</c:v>
                </c:pt>
                <c:pt idx="1526">
                  <c:v>1.2911245676487622</c:v>
                </c:pt>
                <c:pt idx="1527">
                  <c:v>1.2971950630212881</c:v>
                </c:pt>
                <c:pt idx="1528">
                  <c:v>1.2973366288465757</c:v>
                </c:pt>
                <c:pt idx="1529">
                  <c:v>1.2993536072499354</c:v>
                </c:pt>
                <c:pt idx="1530">
                  <c:v>1.3048415428582432</c:v>
                </c:pt>
                <c:pt idx="1531">
                  <c:v>1.3051911130668146</c:v>
                </c:pt>
                <c:pt idx="1532">
                  <c:v>1.307164881404131</c:v>
                </c:pt>
                <c:pt idx="1533">
                  <c:v>1.3084914298485673</c:v>
                </c:pt>
                <c:pt idx="1534">
                  <c:v>1.3140310580210413</c:v>
                </c:pt>
                <c:pt idx="1535">
                  <c:v>1.3242540334030293</c:v>
                </c:pt>
                <c:pt idx="1536">
                  <c:v>1.3243851853922572</c:v>
                </c:pt>
                <c:pt idx="1537">
                  <c:v>1.3285695653748311</c:v>
                </c:pt>
                <c:pt idx="1538">
                  <c:v>1.329089984640802</c:v>
                </c:pt>
                <c:pt idx="1539">
                  <c:v>1.3299340401973923</c:v>
                </c:pt>
                <c:pt idx="1540">
                  <c:v>1.3308001626354291</c:v>
                </c:pt>
                <c:pt idx="1541">
                  <c:v>1.3312238011027187</c:v>
                </c:pt>
                <c:pt idx="1542">
                  <c:v>1.3319234638355202</c:v>
                </c:pt>
                <c:pt idx="1543">
                  <c:v>1.3322453453785048</c:v>
                </c:pt>
                <c:pt idx="1544">
                  <c:v>1.3351467825827448</c:v>
                </c:pt>
                <c:pt idx="1545">
                  <c:v>1.3376656332863737</c:v>
                </c:pt>
                <c:pt idx="1546">
                  <c:v>1.3380976668908304</c:v>
                </c:pt>
                <c:pt idx="1547">
                  <c:v>1.3401297315759164</c:v>
                </c:pt>
                <c:pt idx="1548">
                  <c:v>1.354043393726021</c:v>
                </c:pt>
                <c:pt idx="1549">
                  <c:v>1.356363282345084</c:v>
                </c:pt>
                <c:pt idx="1550">
                  <c:v>1.3585861443725744</c:v>
                </c:pt>
                <c:pt idx="1551">
                  <c:v>1.359328090152337</c:v>
                </c:pt>
                <c:pt idx="1552">
                  <c:v>1.3660305035746876</c:v>
                </c:pt>
                <c:pt idx="1553">
                  <c:v>1.3757029385277062</c:v>
                </c:pt>
                <c:pt idx="1554">
                  <c:v>1.3869527244768161</c:v>
                </c:pt>
                <c:pt idx="1555">
                  <c:v>1.3958847378060144</c:v>
                </c:pt>
                <c:pt idx="1556">
                  <c:v>1.410431985556365</c:v>
                </c:pt>
                <c:pt idx="1557">
                  <c:v>1.4105292276270365</c:v>
                </c:pt>
                <c:pt idx="1558">
                  <c:v>1.4116382621403758</c:v>
                </c:pt>
                <c:pt idx="1559">
                  <c:v>1.4236247987118915</c:v>
                </c:pt>
                <c:pt idx="1560">
                  <c:v>1.4260896904156466</c:v>
                </c:pt>
                <c:pt idx="1561">
                  <c:v>1.4262781234598758</c:v>
                </c:pt>
                <c:pt idx="1562">
                  <c:v>1.4320220079448898</c:v>
                </c:pt>
                <c:pt idx="1563">
                  <c:v>1.4390773321776955</c:v>
                </c:pt>
                <c:pt idx="1564">
                  <c:v>1.4482890664132391</c:v>
                </c:pt>
                <c:pt idx="1565">
                  <c:v>1.461332519963662</c:v>
                </c:pt>
                <c:pt idx="1566">
                  <c:v>1.4665920913631409</c:v>
                </c:pt>
                <c:pt idx="1567">
                  <c:v>1.4703426875272247</c:v>
                </c:pt>
                <c:pt idx="1568">
                  <c:v>1.4950075636375955</c:v>
                </c:pt>
                <c:pt idx="1569">
                  <c:v>1.4952358654480544</c:v>
                </c:pt>
                <c:pt idx="1570">
                  <c:v>1.501606877312204</c:v>
                </c:pt>
                <c:pt idx="1571">
                  <c:v>1.5048456965881947</c:v>
                </c:pt>
                <c:pt idx="1572">
                  <c:v>1.5071241042358092</c:v>
                </c:pt>
                <c:pt idx="1573">
                  <c:v>1.5309874524924392</c:v>
                </c:pt>
                <c:pt idx="1574">
                  <c:v>1.531097843955185</c:v>
                </c:pt>
                <c:pt idx="1575">
                  <c:v>1.5381719638232729</c:v>
                </c:pt>
                <c:pt idx="1576">
                  <c:v>1.5412370649765617</c:v>
                </c:pt>
                <c:pt idx="1577">
                  <c:v>1.5443423430278451</c:v>
                </c:pt>
                <c:pt idx="1578">
                  <c:v>1.5584194620569785</c:v>
                </c:pt>
                <c:pt idx="1579">
                  <c:v>1.5617628958961711</c:v>
                </c:pt>
                <c:pt idx="1580">
                  <c:v>1.5657929335793122</c:v>
                </c:pt>
                <c:pt idx="1581">
                  <c:v>1.5806531900121661</c:v>
                </c:pt>
                <c:pt idx="1582">
                  <c:v>1.582851440513801</c:v>
                </c:pt>
                <c:pt idx="1583">
                  <c:v>1.5906001262958318</c:v>
                </c:pt>
                <c:pt idx="1584">
                  <c:v>1.602314475722312</c:v>
                </c:pt>
                <c:pt idx="1585">
                  <c:v>1.6028300597230678</c:v>
                </c:pt>
                <c:pt idx="1586">
                  <c:v>1.6032948269946521</c:v>
                </c:pt>
                <c:pt idx="1587">
                  <c:v>1.607673948911936</c:v>
                </c:pt>
                <c:pt idx="1588">
                  <c:v>1.6096862526486642</c:v>
                </c:pt>
                <c:pt idx="1589">
                  <c:v>1.6168257565764885</c:v>
                </c:pt>
                <c:pt idx="1590">
                  <c:v>1.6295566150142617</c:v>
                </c:pt>
                <c:pt idx="1591">
                  <c:v>1.6310418148726453</c:v>
                </c:pt>
                <c:pt idx="1592">
                  <c:v>1.6355781032270111</c:v>
                </c:pt>
                <c:pt idx="1593">
                  <c:v>1.6371744638913512</c:v>
                </c:pt>
                <c:pt idx="1594">
                  <c:v>1.6476766360529262</c:v>
                </c:pt>
                <c:pt idx="1595">
                  <c:v>1.6555138074121953</c:v>
                </c:pt>
                <c:pt idx="1596">
                  <c:v>1.6619443053671374</c:v>
                </c:pt>
                <c:pt idx="1597">
                  <c:v>1.6653518955049862</c:v>
                </c:pt>
                <c:pt idx="1598">
                  <c:v>1.6703074450826259</c:v>
                </c:pt>
                <c:pt idx="1599">
                  <c:v>1.697346262001868</c:v>
                </c:pt>
                <c:pt idx="1600">
                  <c:v>1.7106375606657034</c:v>
                </c:pt>
                <c:pt idx="1601">
                  <c:v>1.7114018272961564</c:v>
                </c:pt>
                <c:pt idx="1602">
                  <c:v>1.7213752181093365</c:v>
                </c:pt>
                <c:pt idx="1603">
                  <c:v>1.7245906883704234</c:v>
                </c:pt>
                <c:pt idx="1604">
                  <c:v>1.7316481891764821</c:v>
                </c:pt>
                <c:pt idx="1605">
                  <c:v>1.7335772409401551</c:v>
                </c:pt>
                <c:pt idx="1606">
                  <c:v>1.7387640490120264</c:v>
                </c:pt>
                <c:pt idx="1607">
                  <c:v>1.7400589260597124</c:v>
                </c:pt>
                <c:pt idx="1608">
                  <c:v>1.7500742968225735</c:v>
                </c:pt>
                <c:pt idx="1609">
                  <c:v>1.7509829085858191</c:v>
                </c:pt>
                <c:pt idx="1610">
                  <c:v>1.7702206228311559</c:v>
                </c:pt>
                <c:pt idx="1611">
                  <c:v>1.7759572870793938</c:v>
                </c:pt>
                <c:pt idx="1612">
                  <c:v>1.7943551440173555</c:v>
                </c:pt>
                <c:pt idx="1613">
                  <c:v>1.8001314419783752</c:v>
                </c:pt>
                <c:pt idx="1614">
                  <c:v>1.8086961664873278</c:v>
                </c:pt>
                <c:pt idx="1615">
                  <c:v>1.8467431352867185</c:v>
                </c:pt>
                <c:pt idx="1616">
                  <c:v>1.8770010563166353</c:v>
                </c:pt>
                <c:pt idx="1617">
                  <c:v>1.8886367958450647</c:v>
                </c:pt>
                <c:pt idx="1618">
                  <c:v>1.918738101167401</c:v>
                </c:pt>
                <c:pt idx="1619">
                  <c:v>1.9242882450864145</c:v>
                </c:pt>
                <c:pt idx="1620">
                  <c:v>1.9736891095973217</c:v>
                </c:pt>
                <c:pt idx="1621">
                  <c:v>2.0027833614192407</c:v>
                </c:pt>
                <c:pt idx="1622">
                  <c:v>2.0048918116203329</c:v>
                </c:pt>
                <c:pt idx="1623">
                  <c:v>2.0536245787071201</c:v>
                </c:pt>
                <c:pt idx="1624">
                  <c:v>2.0799763068143111</c:v>
                </c:pt>
                <c:pt idx="1625">
                  <c:v>2.1010075224356961</c:v>
                </c:pt>
                <c:pt idx="1626">
                  <c:v>2.1032793268252696</c:v>
                </c:pt>
                <c:pt idx="1627">
                  <c:v>2.1330838167157369</c:v>
                </c:pt>
                <c:pt idx="1628">
                  <c:v>2.1352595413640163</c:v>
                </c:pt>
                <c:pt idx="1629">
                  <c:v>2.1404343809237223</c:v>
                </c:pt>
                <c:pt idx="1630">
                  <c:v>2.1690105269202538</c:v>
                </c:pt>
                <c:pt idx="1631">
                  <c:v>2.184155695710456</c:v>
                </c:pt>
                <c:pt idx="1632">
                  <c:v>2.2177975709079654</c:v>
                </c:pt>
                <c:pt idx="1633">
                  <c:v>2.2267853928260193</c:v>
                </c:pt>
                <c:pt idx="1634">
                  <c:v>2.2310616460531461</c:v>
                </c:pt>
                <c:pt idx="1635">
                  <c:v>2.2517442553744957</c:v>
                </c:pt>
                <c:pt idx="1636">
                  <c:v>2.2787940709972339</c:v>
                </c:pt>
                <c:pt idx="1637">
                  <c:v>2.2941061183270959</c:v>
                </c:pt>
                <c:pt idx="1638">
                  <c:v>2.2961751035060547</c:v>
                </c:pt>
                <c:pt idx="1639">
                  <c:v>2.2972612917683923</c:v>
                </c:pt>
                <c:pt idx="1640">
                  <c:v>2.31243533497191</c:v>
                </c:pt>
                <c:pt idx="1641">
                  <c:v>2.3733013637584626</c:v>
                </c:pt>
                <c:pt idx="1642">
                  <c:v>2.3918085286145252</c:v>
                </c:pt>
                <c:pt idx="1643">
                  <c:v>2.4052367219027317</c:v>
                </c:pt>
                <c:pt idx="1644">
                  <c:v>2.5533002891855134</c:v>
                </c:pt>
                <c:pt idx="1645">
                  <c:v>2.8108755578952302</c:v>
                </c:pt>
                <c:pt idx="1646">
                  <c:v>2.8167442932301365</c:v>
                </c:pt>
                <c:pt idx="1647">
                  <c:v>2.8340968650111851</c:v>
                </c:pt>
                <c:pt idx="1648">
                  <c:v>2.9071638511444768</c:v>
                </c:pt>
              </c:numCache>
            </c:numRef>
          </c:yVal>
          <c:smooth val="0"/>
          <c:extLst>
            <c:ext xmlns:c16="http://schemas.microsoft.com/office/drawing/2014/chart" uri="{C3380CC4-5D6E-409C-BE32-E72D297353CC}">
              <c16:uniqueId val="{00000001-A522-47D0-A59F-172BB1481FD7}"/>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1649"/>
                <c:pt idx="0">
                  <c:v>-3.4287229888501014</c:v>
                </c:pt>
                <c:pt idx="1">
                  <c:v>-3.4287229888501014</c:v>
                </c:pt>
                <c:pt idx="2">
                  <c:v>-3.4287229888501014</c:v>
                </c:pt>
                <c:pt idx="3">
                  <c:v>-3.4287229888501014</c:v>
                </c:pt>
                <c:pt idx="4">
                  <c:v>-3.4287229888501014</c:v>
                </c:pt>
                <c:pt idx="5">
                  <c:v>-3.4287229888501014</c:v>
                </c:pt>
                <c:pt idx="6">
                  <c:v>-2.6570161854420777</c:v>
                </c:pt>
                <c:pt idx="7">
                  <c:v>-2.6570161854420777</c:v>
                </c:pt>
                <c:pt idx="8">
                  <c:v>-2.6570161854420777</c:v>
                </c:pt>
                <c:pt idx="9">
                  <c:v>-2.6570161854420777</c:v>
                </c:pt>
                <c:pt idx="10">
                  <c:v>-2.6570161854420777</c:v>
                </c:pt>
                <c:pt idx="11">
                  <c:v>-2.6570161854420777</c:v>
                </c:pt>
                <c:pt idx="12">
                  <c:v>-2.6570161854420777</c:v>
                </c:pt>
                <c:pt idx="13">
                  <c:v>-2.6570161854420777</c:v>
                </c:pt>
                <c:pt idx="14">
                  <c:v>-2.3742127090260081</c:v>
                </c:pt>
                <c:pt idx="15">
                  <c:v>-2.3742127090260081</c:v>
                </c:pt>
                <c:pt idx="16">
                  <c:v>-2.3742127090260081</c:v>
                </c:pt>
                <c:pt idx="17">
                  <c:v>-2.3039582943245951</c:v>
                </c:pt>
                <c:pt idx="18">
                  <c:v>-2.3039582943245951</c:v>
                </c:pt>
                <c:pt idx="19">
                  <c:v>-2.3039582943245951</c:v>
                </c:pt>
                <c:pt idx="20">
                  <c:v>-2.2435160869312201</c:v>
                </c:pt>
                <c:pt idx="21">
                  <c:v>-2.2435160869312201</c:v>
                </c:pt>
                <c:pt idx="22">
                  <c:v>-2.2435160869312201</c:v>
                </c:pt>
                <c:pt idx="23">
                  <c:v>-2.2435160869312201</c:v>
                </c:pt>
                <c:pt idx="24">
                  <c:v>-2.2435160869312201</c:v>
                </c:pt>
                <c:pt idx="25">
                  <c:v>-2.2435160869312201</c:v>
                </c:pt>
                <c:pt idx="26">
                  <c:v>-2.2435160869312201</c:v>
                </c:pt>
                <c:pt idx="27">
                  <c:v>-2.2435160869312201</c:v>
                </c:pt>
                <c:pt idx="28">
                  <c:v>-2.2435160869312201</c:v>
                </c:pt>
                <c:pt idx="29">
                  <c:v>-2.2435160869312201</c:v>
                </c:pt>
                <c:pt idx="30">
                  <c:v>-2.085851061624818</c:v>
                </c:pt>
                <c:pt idx="31">
                  <c:v>-2.085851061624818</c:v>
                </c:pt>
                <c:pt idx="32">
                  <c:v>-2.085851061624818</c:v>
                </c:pt>
                <c:pt idx="33">
                  <c:v>-2.085851061624818</c:v>
                </c:pt>
                <c:pt idx="34">
                  <c:v>-2.085851061624818</c:v>
                </c:pt>
                <c:pt idx="35">
                  <c:v>-2.085851061624818</c:v>
                </c:pt>
                <c:pt idx="36">
                  <c:v>-2.085851061624818</c:v>
                </c:pt>
                <c:pt idx="37">
                  <c:v>-2.0001681446016244</c:v>
                </c:pt>
                <c:pt idx="38">
                  <c:v>-2.0001681446016244</c:v>
                </c:pt>
                <c:pt idx="39">
                  <c:v>-2.0001681446016244</c:v>
                </c:pt>
                <c:pt idx="40">
                  <c:v>-2.0001681446016244</c:v>
                </c:pt>
                <c:pt idx="41">
                  <c:v>-2.0001681446016244</c:v>
                </c:pt>
                <c:pt idx="42">
                  <c:v>-2.0001681446016244</c:v>
                </c:pt>
                <c:pt idx="43">
                  <c:v>-1.9368862628682149</c:v>
                </c:pt>
                <c:pt idx="44">
                  <c:v>-1.9368862628682149</c:v>
                </c:pt>
                <c:pt idx="45">
                  <c:v>-1.9368862628682149</c:v>
                </c:pt>
                <c:pt idx="46">
                  <c:v>-1.9368862628682149</c:v>
                </c:pt>
                <c:pt idx="47">
                  <c:v>-1.9368862628682149</c:v>
                </c:pt>
                <c:pt idx="48">
                  <c:v>-1.9368862628682149</c:v>
                </c:pt>
                <c:pt idx="49">
                  <c:v>-1.9368862628682149</c:v>
                </c:pt>
                <c:pt idx="50">
                  <c:v>-1.8716918916622953</c:v>
                </c:pt>
                <c:pt idx="51">
                  <c:v>-1.8716918916622953</c:v>
                </c:pt>
                <c:pt idx="52">
                  <c:v>-1.8716918916622953</c:v>
                </c:pt>
                <c:pt idx="53">
                  <c:v>-1.8716918916622953</c:v>
                </c:pt>
                <c:pt idx="54">
                  <c:v>-1.8716918916622953</c:v>
                </c:pt>
                <c:pt idx="55">
                  <c:v>-1.8716918916622953</c:v>
                </c:pt>
                <c:pt idx="56">
                  <c:v>-1.8716918916622953</c:v>
                </c:pt>
                <c:pt idx="57">
                  <c:v>-1.8716918916622953</c:v>
                </c:pt>
                <c:pt idx="58">
                  <c:v>-1.8716918916622953</c:v>
                </c:pt>
                <c:pt idx="59">
                  <c:v>-1.8716918916622953</c:v>
                </c:pt>
                <c:pt idx="60">
                  <c:v>-1.8716918916622953</c:v>
                </c:pt>
                <c:pt idx="61">
                  <c:v>-1.8716918916622953</c:v>
                </c:pt>
                <c:pt idx="62">
                  <c:v>-1.8716918916622953</c:v>
                </c:pt>
                <c:pt idx="63">
                  <c:v>-1.8716918916622953</c:v>
                </c:pt>
                <c:pt idx="64">
                  <c:v>-1.7610542000458449</c:v>
                </c:pt>
                <c:pt idx="65">
                  <c:v>-1.7610542000458449</c:v>
                </c:pt>
                <c:pt idx="66">
                  <c:v>-1.7610542000458449</c:v>
                </c:pt>
                <c:pt idx="67">
                  <c:v>-1.7610542000458449</c:v>
                </c:pt>
                <c:pt idx="68">
                  <c:v>-1.7610542000458449</c:v>
                </c:pt>
                <c:pt idx="69">
                  <c:v>-1.7610542000458449</c:v>
                </c:pt>
                <c:pt idx="70">
                  <c:v>-1.7610542000458449</c:v>
                </c:pt>
                <c:pt idx="71">
                  <c:v>-1.7610542000458449</c:v>
                </c:pt>
                <c:pt idx="72">
                  <c:v>-1.7610542000458449</c:v>
                </c:pt>
                <c:pt idx="73">
                  <c:v>-1.7610542000458449</c:v>
                </c:pt>
                <c:pt idx="74">
                  <c:v>-1.7610542000458449</c:v>
                </c:pt>
                <c:pt idx="75">
                  <c:v>-1.7610542000458449</c:v>
                </c:pt>
                <c:pt idx="76">
                  <c:v>-1.7610542000458449</c:v>
                </c:pt>
                <c:pt idx="77">
                  <c:v>-1.7610542000458449</c:v>
                </c:pt>
                <c:pt idx="78">
                  <c:v>-1.7610542000458449</c:v>
                </c:pt>
                <c:pt idx="79">
                  <c:v>-1.7610542000458449</c:v>
                </c:pt>
                <c:pt idx="80">
                  <c:v>-1.7610542000458449</c:v>
                </c:pt>
                <c:pt idx="81">
                  <c:v>-1.7610542000458449</c:v>
                </c:pt>
                <c:pt idx="82">
                  <c:v>-1.6445597025796699</c:v>
                </c:pt>
                <c:pt idx="83">
                  <c:v>-1.6445597025796699</c:v>
                </c:pt>
                <c:pt idx="84">
                  <c:v>-1.6445597025796699</c:v>
                </c:pt>
                <c:pt idx="85">
                  <c:v>-1.6445597025796699</c:v>
                </c:pt>
                <c:pt idx="86">
                  <c:v>-1.6445597025796699</c:v>
                </c:pt>
                <c:pt idx="87">
                  <c:v>-1.6445597025796699</c:v>
                </c:pt>
                <c:pt idx="88">
                  <c:v>-1.6445597025796699</c:v>
                </c:pt>
                <c:pt idx="89">
                  <c:v>-1.6445597025796699</c:v>
                </c:pt>
                <c:pt idx="90">
                  <c:v>-1.6445597025796699</c:v>
                </c:pt>
                <c:pt idx="91">
                  <c:v>-1.6445597025796699</c:v>
                </c:pt>
                <c:pt idx="92">
                  <c:v>-1.6445597025796699</c:v>
                </c:pt>
                <c:pt idx="93">
                  <c:v>-1.6445597025796699</c:v>
                </c:pt>
                <c:pt idx="94">
                  <c:v>-1.6445597025796699</c:v>
                </c:pt>
                <c:pt idx="95">
                  <c:v>-1.6445597025796699</c:v>
                </c:pt>
                <c:pt idx="96">
                  <c:v>-1.5673169272642296</c:v>
                </c:pt>
                <c:pt idx="97">
                  <c:v>-1.5673169272642296</c:v>
                </c:pt>
                <c:pt idx="98">
                  <c:v>-1.5673169272642296</c:v>
                </c:pt>
                <c:pt idx="99">
                  <c:v>-1.5673169272642296</c:v>
                </c:pt>
                <c:pt idx="100">
                  <c:v>-1.5673169272642296</c:v>
                </c:pt>
                <c:pt idx="101">
                  <c:v>-1.5673169272642296</c:v>
                </c:pt>
                <c:pt idx="102">
                  <c:v>-1.5673169272642296</c:v>
                </c:pt>
                <c:pt idx="103">
                  <c:v>-1.5673169272642296</c:v>
                </c:pt>
                <c:pt idx="104">
                  <c:v>-1.5673169272642296</c:v>
                </c:pt>
                <c:pt idx="105">
                  <c:v>-1.5673169272642296</c:v>
                </c:pt>
                <c:pt idx="106">
                  <c:v>-1.5673169272642296</c:v>
                </c:pt>
                <c:pt idx="107">
                  <c:v>-1.5673169272642296</c:v>
                </c:pt>
                <c:pt idx="108">
                  <c:v>-1.5673169272642296</c:v>
                </c:pt>
                <c:pt idx="109">
                  <c:v>-1.5673169272642296</c:v>
                </c:pt>
                <c:pt idx="110">
                  <c:v>-1.5673169272642296</c:v>
                </c:pt>
                <c:pt idx="111">
                  <c:v>-1.5673169272642296</c:v>
                </c:pt>
                <c:pt idx="112">
                  <c:v>-1.5673169272642296</c:v>
                </c:pt>
                <c:pt idx="113">
                  <c:v>-1.5673169272642296</c:v>
                </c:pt>
                <c:pt idx="114">
                  <c:v>-1.4800045078319408</c:v>
                </c:pt>
                <c:pt idx="115">
                  <c:v>-1.4800045078319408</c:v>
                </c:pt>
                <c:pt idx="116">
                  <c:v>-1.4800045078319408</c:v>
                </c:pt>
                <c:pt idx="117">
                  <c:v>-1.4800045078319408</c:v>
                </c:pt>
                <c:pt idx="118">
                  <c:v>-1.4800045078319408</c:v>
                </c:pt>
                <c:pt idx="119">
                  <c:v>-1.4800045078319408</c:v>
                </c:pt>
                <c:pt idx="120">
                  <c:v>-1.4800045078319408</c:v>
                </c:pt>
                <c:pt idx="121">
                  <c:v>-1.4800045078319408</c:v>
                </c:pt>
                <c:pt idx="122">
                  <c:v>-1.4800045078319408</c:v>
                </c:pt>
                <c:pt idx="123">
                  <c:v>-1.4800045078319408</c:v>
                </c:pt>
                <c:pt idx="124">
                  <c:v>-1.4800045078319408</c:v>
                </c:pt>
                <c:pt idx="125">
                  <c:v>-1.4800045078319408</c:v>
                </c:pt>
                <c:pt idx="126">
                  <c:v>-1.4800045078319408</c:v>
                </c:pt>
                <c:pt idx="127">
                  <c:v>-1.4233346210279803</c:v>
                </c:pt>
                <c:pt idx="128">
                  <c:v>-1.4233346210279803</c:v>
                </c:pt>
                <c:pt idx="129">
                  <c:v>-1.4233346210279803</c:v>
                </c:pt>
                <c:pt idx="130">
                  <c:v>-1.4233346210279803</c:v>
                </c:pt>
                <c:pt idx="131">
                  <c:v>-1.4233346210279803</c:v>
                </c:pt>
                <c:pt idx="132">
                  <c:v>-1.4233346210279803</c:v>
                </c:pt>
                <c:pt idx="133">
                  <c:v>-1.4233346210279803</c:v>
                </c:pt>
                <c:pt idx="134">
                  <c:v>-1.4233346210279803</c:v>
                </c:pt>
                <c:pt idx="135">
                  <c:v>-1.4233346210279803</c:v>
                </c:pt>
                <c:pt idx="136">
                  <c:v>-1.4233346210279803</c:v>
                </c:pt>
                <c:pt idx="137">
                  <c:v>-1.4233346210279803</c:v>
                </c:pt>
                <c:pt idx="138">
                  <c:v>-1.4233346210279803</c:v>
                </c:pt>
                <c:pt idx="139">
                  <c:v>-1.4233346210279803</c:v>
                </c:pt>
                <c:pt idx="140">
                  <c:v>-1.3708994371181193</c:v>
                </c:pt>
                <c:pt idx="141">
                  <c:v>-1.3708994371181193</c:v>
                </c:pt>
                <c:pt idx="142">
                  <c:v>-1.3708994371181193</c:v>
                </c:pt>
                <c:pt idx="143">
                  <c:v>-1.3708994371181193</c:v>
                </c:pt>
                <c:pt idx="144">
                  <c:v>-1.3708994371181193</c:v>
                </c:pt>
                <c:pt idx="145">
                  <c:v>-1.3708994371181193</c:v>
                </c:pt>
                <c:pt idx="146">
                  <c:v>-1.3708994371181193</c:v>
                </c:pt>
                <c:pt idx="147">
                  <c:v>-1.3708994371181193</c:v>
                </c:pt>
                <c:pt idx="148">
                  <c:v>-1.3708994371181193</c:v>
                </c:pt>
                <c:pt idx="149">
                  <c:v>-1.3708994371181193</c:v>
                </c:pt>
                <c:pt idx="150">
                  <c:v>-1.3329906577816031</c:v>
                </c:pt>
                <c:pt idx="151">
                  <c:v>-1.3329906577816031</c:v>
                </c:pt>
                <c:pt idx="152">
                  <c:v>-1.3329906577816031</c:v>
                </c:pt>
                <c:pt idx="153">
                  <c:v>-1.3329906577816031</c:v>
                </c:pt>
                <c:pt idx="154">
                  <c:v>-1.3329906577816031</c:v>
                </c:pt>
                <c:pt idx="155">
                  <c:v>-1.3329906577816031</c:v>
                </c:pt>
                <c:pt idx="156">
                  <c:v>-1.3329906577816031</c:v>
                </c:pt>
                <c:pt idx="157">
                  <c:v>-1.3075533054630664</c:v>
                </c:pt>
                <c:pt idx="158">
                  <c:v>-1.3075533054630664</c:v>
                </c:pt>
                <c:pt idx="159">
                  <c:v>-1.3075533054630664</c:v>
                </c:pt>
                <c:pt idx="160">
                  <c:v>-1.3075533054630664</c:v>
                </c:pt>
                <c:pt idx="161">
                  <c:v>-1.3075533054630664</c:v>
                </c:pt>
                <c:pt idx="162">
                  <c:v>-1.3075533054630664</c:v>
                </c:pt>
                <c:pt idx="163">
                  <c:v>-1.3075533054630664</c:v>
                </c:pt>
                <c:pt idx="164">
                  <c:v>-1.3075533054630664</c:v>
                </c:pt>
                <c:pt idx="165">
                  <c:v>-1.3075533054630664</c:v>
                </c:pt>
                <c:pt idx="166">
                  <c:v>-1.3075533054630664</c:v>
                </c:pt>
                <c:pt idx="167">
                  <c:v>-1.3075533054630664</c:v>
                </c:pt>
                <c:pt idx="168">
                  <c:v>-1.3075533054630664</c:v>
                </c:pt>
                <c:pt idx="169">
                  <c:v>-1.2658155156203383</c:v>
                </c:pt>
                <c:pt idx="170">
                  <c:v>-1.2658155156203383</c:v>
                </c:pt>
                <c:pt idx="171">
                  <c:v>-1.2658155156203383</c:v>
                </c:pt>
                <c:pt idx="172">
                  <c:v>-1.2658155156203383</c:v>
                </c:pt>
                <c:pt idx="173">
                  <c:v>-1.2658155156203383</c:v>
                </c:pt>
                <c:pt idx="174">
                  <c:v>-1.2658155156203383</c:v>
                </c:pt>
                <c:pt idx="175">
                  <c:v>-1.2658155156203383</c:v>
                </c:pt>
                <c:pt idx="176">
                  <c:v>-1.2658155156203383</c:v>
                </c:pt>
                <c:pt idx="177">
                  <c:v>-1.2391715096362252</c:v>
                </c:pt>
                <c:pt idx="178">
                  <c:v>-1.2391715096362252</c:v>
                </c:pt>
                <c:pt idx="179">
                  <c:v>-1.2391715096362252</c:v>
                </c:pt>
                <c:pt idx="180">
                  <c:v>-1.2391715096362252</c:v>
                </c:pt>
                <c:pt idx="181">
                  <c:v>-1.2391715096362252</c:v>
                </c:pt>
                <c:pt idx="182">
                  <c:v>-1.2391715096362252</c:v>
                </c:pt>
                <c:pt idx="183">
                  <c:v>-1.2391715096362252</c:v>
                </c:pt>
                <c:pt idx="184">
                  <c:v>-1.2391715096362252</c:v>
                </c:pt>
                <c:pt idx="185">
                  <c:v>-1.2391715096362252</c:v>
                </c:pt>
                <c:pt idx="186">
                  <c:v>-1.2391715096362252</c:v>
                </c:pt>
                <c:pt idx="187">
                  <c:v>-1.2391715096362252</c:v>
                </c:pt>
                <c:pt idx="188">
                  <c:v>-1.2391715096362252</c:v>
                </c:pt>
                <c:pt idx="189">
                  <c:v>-1.2391715096362252</c:v>
                </c:pt>
                <c:pt idx="190">
                  <c:v>-1.2391715096362252</c:v>
                </c:pt>
                <c:pt idx="191">
                  <c:v>-1.2391715096362252</c:v>
                </c:pt>
                <c:pt idx="192">
                  <c:v>-1.1914554566319386</c:v>
                </c:pt>
                <c:pt idx="193">
                  <c:v>-1.1914554566319386</c:v>
                </c:pt>
                <c:pt idx="194">
                  <c:v>-1.1914554566319386</c:v>
                </c:pt>
                <c:pt idx="195">
                  <c:v>-1.1914554566319386</c:v>
                </c:pt>
                <c:pt idx="196">
                  <c:v>-1.1914554566319386</c:v>
                </c:pt>
                <c:pt idx="197">
                  <c:v>-1.1914554566319386</c:v>
                </c:pt>
                <c:pt idx="198">
                  <c:v>-1.1914554566319386</c:v>
                </c:pt>
                <c:pt idx="199">
                  <c:v>-1.1914554566319386</c:v>
                </c:pt>
                <c:pt idx="200">
                  <c:v>-1.1914554566319386</c:v>
                </c:pt>
                <c:pt idx="201">
                  <c:v>-1.1914554566319386</c:v>
                </c:pt>
                <c:pt idx="202">
                  <c:v>-1.161094684906975</c:v>
                </c:pt>
                <c:pt idx="203">
                  <c:v>-1.161094684906975</c:v>
                </c:pt>
                <c:pt idx="204">
                  <c:v>-1.161094684906975</c:v>
                </c:pt>
                <c:pt idx="205">
                  <c:v>-1.161094684906975</c:v>
                </c:pt>
                <c:pt idx="206">
                  <c:v>-1.161094684906975</c:v>
                </c:pt>
                <c:pt idx="207">
                  <c:v>-1.161094684906975</c:v>
                </c:pt>
                <c:pt idx="208">
                  <c:v>-1.161094684906975</c:v>
                </c:pt>
                <c:pt idx="209">
                  <c:v>-1.161094684906975</c:v>
                </c:pt>
                <c:pt idx="210">
                  <c:v>-1.161094684906975</c:v>
                </c:pt>
                <c:pt idx="211">
                  <c:v>-1.161094684906975</c:v>
                </c:pt>
                <c:pt idx="212">
                  <c:v>-1.1317680610609704</c:v>
                </c:pt>
                <c:pt idx="213">
                  <c:v>-1.1317680610609704</c:v>
                </c:pt>
                <c:pt idx="214">
                  <c:v>-1.1317680610609704</c:v>
                </c:pt>
                <c:pt idx="215">
                  <c:v>-1.1317680610609704</c:v>
                </c:pt>
                <c:pt idx="216">
                  <c:v>-1.1203060052657319</c:v>
                </c:pt>
                <c:pt idx="217">
                  <c:v>-1.1203060052657319</c:v>
                </c:pt>
                <c:pt idx="218">
                  <c:v>-1.1203060052657319</c:v>
                </c:pt>
                <c:pt idx="219">
                  <c:v>-1.1203060052657319</c:v>
                </c:pt>
                <c:pt idx="220">
                  <c:v>-1.1203060052657319</c:v>
                </c:pt>
                <c:pt idx="221">
                  <c:v>-1.1203060052657319</c:v>
                </c:pt>
                <c:pt idx="222">
                  <c:v>-1.1203060052657319</c:v>
                </c:pt>
                <c:pt idx="223">
                  <c:v>-1.1203060052657319</c:v>
                </c:pt>
                <c:pt idx="224">
                  <c:v>-1.0978128158472511</c:v>
                </c:pt>
                <c:pt idx="225">
                  <c:v>-1.0978128158472511</c:v>
                </c:pt>
                <c:pt idx="226">
                  <c:v>-1.0978128158472511</c:v>
                </c:pt>
                <c:pt idx="227">
                  <c:v>-1.0978128158472511</c:v>
                </c:pt>
                <c:pt idx="228">
                  <c:v>-1.0867718322533388</c:v>
                </c:pt>
                <c:pt idx="229">
                  <c:v>-1.0867718322533388</c:v>
                </c:pt>
                <c:pt idx="230">
                  <c:v>-1.0867718322533388</c:v>
                </c:pt>
                <c:pt idx="231">
                  <c:v>-1.0867718322533388</c:v>
                </c:pt>
                <c:pt idx="232">
                  <c:v>-1.0867718322533388</c:v>
                </c:pt>
                <c:pt idx="233">
                  <c:v>-1.0867718322533388</c:v>
                </c:pt>
                <c:pt idx="234">
                  <c:v>-1.0867718322533388</c:v>
                </c:pt>
                <c:pt idx="235">
                  <c:v>-1.0867718322533388</c:v>
                </c:pt>
                <c:pt idx="236">
                  <c:v>-1.0650782753045402</c:v>
                </c:pt>
                <c:pt idx="237">
                  <c:v>-1.0650782753045402</c:v>
                </c:pt>
                <c:pt idx="238">
                  <c:v>-1.0650782753045402</c:v>
                </c:pt>
                <c:pt idx="239">
                  <c:v>-1.0650782753045402</c:v>
                </c:pt>
                <c:pt idx="240">
                  <c:v>-1.0650782753045402</c:v>
                </c:pt>
                <c:pt idx="241">
                  <c:v>-1.0650782753045402</c:v>
                </c:pt>
                <c:pt idx="242">
                  <c:v>-1.0650782753045402</c:v>
                </c:pt>
                <c:pt idx="243">
                  <c:v>-1.0650782753045402</c:v>
                </c:pt>
                <c:pt idx="244">
                  <c:v>-1.0650782753045402</c:v>
                </c:pt>
                <c:pt idx="245">
                  <c:v>-1.0650782753045402</c:v>
                </c:pt>
                <c:pt idx="246">
                  <c:v>-1.0650782753045402</c:v>
                </c:pt>
                <c:pt idx="247">
                  <c:v>-1.0360433298140965</c:v>
                </c:pt>
                <c:pt idx="248">
                  <c:v>-1.0360433298140965</c:v>
                </c:pt>
                <c:pt idx="249">
                  <c:v>-1.0308575175648222</c:v>
                </c:pt>
                <c:pt idx="250">
                  <c:v>-1.0308575175648222</c:v>
                </c:pt>
                <c:pt idx="251">
                  <c:v>-1.0256992806412391</c:v>
                </c:pt>
                <c:pt idx="252">
                  <c:v>-1.0256992806412391</c:v>
                </c:pt>
                <c:pt idx="253">
                  <c:v>-1.0256992806412391</c:v>
                </c:pt>
                <c:pt idx="254">
                  <c:v>-1.0180126964214073</c:v>
                </c:pt>
                <c:pt idx="255">
                  <c:v>-1.0180126964214073</c:v>
                </c:pt>
                <c:pt idx="256">
                  <c:v>-1.0180126964214073</c:v>
                </c:pt>
                <c:pt idx="257">
                  <c:v>-1.0103857941959429</c:v>
                </c:pt>
                <c:pt idx="258">
                  <c:v>-1.0078565203610068</c:v>
                </c:pt>
                <c:pt idx="259">
                  <c:v>-1.0053336776320532</c:v>
                </c:pt>
                <c:pt idx="260">
                  <c:v>-1.0053336776320532</c:v>
                </c:pt>
                <c:pt idx="261">
                  <c:v>-1.0053336776320532</c:v>
                </c:pt>
                <c:pt idx="262">
                  <c:v>-1.0053336776320532</c:v>
                </c:pt>
                <c:pt idx="263">
                  <c:v>-1.0053336776320532</c:v>
                </c:pt>
                <c:pt idx="264">
                  <c:v>-0.99281424802891172</c:v>
                </c:pt>
                <c:pt idx="265">
                  <c:v>-0.99281424802891172</c:v>
                </c:pt>
                <c:pt idx="266">
                  <c:v>-0.99281424802891172</c:v>
                </c:pt>
                <c:pt idx="267">
                  <c:v>-0.98537673313779217</c:v>
                </c:pt>
                <c:pt idx="268">
                  <c:v>-0.98290964538863068</c:v>
                </c:pt>
                <c:pt idx="269">
                  <c:v>-0.98290964538863068</c:v>
                </c:pt>
                <c:pt idx="270">
                  <c:v>-0.98290964538863068</c:v>
                </c:pt>
                <c:pt idx="271">
                  <c:v>-0.97554401628441823</c:v>
                </c:pt>
                <c:pt idx="272">
                  <c:v>-0.97310054068096907</c:v>
                </c:pt>
                <c:pt idx="273">
                  <c:v>-0.97310054068096907</c:v>
                </c:pt>
                <c:pt idx="274">
                  <c:v>-0.97310054068096907</c:v>
                </c:pt>
                <c:pt idx="275">
                  <c:v>-0.96580472408424589</c:v>
                </c:pt>
                <c:pt idx="276">
                  <c:v>-0.96580472408424589</c:v>
                </c:pt>
                <c:pt idx="277">
                  <c:v>-0.96096927505249341</c:v>
                </c:pt>
                <c:pt idx="278">
                  <c:v>-0.96096927505249341</c:v>
                </c:pt>
                <c:pt idx="279">
                  <c:v>-0.96096927505249341</c:v>
                </c:pt>
                <c:pt idx="280">
                  <c:v>-0.95375793714911106</c:v>
                </c:pt>
                <c:pt idx="281">
                  <c:v>-0.95375793714911106</c:v>
                </c:pt>
                <c:pt idx="282">
                  <c:v>-0.95375793714911106</c:v>
                </c:pt>
                <c:pt idx="283">
                  <c:v>-0.95375793714911106</c:v>
                </c:pt>
                <c:pt idx="284">
                  <c:v>-0.94421926858839222</c:v>
                </c:pt>
                <c:pt idx="285">
                  <c:v>-0.94184799845575495</c:v>
                </c:pt>
                <c:pt idx="286">
                  <c:v>-0.93948201246910523</c:v>
                </c:pt>
                <c:pt idx="287">
                  <c:v>-0.93948201246910523</c:v>
                </c:pt>
                <c:pt idx="288">
                  <c:v>-0.93476574655856526</c:v>
                </c:pt>
                <c:pt idx="289">
                  <c:v>-0.93476574655856526</c:v>
                </c:pt>
                <c:pt idx="290">
                  <c:v>-0.9300701816812933</c:v>
                </c:pt>
                <c:pt idx="291">
                  <c:v>-0.9277300733017374</c:v>
                </c:pt>
                <c:pt idx="292">
                  <c:v>-0.92539503427494507</c:v>
                </c:pt>
                <c:pt idx="293">
                  <c:v>-0.92539503427494507</c:v>
                </c:pt>
                <c:pt idx="294">
                  <c:v>-0.92539503427494507</c:v>
                </c:pt>
                <c:pt idx="295">
                  <c:v>-0.92539503427494507</c:v>
                </c:pt>
                <c:pt idx="296">
                  <c:v>-0.92539503427494507</c:v>
                </c:pt>
                <c:pt idx="297">
                  <c:v>-0.91379468023611465</c:v>
                </c:pt>
                <c:pt idx="298">
                  <c:v>-0.91379468023611465</c:v>
                </c:pt>
                <c:pt idx="299">
                  <c:v>-0.91379468023611465</c:v>
                </c:pt>
                <c:pt idx="300">
                  <c:v>-0.91379468023611465</c:v>
                </c:pt>
                <c:pt idx="301">
                  <c:v>-0.91379468023611465</c:v>
                </c:pt>
                <c:pt idx="302">
                  <c:v>-0.90231600921184008</c:v>
                </c:pt>
                <c:pt idx="303">
                  <c:v>-0.90231600921184008</c:v>
                </c:pt>
                <c:pt idx="304">
                  <c:v>-0.89775770802185606</c:v>
                </c:pt>
                <c:pt idx="305">
                  <c:v>-0.89775770802185606</c:v>
                </c:pt>
                <c:pt idx="306">
                  <c:v>-0.89775770802185606</c:v>
                </c:pt>
                <c:pt idx="307">
                  <c:v>-0.89775770802185606</c:v>
                </c:pt>
                <c:pt idx="308">
                  <c:v>-0.89775770802185606</c:v>
                </c:pt>
                <c:pt idx="309">
                  <c:v>-0.89775770802185606</c:v>
                </c:pt>
                <c:pt idx="310">
                  <c:v>-0.89775770802185606</c:v>
                </c:pt>
                <c:pt idx="311">
                  <c:v>-0.89775770802185606</c:v>
                </c:pt>
                <c:pt idx="312">
                  <c:v>-0.87970786716299942</c:v>
                </c:pt>
                <c:pt idx="313">
                  <c:v>-0.87970786716299942</c:v>
                </c:pt>
                <c:pt idx="314">
                  <c:v>-0.87970786716299942</c:v>
                </c:pt>
                <c:pt idx="315">
                  <c:v>-0.87970786716299942</c:v>
                </c:pt>
                <c:pt idx="316">
                  <c:v>-0.87078966098259836</c:v>
                </c:pt>
                <c:pt idx="317">
                  <c:v>-0.87078966098259836</c:v>
                </c:pt>
                <c:pt idx="318">
                  <c:v>-0.87078966098259836</c:v>
                </c:pt>
                <c:pt idx="319">
                  <c:v>-0.87078966098259836</c:v>
                </c:pt>
                <c:pt idx="320">
                  <c:v>-0.87078966098259836</c:v>
                </c:pt>
                <c:pt idx="321">
                  <c:v>-0.87078966098259836</c:v>
                </c:pt>
                <c:pt idx="322">
                  <c:v>-0.87078966098259836</c:v>
                </c:pt>
                <c:pt idx="323">
                  <c:v>-0.87078966098259836</c:v>
                </c:pt>
                <c:pt idx="324">
                  <c:v>-0.85315769206794112</c:v>
                </c:pt>
                <c:pt idx="325">
                  <c:v>-0.85315769206794112</c:v>
                </c:pt>
                <c:pt idx="326">
                  <c:v>-0.85315769206794112</c:v>
                </c:pt>
                <c:pt idx="327">
                  <c:v>-0.85315769206794112</c:v>
                </c:pt>
                <c:pt idx="328">
                  <c:v>-0.85315769206794112</c:v>
                </c:pt>
                <c:pt idx="329">
                  <c:v>-0.84227124419471866</c:v>
                </c:pt>
                <c:pt idx="330">
                  <c:v>-0.84227124419471866</c:v>
                </c:pt>
                <c:pt idx="331">
                  <c:v>-0.84227124419471866</c:v>
                </c:pt>
                <c:pt idx="332">
                  <c:v>-0.84227124419471866</c:v>
                </c:pt>
                <c:pt idx="333">
                  <c:v>-0.84227124419471866</c:v>
                </c:pt>
                <c:pt idx="334">
                  <c:v>-0.84227124419471866</c:v>
                </c:pt>
                <c:pt idx="335">
                  <c:v>-0.84227124419471866</c:v>
                </c:pt>
                <c:pt idx="336">
                  <c:v>-0.84227124419471866</c:v>
                </c:pt>
                <c:pt idx="337">
                  <c:v>-0.82505741806651978</c:v>
                </c:pt>
                <c:pt idx="338">
                  <c:v>-0.82505741806651978</c:v>
                </c:pt>
                <c:pt idx="339">
                  <c:v>-0.82505741806651978</c:v>
                </c:pt>
                <c:pt idx="340">
                  <c:v>-0.82505741806651978</c:v>
                </c:pt>
                <c:pt idx="341">
                  <c:v>-0.82505741806651978</c:v>
                </c:pt>
                <c:pt idx="342">
                  <c:v>-0.82505741806651978</c:v>
                </c:pt>
                <c:pt idx="343">
                  <c:v>-0.82505741806651978</c:v>
                </c:pt>
                <c:pt idx="344">
                  <c:v>-0.82505741806651978</c:v>
                </c:pt>
                <c:pt idx="345">
                  <c:v>-0.82505741806651978</c:v>
                </c:pt>
                <c:pt idx="346">
                  <c:v>-0.82505741806651978</c:v>
                </c:pt>
                <c:pt idx="347">
                  <c:v>-0.82505741806651978</c:v>
                </c:pt>
                <c:pt idx="348">
                  <c:v>-0.82505741806651978</c:v>
                </c:pt>
                <c:pt idx="349">
                  <c:v>-0.79968509868701798</c:v>
                </c:pt>
                <c:pt idx="350">
                  <c:v>-0.79968509868701798</c:v>
                </c:pt>
                <c:pt idx="351">
                  <c:v>-0.79968509868701798</c:v>
                </c:pt>
                <c:pt idx="352">
                  <c:v>-0.79968509868701798</c:v>
                </c:pt>
                <c:pt idx="353">
                  <c:v>-0.79968509868701798</c:v>
                </c:pt>
                <c:pt idx="354">
                  <c:v>-0.79968509868701798</c:v>
                </c:pt>
                <c:pt idx="355">
                  <c:v>-0.79968509868701798</c:v>
                </c:pt>
                <c:pt idx="356">
                  <c:v>-0.78511991800691594</c:v>
                </c:pt>
                <c:pt idx="357">
                  <c:v>-0.78511991800691594</c:v>
                </c:pt>
                <c:pt idx="358">
                  <c:v>-0.78511991800691594</c:v>
                </c:pt>
                <c:pt idx="359">
                  <c:v>-0.78511991800691594</c:v>
                </c:pt>
                <c:pt idx="360">
                  <c:v>-0.78511991800691594</c:v>
                </c:pt>
                <c:pt idx="361">
                  <c:v>-0.78511991800691594</c:v>
                </c:pt>
                <c:pt idx="362">
                  <c:v>-0.78511991800691594</c:v>
                </c:pt>
                <c:pt idx="363">
                  <c:v>-0.78511991800691594</c:v>
                </c:pt>
                <c:pt idx="364">
                  <c:v>-0.76867526413634313</c:v>
                </c:pt>
                <c:pt idx="365">
                  <c:v>-0.76867526413634313</c:v>
                </c:pt>
                <c:pt idx="366">
                  <c:v>-0.76867526413634313</c:v>
                </c:pt>
                <c:pt idx="367">
                  <c:v>-0.76867526413634313</c:v>
                </c:pt>
                <c:pt idx="368">
                  <c:v>-0.76867526413634313</c:v>
                </c:pt>
                <c:pt idx="369">
                  <c:v>-0.76867526413634313</c:v>
                </c:pt>
                <c:pt idx="370">
                  <c:v>-0.76867526413634313</c:v>
                </c:pt>
                <c:pt idx="371">
                  <c:v>-0.75445491650017138</c:v>
                </c:pt>
                <c:pt idx="372">
                  <c:v>-0.75445491650017138</c:v>
                </c:pt>
                <c:pt idx="373">
                  <c:v>-0.75445491650017138</c:v>
                </c:pt>
                <c:pt idx="374">
                  <c:v>-0.75445491650017138</c:v>
                </c:pt>
                <c:pt idx="375">
                  <c:v>-0.75445491650017138</c:v>
                </c:pt>
                <c:pt idx="376">
                  <c:v>-0.75445491650017138</c:v>
                </c:pt>
                <c:pt idx="377">
                  <c:v>-0.74238642102988828</c:v>
                </c:pt>
                <c:pt idx="378">
                  <c:v>-0.74238642102988828</c:v>
                </c:pt>
                <c:pt idx="379">
                  <c:v>-0.74238642102988828</c:v>
                </c:pt>
                <c:pt idx="380">
                  <c:v>-0.74238642102988828</c:v>
                </c:pt>
                <c:pt idx="381">
                  <c:v>-0.74238642102988828</c:v>
                </c:pt>
                <c:pt idx="382">
                  <c:v>-0.73241136224184278</c:v>
                </c:pt>
                <c:pt idx="383">
                  <c:v>-0.73241136224184278</c:v>
                </c:pt>
                <c:pt idx="384">
                  <c:v>-0.73241136224184278</c:v>
                </c:pt>
                <c:pt idx="385">
                  <c:v>-0.73241136224184278</c:v>
                </c:pt>
                <c:pt idx="386">
                  <c:v>-0.73241136224184278</c:v>
                </c:pt>
                <c:pt idx="387">
                  <c:v>-0.73241136224184278</c:v>
                </c:pt>
                <c:pt idx="388">
                  <c:v>-0.73241136224184278</c:v>
                </c:pt>
                <c:pt idx="389">
                  <c:v>-0.71856737735546405</c:v>
                </c:pt>
                <c:pt idx="390">
                  <c:v>-0.71856737735546405</c:v>
                </c:pt>
                <c:pt idx="391">
                  <c:v>-0.71856737735546405</c:v>
                </c:pt>
                <c:pt idx="392">
                  <c:v>-0.71856737735546405</c:v>
                </c:pt>
                <c:pt idx="393">
                  <c:v>-0.71856737735546405</c:v>
                </c:pt>
                <c:pt idx="394">
                  <c:v>-0.71856737735546405</c:v>
                </c:pt>
                <c:pt idx="395">
                  <c:v>-0.71856737735546405</c:v>
                </c:pt>
                <c:pt idx="396">
                  <c:v>-0.70485976116869065</c:v>
                </c:pt>
                <c:pt idx="397">
                  <c:v>-0.70485976116869065</c:v>
                </c:pt>
                <c:pt idx="398">
                  <c:v>-0.70485976116869065</c:v>
                </c:pt>
                <c:pt idx="399">
                  <c:v>-0.70485976116869065</c:v>
                </c:pt>
                <c:pt idx="400">
                  <c:v>-0.70485976116869065</c:v>
                </c:pt>
                <c:pt idx="401">
                  <c:v>-0.69514921481917624</c:v>
                </c:pt>
                <c:pt idx="402">
                  <c:v>-0.69514921481917624</c:v>
                </c:pt>
                <c:pt idx="403">
                  <c:v>-0.69514921481917624</c:v>
                </c:pt>
                <c:pt idx="404">
                  <c:v>-0.69514921481917624</c:v>
                </c:pt>
                <c:pt idx="405">
                  <c:v>-0.69514921481917624</c:v>
                </c:pt>
                <c:pt idx="406">
                  <c:v>-0.69514921481917624</c:v>
                </c:pt>
                <c:pt idx="407">
                  <c:v>-0.69514921481917624</c:v>
                </c:pt>
                <c:pt idx="408">
                  <c:v>-0.69514921481917624</c:v>
                </c:pt>
                <c:pt idx="409">
                  <c:v>-0.69514921481917624</c:v>
                </c:pt>
                <c:pt idx="410">
                  <c:v>-0.67783313155385527</c:v>
                </c:pt>
                <c:pt idx="411">
                  <c:v>-0.67783313155385527</c:v>
                </c:pt>
                <c:pt idx="412">
                  <c:v>-0.67783313155385527</c:v>
                </c:pt>
                <c:pt idx="413">
                  <c:v>-0.67783313155385527</c:v>
                </c:pt>
                <c:pt idx="414">
                  <c:v>-0.67783313155385527</c:v>
                </c:pt>
                <c:pt idx="415">
                  <c:v>-0.67783313155385527</c:v>
                </c:pt>
                <c:pt idx="416">
                  <c:v>-0.67783313155385527</c:v>
                </c:pt>
                <c:pt idx="417">
                  <c:v>-0.66450445984327855</c:v>
                </c:pt>
                <c:pt idx="418">
                  <c:v>-0.66450445984327855</c:v>
                </c:pt>
                <c:pt idx="419">
                  <c:v>-0.66450445984327855</c:v>
                </c:pt>
                <c:pt idx="420">
                  <c:v>-0.66450445984327855</c:v>
                </c:pt>
                <c:pt idx="421">
                  <c:v>-0.65694089648733811</c:v>
                </c:pt>
                <c:pt idx="422">
                  <c:v>-0.65694089648733811</c:v>
                </c:pt>
                <c:pt idx="423">
                  <c:v>-0.65694089648733811</c:v>
                </c:pt>
                <c:pt idx="424">
                  <c:v>-0.65694089648733811</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-0.64941472986293491</c:v>
                </c:pt>
                <c:pt idx="433">
                  <c:v>-0.64941472986293491</c:v>
                </c:pt>
                <c:pt idx="434">
                  <c:v>-0.63261352584071384</c:v>
                </c:pt>
                <c:pt idx="435">
                  <c:v>-0.63261352584071384</c:v>
                </c:pt>
                <c:pt idx="436">
                  <c:v>-0.63261352584071384</c:v>
                </c:pt>
                <c:pt idx="437">
                  <c:v>-0.62705280657502738</c:v>
                </c:pt>
                <c:pt idx="438">
                  <c:v>-0.62705280657502738</c:v>
                </c:pt>
                <c:pt idx="439">
                  <c:v>-0.62705280657502738</c:v>
                </c:pt>
                <c:pt idx="440">
                  <c:v>-0.62705280657502738</c:v>
                </c:pt>
                <c:pt idx="441">
                  <c:v>-0.62705280657502738</c:v>
                </c:pt>
                <c:pt idx="442">
                  <c:v>-0.62705280657502738</c:v>
                </c:pt>
                <c:pt idx="443">
                  <c:v>-0.61598903204407673</c:v>
                </c:pt>
                <c:pt idx="444">
                  <c:v>-0.61598903204407673</c:v>
                </c:pt>
                <c:pt idx="445">
                  <c:v>-0.61598903204407673</c:v>
                </c:pt>
                <c:pt idx="446">
                  <c:v>-0.61598903204407673</c:v>
                </c:pt>
                <c:pt idx="447">
                  <c:v>-0.61598903204407673</c:v>
                </c:pt>
                <c:pt idx="448">
                  <c:v>-0.61598903204407673</c:v>
                </c:pt>
                <c:pt idx="449">
                  <c:v>-0.60500015110060079</c:v>
                </c:pt>
                <c:pt idx="450">
                  <c:v>-0.60500015110060079</c:v>
                </c:pt>
                <c:pt idx="451">
                  <c:v>-0.60500015110060079</c:v>
                </c:pt>
                <c:pt idx="452">
                  <c:v>-0.60500015110060079</c:v>
                </c:pt>
                <c:pt idx="453">
                  <c:v>-0.60500015110060079</c:v>
                </c:pt>
                <c:pt idx="454">
                  <c:v>-0.60500015110060079</c:v>
                </c:pt>
                <c:pt idx="455">
                  <c:v>-0.5940838471855977</c:v>
                </c:pt>
                <c:pt idx="456">
                  <c:v>-0.5940838471855977</c:v>
                </c:pt>
                <c:pt idx="457">
                  <c:v>-0.5940838471855977</c:v>
                </c:pt>
                <c:pt idx="458">
                  <c:v>-0.5940838471855977</c:v>
                </c:pt>
                <c:pt idx="459">
                  <c:v>-0.5940838471855977</c:v>
                </c:pt>
                <c:pt idx="460">
                  <c:v>-0.5940838471855977</c:v>
                </c:pt>
                <c:pt idx="461">
                  <c:v>-0.5940838471855977</c:v>
                </c:pt>
                <c:pt idx="462">
                  <c:v>-0.5940838471855977</c:v>
                </c:pt>
                <c:pt idx="463">
                  <c:v>-0.57963781842623852</c:v>
                </c:pt>
                <c:pt idx="464">
                  <c:v>-0.57784060186029551</c:v>
                </c:pt>
                <c:pt idx="465">
                  <c:v>-0.57784060186029551</c:v>
                </c:pt>
                <c:pt idx="466">
                  <c:v>-0.57784060186029551</c:v>
                </c:pt>
                <c:pt idx="467">
                  <c:v>-0.57784060186029551</c:v>
                </c:pt>
                <c:pt idx="468">
                  <c:v>-0.57784060186029551</c:v>
                </c:pt>
                <c:pt idx="469">
                  <c:v>-0.57784060186029551</c:v>
                </c:pt>
                <c:pt idx="470">
                  <c:v>-0.57784060186029551</c:v>
                </c:pt>
                <c:pt idx="471">
                  <c:v>-0.57784060186029551</c:v>
                </c:pt>
                <c:pt idx="472">
                  <c:v>-0.56352918771982563</c:v>
                </c:pt>
                <c:pt idx="473">
                  <c:v>-0.56352918771982563</c:v>
                </c:pt>
                <c:pt idx="474">
                  <c:v>-0.56352918771982563</c:v>
                </c:pt>
                <c:pt idx="475">
                  <c:v>-0.56352918771982563</c:v>
                </c:pt>
                <c:pt idx="476">
                  <c:v>-0.56352918771982563</c:v>
                </c:pt>
                <c:pt idx="477">
                  <c:v>-0.55464299854323929</c:v>
                </c:pt>
                <c:pt idx="478">
                  <c:v>-0.55464299854323929</c:v>
                </c:pt>
                <c:pt idx="479">
                  <c:v>-0.55464299854323929</c:v>
                </c:pt>
                <c:pt idx="480">
                  <c:v>-0.55464299854323929</c:v>
                </c:pt>
                <c:pt idx="481">
                  <c:v>-0.55464299854323929</c:v>
                </c:pt>
                <c:pt idx="482">
                  <c:v>-0.55464299854323929</c:v>
                </c:pt>
                <c:pt idx="483">
                  <c:v>-0.55464299854323929</c:v>
                </c:pt>
                <c:pt idx="484">
                  <c:v>-0.54227530374150246</c:v>
                </c:pt>
                <c:pt idx="485">
                  <c:v>-0.54227530374150246</c:v>
                </c:pt>
                <c:pt idx="486">
                  <c:v>-0.54227530374150246</c:v>
                </c:pt>
                <c:pt idx="487">
                  <c:v>-0.54227530374150246</c:v>
                </c:pt>
                <c:pt idx="488">
                  <c:v>-0.54227530374150246</c:v>
                </c:pt>
                <c:pt idx="489">
                  <c:v>-0.54227530374150246</c:v>
                </c:pt>
                <c:pt idx="490">
                  <c:v>-0.54227530374150246</c:v>
                </c:pt>
                <c:pt idx="491">
                  <c:v>-0.54227530374150246</c:v>
                </c:pt>
                <c:pt idx="492">
                  <c:v>-0.54227530374150246</c:v>
                </c:pt>
                <c:pt idx="493">
                  <c:v>-0.52649464389081801</c:v>
                </c:pt>
                <c:pt idx="494">
                  <c:v>-0.52649464389081801</c:v>
                </c:pt>
                <c:pt idx="495">
                  <c:v>-0.52649464389081801</c:v>
                </c:pt>
                <c:pt idx="496">
                  <c:v>-0.52649464389081801</c:v>
                </c:pt>
                <c:pt idx="497">
                  <c:v>-0.52649464389081801</c:v>
                </c:pt>
                <c:pt idx="498">
                  <c:v>-0.52649464389081801</c:v>
                </c:pt>
                <c:pt idx="499">
                  <c:v>-0.51604681851432255</c:v>
                </c:pt>
                <c:pt idx="500">
                  <c:v>-0.51604681851432255</c:v>
                </c:pt>
                <c:pt idx="501">
                  <c:v>-0.51604681851432255</c:v>
                </c:pt>
                <c:pt idx="502">
                  <c:v>-0.51604681851432255</c:v>
                </c:pt>
                <c:pt idx="503">
                  <c:v>-0.50911283571027588</c:v>
                </c:pt>
                <c:pt idx="504">
                  <c:v>-0.50911283571027588</c:v>
                </c:pt>
                <c:pt idx="505">
                  <c:v>-0.50911283571027588</c:v>
                </c:pt>
                <c:pt idx="506">
                  <c:v>-0.50911283571027588</c:v>
                </c:pt>
                <c:pt idx="507">
                  <c:v>-0.50220324531901328</c:v>
                </c:pt>
                <c:pt idx="508">
                  <c:v>-0.50220324531901328</c:v>
                </c:pt>
                <c:pt idx="509">
                  <c:v>-0.50220324531901328</c:v>
                </c:pt>
                <c:pt idx="510">
                  <c:v>-0.50220324531901328</c:v>
                </c:pt>
                <c:pt idx="511">
                  <c:v>-0.50220324531901328</c:v>
                </c:pt>
                <c:pt idx="512">
                  <c:v>-0.50220324531901328</c:v>
                </c:pt>
                <c:pt idx="513">
                  <c:v>-0.50220324531901328</c:v>
                </c:pt>
                <c:pt idx="514">
                  <c:v>-0.50220324531901328</c:v>
                </c:pt>
                <c:pt idx="515">
                  <c:v>-0.48845525701957759</c:v>
                </c:pt>
                <c:pt idx="516">
                  <c:v>-0.48845525701957759</c:v>
                </c:pt>
                <c:pt idx="517">
                  <c:v>-0.48845525701957759</c:v>
                </c:pt>
                <c:pt idx="518">
                  <c:v>-0.48845525701957759</c:v>
                </c:pt>
                <c:pt idx="519">
                  <c:v>-0.48845525701957759</c:v>
                </c:pt>
                <c:pt idx="520">
                  <c:v>-0.48845525701957759</c:v>
                </c:pt>
                <c:pt idx="521">
                  <c:v>-0.48845525701957759</c:v>
                </c:pt>
                <c:pt idx="522">
                  <c:v>-0.48845525701957759</c:v>
                </c:pt>
                <c:pt idx="523">
                  <c:v>-0.47479897905845492</c:v>
                </c:pt>
                <c:pt idx="524">
                  <c:v>-0.47479897905845492</c:v>
                </c:pt>
                <c:pt idx="525">
                  <c:v>-0.47479897905845492</c:v>
                </c:pt>
                <c:pt idx="526">
                  <c:v>-0.47479897905845492</c:v>
                </c:pt>
                <c:pt idx="527">
                  <c:v>-0.47479897905845492</c:v>
                </c:pt>
                <c:pt idx="528">
                  <c:v>-0.47479897905845492</c:v>
                </c:pt>
                <c:pt idx="529">
                  <c:v>-0.47479897905845492</c:v>
                </c:pt>
                <c:pt idx="530">
                  <c:v>-0.46292203186131592</c:v>
                </c:pt>
                <c:pt idx="531">
                  <c:v>-0.46292203186131592</c:v>
                </c:pt>
                <c:pt idx="532">
                  <c:v>-0.46292203186131592</c:v>
                </c:pt>
                <c:pt idx="533">
                  <c:v>-0.46292203186131592</c:v>
                </c:pt>
                <c:pt idx="534">
                  <c:v>-0.46292203186131592</c:v>
                </c:pt>
                <c:pt idx="535">
                  <c:v>-0.46292203186131592</c:v>
                </c:pt>
                <c:pt idx="536">
                  <c:v>-0.46292203186131592</c:v>
                </c:pt>
                <c:pt idx="537">
                  <c:v>-0.46292203186131592</c:v>
                </c:pt>
                <c:pt idx="538">
                  <c:v>-0.46292203186131592</c:v>
                </c:pt>
                <c:pt idx="539">
                  <c:v>-0.46292203186131592</c:v>
                </c:pt>
                <c:pt idx="540">
                  <c:v>-0.44606704419201554</c:v>
                </c:pt>
                <c:pt idx="541">
                  <c:v>-0.44438857281516719</c:v>
                </c:pt>
                <c:pt idx="542">
                  <c:v>-0.44438857281516719</c:v>
                </c:pt>
                <c:pt idx="543">
                  <c:v>-0.44438857281516719</c:v>
                </c:pt>
                <c:pt idx="544">
                  <c:v>-0.44438857281516719</c:v>
                </c:pt>
                <c:pt idx="545">
                  <c:v>-0.44438857281516719</c:v>
                </c:pt>
                <c:pt idx="546">
                  <c:v>-0.43601485029664189</c:v>
                </c:pt>
                <c:pt idx="547">
                  <c:v>-0.43601485029664189</c:v>
                </c:pt>
                <c:pt idx="548">
                  <c:v>-0.43601485029664189</c:v>
                </c:pt>
                <c:pt idx="549">
                  <c:v>-0.4310052901411448</c:v>
                </c:pt>
                <c:pt idx="550">
                  <c:v>-0.4310052901411448</c:v>
                </c:pt>
                <c:pt idx="551">
                  <c:v>-0.4310052901411448</c:v>
                </c:pt>
                <c:pt idx="552">
                  <c:v>-0.42600652312983872</c:v>
                </c:pt>
                <c:pt idx="553">
                  <c:v>-0.42600652312983872</c:v>
                </c:pt>
                <c:pt idx="554">
                  <c:v>-0.42600652312983872</c:v>
                </c:pt>
                <c:pt idx="555">
                  <c:v>-0.42101837847947199</c:v>
                </c:pt>
                <c:pt idx="556">
                  <c:v>-0.42101837847947199</c:v>
                </c:pt>
                <c:pt idx="557">
                  <c:v>-0.42101837847947199</c:v>
                </c:pt>
                <c:pt idx="558">
                  <c:v>-0.42101837847947199</c:v>
                </c:pt>
                <c:pt idx="559">
                  <c:v>-0.42101837847947199</c:v>
                </c:pt>
                <c:pt idx="560">
                  <c:v>-0.41272795222137554</c:v>
                </c:pt>
                <c:pt idx="561">
                  <c:v>-0.41272795222137554</c:v>
                </c:pt>
                <c:pt idx="562">
                  <c:v>-0.41272795222137554</c:v>
                </c:pt>
                <c:pt idx="563">
                  <c:v>-0.41272795222137554</c:v>
                </c:pt>
                <c:pt idx="564">
                  <c:v>-0.41272795222137554</c:v>
                </c:pt>
                <c:pt idx="565">
                  <c:v>-0.41272795222137554</c:v>
                </c:pt>
                <c:pt idx="566">
                  <c:v>-0.4028166920221864</c:v>
                </c:pt>
                <c:pt idx="567">
                  <c:v>-0.4028166920221864</c:v>
                </c:pt>
                <c:pt idx="568">
                  <c:v>-0.4028166920221864</c:v>
                </c:pt>
                <c:pt idx="569">
                  <c:v>-0.4028166920221864</c:v>
                </c:pt>
                <c:pt idx="570">
                  <c:v>-0.4028166920221864</c:v>
                </c:pt>
                <c:pt idx="571">
                  <c:v>-0.4028166920221864</c:v>
                </c:pt>
                <c:pt idx="572">
                  <c:v>-0.4028166920221864</c:v>
                </c:pt>
                <c:pt idx="573">
                  <c:v>-0.3913032801286106</c:v>
                </c:pt>
                <c:pt idx="574">
                  <c:v>-0.3913032801286106</c:v>
                </c:pt>
                <c:pt idx="575">
                  <c:v>-0.3913032801286106</c:v>
                </c:pt>
                <c:pt idx="576">
                  <c:v>-0.3913032801286106</c:v>
                </c:pt>
                <c:pt idx="577">
                  <c:v>-0.3913032801286106</c:v>
                </c:pt>
                <c:pt idx="578">
                  <c:v>-0.3913032801286106</c:v>
                </c:pt>
                <c:pt idx="579">
                  <c:v>-0.38147581702590427</c:v>
                </c:pt>
                <c:pt idx="580">
                  <c:v>-0.38147581702590427</c:v>
                </c:pt>
                <c:pt idx="581">
                  <c:v>-0.38147581702590427</c:v>
                </c:pt>
                <c:pt idx="582">
                  <c:v>-0.38147581702590427</c:v>
                </c:pt>
                <c:pt idx="583">
                  <c:v>-0.38147581702590427</c:v>
                </c:pt>
                <c:pt idx="584">
                  <c:v>-0.38147581702590427</c:v>
                </c:pt>
                <c:pt idx="585">
                  <c:v>-0.38147581702590427</c:v>
                </c:pt>
                <c:pt idx="586">
                  <c:v>-0.38147581702590427</c:v>
                </c:pt>
                <c:pt idx="587">
                  <c:v>-0.38147581702590427</c:v>
                </c:pt>
                <c:pt idx="588">
                  <c:v>-0.38147581702590427</c:v>
                </c:pt>
                <c:pt idx="589">
                  <c:v>-0.38147581702590427</c:v>
                </c:pt>
                <c:pt idx="590">
                  <c:v>-0.38147581702590427</c:v>
                </c:pt>
                <c:pt idx="591">
                  <c:v>-0.38147581702590427</c:v>
                </c:pt>
                <c:pt idx="592">
                  <c:v>-0.36030729595554811</c:v>
                </c:pt>
                <c:pt idx="593">
                  <c:v>-0.36030729595554811</c:v>
                </c:pt>
                <c:pt idx="594">
                  <c:v>-0.36030729595554811</c:v>
                </c:pt>
                <c:pt idx="595">
                  <c:v>-0.36030729595554811</c:v>
                </c:pt>
                <c:pt idx="596">
                  <c:v>-0.36030729595554811</c:v>
                </c:pt>
                <c:pt idx="597">
                  <c:v>-0.36030729595554811</c:v>
                </c:pt>
                <c:pt idx="598">
                  <c:v>-0.36030729595554811</c:v>
                </c:pt>
                <c:pt idx="599">
                  <c:v>-0.34897598627330945</c:v>
                </c:pt>
                <c:pt idx="600">
                  <c:v>-0.34897598627330945</c:v>
                </c:pt>
                <c:pt idx="601">
                  <c:v>-0.34897598627330945</c:v>
                </c:pt>
                <c:pt idx="602">
                  <c:v>-0.34897598627330945</c:v>
                </c:pt>
                <c:pt idx="603">
                  <c:v>-0.34897598627330945</c:v>
                </c:pt>
                <c:pt idx="604">
                  <c:v>-0.34897598627330945</c:v>
                </c:pt>
                <c:pt idx="605">
                  <c:v>-0.34897598627330945</c:v>
                </c:pt>
                <c:pt idx="606">
                  <c:v>-0.34897598627330945</c:v>
                </c:pt>
                <c:pt idx="607">
                  <c:v>-0.34897598627330945</c:v>
                </c:pt>
                <c:pt idx="608">
                  <c:v>-0.34897598627330945</c:v>
                </c:pt>
                <c:pt idx="609">
                  <c:v>-0.34897598627330945</c:v>
                </c:pt>
                <c:pt idx="610">
                  <c:v>-0.34897598627330945</c:v>
                </c:pt>
                <c:pt idx="611">
                  <c:v>-0.32965373799869191</c:v>
                </c:pt>
                <c:pt idx="612">
                  <c:v>-0.32965373799869191</c:v>
                </c:pt>
                <c:pt idx="613">
                  <c:v>-0.32965373799869191</c:v>
                </c:pt>
                <c:pt idx="614">
                  <c:v>-0.32965373799869191</c:v>
                </c:pt>
                <c:pt idx="615">
                  <c:v>-0.32965373799869191</c:v>
                </c:pt>
                <c:pt idx="616">
                  <c:v>-0.32965373799869191</c:v>
                </c:pt>
                <c:pt idx="617">
                  <c:v>-0.32965373799869191</c:v>
                </c:pt>
                <c:pt idx="618">
                  <c:v>-0.32965373799869191</c:v>
                </c:pt>
                <c:pt idx="619">
                  <c:v>-0.32965373799869191</c:v>
                </c:pt>
                <c:pt idx="620">
                  <c:v>-0.32965373799869191</c:v>
                </c:pt>
                <c:pt idx="621">
                  <c:v>-0.31364566079780881</c:v>
                </c:pt>
                <c:pt idx="622">
                  <c:v>-0.31364566079780881</c:v>
                </c:pt>
                <c:pt idx="623">
                  <c:v>-0.31364566079780881</c:v>
                </c:pt>
                <c:pt idx="624">
                  <c:v>-0.31364566079780881</c:v>
                </c:pt>
                <c:pt idx="625">
                  <c:v>-0.31364566079780881</c:v>
                </c:pt>
                <c:pt idx="626">
                  <c:v>-0.31364566079780881</c:v>
                </c:pt>
                <c:pt idx="627">
                  <c:v>-0.31364566079780881</c:v>
                </c:pt>
                <c:pt idx="628">
                  <c:v>-0.31364566079780881</c:v>
                </c:pt>
                <c:pt idx="629">
                  <c:v>-0.31364566079780881</c:v>
                </c:pt>
                <c:pt idx="630">
                  <c:v>-0.31364566079780881</c:v>
                </c:pt>
                <c:pt idx="631">
                  <c:v>-0.29771756168084351</c:v>
                </c:pt>
                <c:pt idx="632">
                  <c:v>-0.29771756168084351</c:v>
                </c:pt>
                <c:pt idx="633">
                  <c:v>-0.29771756168084351</c:v>
                </c:pt>
                <c:pt idx="634">
                  <c:v>-0.29771756168084351</c:v>
                </c:pt>
                <c:pt idx="635">
                  <c:v>-0.29771756168084351</c:v>
                </c:pt>
                <c:pt idx="636">
                  <c:v>-0.29771756168084351</c:v>
                </c:pt>
                <c:pt idx="637">
                  <c:v>-0.29771756168084351</c:v>
                </c:pt>
                <c:pt idx="638">
                  <c:v>-0.29771756168084351</c:v>
                </c:pt>
                <c:pt idx="639">
                  <c:v>-0.29771756168084351</c:v>
                </c:pt>
                <c:pt idx="640">
                  <c:v>-0.29771756168084351</c:v>
                </c:pt>
                <c:pt idx="641">
                  <c:v>-0.29771756168084351</c:v>
                </c:pt>
                <c:pt idx="642">
                  <c:v>-0.28028330588569778</c:v>
                </c:pt>
                <c:pt idx="643">
                  <c:v>-0.28028330588569778</c:v>
                </c:pt>
                <c:pt idx="644">
                  <c:v>-0.28028330588569778</c:v>
                </c:pt>
                <c:pt idx="645">
                  <c:v>-0.28028330588569778</c:v>
                </c:pt>
                <c:pt idx="646">
                  <c:v>-0.28028330588569778</c:v>
                </c:pt>
                <c:pt idx="647">
                  <c:v>-0.28028330588569778</c:v>
                </c:pt>
                <c:pt idx="648">
                  <c:v>-0.28028330588569778</c:v>
                </c:pt>
                <c:pt idx="649">
                  <c:v>-0.28028330588569778</c:v>
                </c:pt>
                <c:pt idx="650">
                  <c:v>-0.28028330588569778</c:v>
                </c:pt>
                <c:pt idx="651">
                  <c:v>-0.28028330588569778</c:v>
                </c:pt>
                <c:pt idx="652">
                  <c:v>-0.28028330588569778</c:v>
                </c:pt>
                <c:pt idx="653">
                  <c:v>-0.28028330588569778</c:v>
                </c:pt>
                <c:pt idx="654">
                  <c:v>-0.28028330588569778</c:v>
                </c:pt>
                <c:pt idx="655">
                  <c:v>-0.28028330588569778</c:v>
                </c:pt>
                <c:pt idx="656">
                  <c:v>-0.28028330588569778</c:v>
                </c:pt>
                <c:pt idx="657">
                  <c:v>-0.25664478159376936</c:v>
                </c:pt>
                <c:pt idx="658">
                  <c:v>-0.25664478159376936</c:v>
                </c:pt>
                <c:pt idx="659">
                  <c:v>-0.25664478159376936</c:v>
                </c:pt>
                <c:pt idx="660">
                  <c:v>-0.25664478159376936</c:v>
                </c:pt>
                <c:pt idx="661">
                  <c:v>-0.25664478159376936</c:v>
                </c:pt>
                <c:pt idx="662">
                  <c:v>-0.25664478159376936</c:v>
                </c:pt>
                <c:pt idx="663">
                  <c:v>-0.25664478159376936</c:v>
                </c:pt>
                <c:pt idx="664">
                  <c:v>-0.25664478159376936</c:v>
                </c:pt>
                <c:pt idx="665">
                  <c:v>-0.25664478159376936</c:v>
                </c:pt>
                <c:pt idx="666">
                  <c:v>-0.24253103988010652</c:v>
                </c:pt>
                <c:pt idx="667">
                  <c:v>-0.24253103988010652</c:v>
                </c:pt>
                <c:pt idx="668">
                  <c:v>-0.24253103988010652</c:v>
                </c:pt>
                <c:pt idx="669">
                  <c:v>-0.24253103988010652</c:v>
                </c:pt>
                <c:pt idx="670">
                  <c:v>-0.24253103988010652</c:v>
                </c:pt>
                <c:pt idx="671">
                  <c:v>-0.24253103988010652</c:v>
                </c:pt>
                <c:pt idx="672">
                  <c:v>-0.24253103988010652</c:v>
                </c:pt>
                <c:pt idx="673">
                  <c:v>-0.24253103988010652</c:v>
                </c:pt>
                <c:pt idx="674">
                  <c:v>-0.24253103988010652</c:v>
                </c:pt>
                <c:pt idx="675">
                  <c:v>-0.24253103988010652</c:v>
                </c:pt>
                <c:pt idx="676">
                  <c:v>-0.22690544102497454</c:v>
                </c:pt>
                <c:pt idx="677">
                  <c:v>-0.22690544102497454</c:v>
                </c:pt>
                <c:pt idx="678">
                  <c:v>-0.22690544102497454</c:v>
                </c:pt>
                <c:pt idx="679">
                  <c:v>-0.22690544102497454</c:v>
                </c:pt>
                <c:pt idx="680">
                  <c:v>-0.22690544102497454</c:v>
                </c:pt>
                <c:pt idx="681">
                  <c:v>-0.22690544102497454</c:v>
                </c:pt>
                <c:pt idx="682">
                  <c:v>-0.22690544102497454</c:v>
                </c:pt>
                <c:pt idx="683">
                  <c:v>-0.22690544102497454</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-0.21444491222324932</c:v>
                </c:pt>
                <c:pt idx="695">
                  <c:v>-0.21444491222324932</c:v>
                </c:pt>
                <c:pt idx="696">
                  <c:v>-0.19581573134802036</c:v>
                </c:pt>
                <c:pt idx="697">
                  <c:v>-0.19581573134802036</c:v>
                </c:pt>
                <c:pt idx="698">
                  <c:v>-0.19581573134802036</c:v>
                </c:pt>
                <c:pt idx="699">
                  <c:v>-0.19581573134802036</c:v>
                </c:pt>
                <c:pt idx="700">
                  <c:v>-0.19581573134802036</c:v>
                </c:pt>
                <c:pt idx="701">
                  <c:v>-0.19581573134802036</c:v>
                </c:pt>
                <c:pt idx="702">
                  <c:v>-0.19581573134802036</c:v>
                </c:pt>
                <c:pt idx="703">
                  <c:v>-0.19581573134802036</c:v>
                </c:pt>
                <c:pt idx="704">
                  <c:v>-0.18343432307636318</c:v>
                </c:pt>
                <c:pt idx="705">
                  <c:v>-0.18343432307636318</c:v>
                </c:pt>
                <c:pt idx="706">
                  <c:v>-0.18343432307636318</c:v>
                </c:pt>
                <c:pt idx="707">
                  <c:v>-0.18343432307636318</c:v>
                </c:pt>
                <c:pt idx="708">
                  <c:v>-0.18343432307636318</c:v>
                </c:pt>
                <c:pt idx="709">
                  <c:v>-0.18343432307636318</c:v>
                </c:pt>
                <c:pt idx="710">
                  <c:v>-0.18343432307636318</c:v>
                </c:pt>
                <c:pt idx="711">
                  <c:v>-0.18343432307636318</c:v>
                </c:pt>
                <c:pt idx="712">
                  <c:v>-0.18343432307636318</c:v>
                </c:pt>
                <c:pt idx="713">
                  <c:v>-0.18343432307636318</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-0.16799678341230881</c:v>
                </c:pt>
                <c:pt idx="723">
                  <c:v>-0.16799678341230881</c:v>
                </c:pt>
                <c:pt idx="724">
                  <c:v>-0.15259917916833116</c:v>
                </c:pt>
                <c:pt idx="725">
                  <c:v>-0.15259917916833116</c:v>
                </c:pt>
                <c:pt idx="726">
                  <c:v>-0.15259917916833116</c:v>
                </c:pt>
                <c:pt idx="727">
                  <c:v>-0.15259917916833116</c:v>
                </c:pt>
                <c:pt idx="728">
                  <c:v>-0.15259917916833116</c:v>
                </c:pt>
                <c:pt idx="729">
                  <c:v>-0.14491415070215705</c:v>
                </c:pt>
                <c:pt idx="730">
                  <c:v>-0.14491415070215705</c:v>
                </c:pt>
                <c:pt idx="731">
                  <c:v>-0.14491415070215705</c:v>
                </c:pt>
                <c:pt idx="732">
                  <c:v>-0.14491415070215705</c:v>
                </c:pt>
                <c:pt idx="733">
                  <c:v>-0.14491415070215705</c:v>
                </c:pt>
                <c:pt idx="734">
                  <c:v>-0.14491415070215705</c:v>
                </c:pt>
                <c:pt idx="735">
                  <c:v>-0.14491415070215705</c:v>
                </c:pt>
                <c:pt idx="736">
                  <c:v>-0.14491415070215705</c:v>
                </c:pt>
                <c:pt idx="737">
                  <c:v>-0.14491415070215705</c:v>
                </c:pt>
                <c:pt idx="738">
                  <c:v>-0.13110232719584994</c:v>
                </c:pt>
                <c:pt idx="739">
                  <c:v>-0.13110232719584994</c:v>
                </c:pt>
                <c:pt idx="740">
                  <c:v>-0.13110232719584994</c:v>
                </c:pt>
                <c:pt idx="741">
                  <c:v>-0.13110232719584994</c:v>
                </c:pt>
                <c:pt idx="742">
                  <c:v>-0.13110232719584994</c:v>
                </c:pt>
                <c:pt idx="743">
                  <c:v>-0.13110232719584994</c:v>
                </c:pt>
                <c:pt idx="744">
                  <c:v>-0.13110232719584994</c:v>
                </c:pt>
                <c:pt idx="745">
                  <c:v>-0.13110232719584994</c:v>
                </c:pt>
                <c:pt idx="746">
                  <c:v>-0.13110232719584994</c:v>
                </c:pt>
                <c:pt idx="747">
                  <c:v>-0.13110232719584994</c:v>
                </c:pt>
                <c:pt idx="748">
                  <c:v>-0.13110232719584994</c:v>
                </c:pt>
                <c:pt idx="749">
                  <c:v>-0.13110232719584994</c:v>
                </c:pt>
                <c:pt idx="750">
                  <c:v>-0.13110232719584994</c:v>
                </c:pt>
                <c:pt idx="751">
                  <c:v>-0.13110232719584994</c:v>
                </c:pt>
                <c:pt idx="752">
                  <c:v>-0.10966589624527968</c:v>
                </c:pt>
                <c:pt idx="753">
                  <c:v>-0.10966589624527968</c:v>
                </c:pt>
                <c:pt idx="754">
                  <c:v>-0.10966589624527968</c:v>
                </c:pt>
                <c:pt idx="755">
                  <c:v>-0.10966589624527968</c:v>
                </c:pt>
                <c:pt idx="756">
                  <c:v>-0.10966589624527968</c:v>
                </c:pt>
                <c:pt idx="757">
                  <c:v>-0.10966589624527968</c:v>
                </c:pt>
                <c:pt idx="758">
                  <c:v>-0.10049483173126066</c:v>
                </c:pt>
                <c:pt idx="759">
                  <c:v>-0.10049483173126066</c:v>
                </c:pt>
                <c:pt idx="760">
                  <c:v>-0.10049483173126066</c:v>
                </c:pt>
                <c:pt idx="761">
                  <c:v>-0.10049483173126066</c:v>
                </c:pt>
                <c:pt idx="762">
                  <c:v>-0.10049483173126066</c:v>
                </c:pt>
                <c:pt idx="763">
                  <c:v>-0.10049483173126066</c:v>
                </c:pt>
                <c:pt idx="764">
                  <c:v>-9.1332212074037591E-2</c:v>
                </c:pt>
                <c:pt idx="765">
                  <c:v>-9.1332212074037591E-2</c:v>
                </c:pt>
                <c:pt idx="766">
                  <c:v>-9.1332212074037591E-2</c:v>
                </c:pt>
                <c:pt idx="767">
                  <c:v>-9.1332212074037591E-2</c:v>
                </c:pt>
                <c:pt idx="768">
                  <c:v>-9.1332212074037591E-2</c:v>
                </c:pt>
                <c:pt idx="769">
                  <c:v>-9.1332212074037591E-2</c:v>
                </c:pt>
                <c:pt idx="770">
                  <c:v>-9.1332212074037591E-2</c:v>
                </c:pt>
                <c:pt idx="771">
                  <c:v>-9.1332212074037591E-2</c:v>
                </c:pt>
                <c:pt idx="772">
                  <c:v>-7.9127168877726875E-2</c:v>
                </c:pt>
                <c:pt idx="773">
                  <c:v>-7.9127168877726875E-2</c:v>
                </c:pt>
                <c:pt idx="774">
                  <c:v>-7.9127168877726875E-2</c:v>
                </c:pt>
                <c:pt idx="775">
                  <c:v>-7.9127168877726875E-2</c:v>
                </c:pt>
                <c:pt idx="776">
                  <c:v>-7.3029178104916367E-2</c:v>
                </c:pt>
                <c:pt idx="777">
                  <c:v>-7.3029178104916367E-2</c:v>
                </c:pt>
                <c:pt idx="778">
                  <c:v>-7.3029178104916367E-2</c:v>
                </c:pt>
                <c:pt idx="779">
                  <c:v>-7.3029178104916367E-2</c:v>
                </c:pt>
                <c:pt idx="780">
                  <c:v>-7.3029178104916367E-2</c:v>
                </c:pt>
                <c:pt idx="781">
                  <c:v>-7.3029178104916367E-2</c:v>
                </c:pt>
                <c:pt idx="782">
                  <c:v>-7.3029178104916367E-2</c:v>
                </c:pt>
                <c:pt idx="783">
                  <c:v>-7.3029178104916367E-2</c:v>
                </c:pt>
                <c:pt idx="784">
                  <c:v>-7.3029178104916367E-2</c:v>
                </c:pt>
                <c:pt idx="785">
                  <c:v>-7.3029178104916367E-2</c:v>
                </c:pt>
                <c:pt idx="786">
                  <c:v>-7.3029178104916367E-2</c:v>
                </c:pt>
                <c:pt idx="787">
                  <c:v>-7.3029178104916367E-2</c:v>
                </c:pt>
                <c:pt idx="788">
                  <c:v>-7.3029178104916367E-2</c:v>
                </c:pt>
                <c:pt idx="789">
                  <c:v>-7.3029178104916367E-2</c:v>
                </c:pt>
                <c:pt idx="790">
                  <c:v>-7.3029178104916367E-2</c:v>
                </c:pt>
                <c:pt idx="791">
                  <c:v>-5.0184023546454397E-2</c:v>
                </c:pt>
                <c:pt idx="792">
                  <c:v>-5.0184023546454397E-2</c:v>
                </c:pt>
                <c:pt idx="793">
                  <c:v>-5.0184023546454397E-2</c:v>
                </c:pt>
                <c:pt idx="794">
                  <c:v>-5.0184023546454397E-2</c:v>
                </c:pt>
                <c:pt idx="795">
                  <c:v>-5.0184023546454397E-2</c:v>
                </c:pt>
                <c:pt idx="796">
                  <c:v>-5.0184023546454397E-2</c:v>
                </c:pt>
                <c:pt idx="797">
                  <c:v>-5.0184023546454397E-2</c:v>
                </c:pt>
                <c:pt idx="798">
                  <c:v>-3.9532632576530842E-2</c:v>
                </c:pt>
                <c:pt idx="799">
                  <c:v>-3.9532632576530842E-2</c:v>
                </c:pt>
                <c:pt idx="800">
                  <c:v>-3.9532632576530842E-2</c:v>
                </c:pt>
                <c:pt idx="801">
                  <c:v>-3.9532632576530842E-2</c:v>
                </c:pt>
                <c:pt idx="802">
                  <c:v>-3.9532632576530842E-2</c:v>
                </c:pt>
                <c:pt idx="803">
                  <c:v>-3.9532632576530842E-2</c:v>
                </c:pt>
                <c:pt idx="804">
                  <c:v>-3.9532632576530842E-2</c:v>
                </c:pt>
                <c:pt idx="805">
                  <c:v>-3.9532632576530842E-2</c:v>
                </c:pt>
                <c:pt idx="806">
                  <c:v>-2.7365033500434788E-2</c:v>
                </c:pt>
                <c:pt idx="807">
                  <c:v>-2.7365033500434788E-2</c:v>
                </c:pt>
                <c:pt idx="808">
                  <c:v>-2.7365033500434788E-2</c:v>
                </c:pt>
                <c:pt idx="809">
                  <c:v>-2.7365033500434788E-2</c:v>
                </c:pt>
                <c:pt idx="810">
                  <c:v>-2.7365033500434788E-2</c:v>
                </c:pt>
                <c:pt idx="811">
                  <c:v>-2.7365033500434788E-2</c:v>
                </c:pt>
                <c:pt idx="812">
                  <c:v>-2.7365033500434788E-2</c:v>
                </c:pt>
                <c:pt idx="813">
                  <c:v>-2.7365033500434788E-2</c:v>
                </c:pt>
                <c:pt idx="814">
                  <c:v>-1.5201484631645425E-2</c:v>
                </c:pt>
                <c:pt idx="815">
                  <c:v>-1.5201484631645425E-2</c:v>
                </c:pt>
                <c:pt idx="816">
                  <c:v>-1.5201484631645425E-2</c:v>
                </c:pt>
                <c:pt idx="817">
                  <c:v>-1.5201484631645425E-2</c:v>
                </c:pt>
                <c:pt idx="818">
                  <c:v>-1.5201484631645425E-2</c:v>
                </c:pt>
                <c:pt idx="819">
                  <c:v>-1.5201484631645425E-2</c:v>
                </c:pt>
                <c:pt idx="820">
                  <c:v>-1.5201484631645425E-2</c:v>
                </c:pt>
                <c:pt idx="821">
                  <c:v>-1.5201484631645425E-2</c:v>
                </c:pt>
                <c:pt idx="822">
                  <c:v>-1.5201484631645425E-2</c:v>
                </c:pt>
                <c:pt idx="823">
                  <c:v>-1.5201484631645425E-2</c:v>
                </c:pt>
                <c:pt idx="824">
                  <c:v>-1.5201484631645425E-2</c:v>
                </c:pt>
                <c:pt idx="825">
                  <c:v>-1.5201484631645425E-2</c:v>
                </c:pt>
                <c:pt idx="826">
                  <c:v>3.0401845190736999E-3</c:v>
                </c:pt>
                <c:pt idx="827">
                  <c:v>3.0401845190736999E-3</c:v>
                </c:pt>
                <c:pt idx="828">
                  <c:v>3.0401845190736999E-3</c:v>
                </c:pt>
                <c:pt idx="829">
                  <c:v>3.0401845190736999E-3</c:v>
                </c:pt>
                <c:pt idx="830">
                  <c:v>3.0401845190736999E-3</c:v>
                </c:pt>
                <c:pt idx="831">
                  <c:v>1.0640830227304372E-2</c:v>
                </c:pt>
                <c:pt idx="832">
                  <c:v>1.0640830227304372E-2</c:v>
                </c:pt>
                <c:pt idx="833">
                  <c:v>1.0640830227304372E-2</c:v>
                </c:pt>
                <c:pt idx="834">
                  <c:v>1.0640830227304372E-2</c:v>
                </c:pt>
                <c:pt idx="835">
                  <c:v>1.0640830227304372E-2</c:v>
                </c:pt>
                <c:pt idx="836">
                  <c:v>1.0640830227304372E-2</c:v>
                </c:pt>
                <c:pt idx="837">
                  <c:v>1.9762455243875605E-2</c:v>
                </c:pt>
                <c:pt idx="838">
                  <c:v>1.9762455243875605E-2</c:v>
                </c:pt>
                <c:pt idx="839">
                  <c:v>1.9762455243875605E-2</c:v>
                </c:pt>
                <c:pt idx="840">
                  <c:v>1.9762455243875605E-2</c:v>
                </c:pt>
                <c:pt idx="841">
                  <c:v>1.9762455243875605E-2</c:v>
                </c:pt>
                <c:pt idx="842">
                  <c:v>1.9762455243875605E-2</c:v>
                </c:pt>
                <c:pt idx="843">
                  <c:v>2.8885724907315734E-2</c:v>
                </c:pt>
                <c:pt idx="844">
                  <c:v>2.8885724907315734E-2</c:v>
                </c:pt>
                <c:pt idx="845">
                  <c:v>2.8885724907315734E-2</c:v>
                </c:pt>
                <c:pt idx="846">
                  <c:v>2.8885724907315734E-2</c:v>
                </c:pt>
                <c:pt idx="847">
                  <c:v>2.8885724907315734E-2</c:v>
                </c:pt>
                <c:pt idx="848">
                  <c:v>2.8885724907315734E-2</c:v>
                </c:pt>
                <c:pt idx="849">
                  <c:v>2.8885724907315734E-2</c:v>
                </c:pt>
                <c:pt idx="850">
                  <c:v>3.9532632576530981E-2</c:v>
                </c:pt>
                <c:pt idx="851">
                  <c:v>3.9532632576530981E-2</c:v>
                </c:pt>
                <c:pt idx="852">
                  <c:v>3.9532632576530981E-2</c:v>
                </c:pt>
                <c:pt idx="853">
                  <c:v>3.9532632576530981E-2</c:v>
                </c:pt>
                <c:pt idx="854">
                  <c:v>3.9532632576530981E-2</c:v>
                </c:pt>
                <c:pt idx="855">
                  <c:v>3.9532632576530981E-2</c:v>
                </c:pt>
                <c:pt idx="856">
                  <c:v>3.9532632576530981E-2</c:v>
                </c:pt>
                <c:pt idx="857">
                  <c:v>3.9532632576530981E-2</c:v>
                </c:pt>
                <c:pt idx="858">
                  <c:v>3.9532632576530981E-2</c:v>
                </c:pt>
                <c:pt idx="859">
                  <c:v>5.3228271271588433E-2</c:v>
                </c:pt>
                <c:pt idx="860">
                  <c:v>5.3228271271588433E-2</c:v>
                </c:pt>
                <c:pt idx="861">
                  <c:v>5.3228271271588433E-2</c:v>
                </c:pt>
                <c:pt idx="862">
                  <c:v>5.3228271271588433E-2</c:v>
                </c:pt>
                <c:pt idx="863">
                  <c:v>5.3228271271588433E-2</c:v>
                </c:pt>
                <c:pt idx="864">
                  <c:v>5.3228271271588433E-2</c:v>
                </c:pt>
                <c:pt idx="865">
                  <c:v>5.3228271271588433E-2</c:v>
                </c:pt>
                <c:pt idx="866">
                  <c:v>5.3228271271588433E-2</c:v>
                </c:pt>
                <c:pt idx="867">
                  <c:v>6.5410480010413122E-2</c:v>
                </c:pt>
                <c:pt idx="868">
                  <c:v>6.5410480010413122E-2</c:v>
                </c:pt>
                <c:pt idx="869">
                  <c:v>6.5410480010413122E-2</c:v>
                </c:pt>
                <c:pt idx="870">
                  <c:v>6.9981214942714726E-2</c:v>
                </c:pt>
                <c:pt idx="871">
                  <c:v>6.9981214942714726E-2</c:v>
                </c:pt>
                <c:pt idx="872">
                  <c:v>6.9981214942714726E-2</c:v>
                </c:pt>
                <c:pt idx="873">
                  <c:v>6.9981214942714726E-2</c:v>
                </c:pt>
                <c:pt idx="874">
                  <c:v>6.9981214942714726E-2</c:v>
                </c:pt>
                <c:pt idx="875">
                  <c:v>6.9981214942714726E-2</c:v>
                </c:pt>
                <c:pt idx="876">
                  <c:v>6.9981214942714726E-2</c:v>
                </c:pt>
                <c:pt idx="877">
                  <c:v>6.9981214942714726E-2</c:v>
                </c:pt>
                <c:pt idx="878">
                  <c:v>6.9981214942714726E-2</c:v>
                </c:pt>
                <c:pt idx="879">
                  <c:v>6.9981214942714726E-2</c:v>
                </c:pt>
                <c:pt idx="880">
                  <c:v>6.9981214942714726E-2</c:v>
                </c:pt>
                <c:pt idx="881">
                  <c:v>6.9981214942714726E-2</c:v>
                </c:pt>
                <c:pt idx="882">
                  <c:v>6.9981214942714726E-2</c:v>
                </c:pt>
                <c:pt idx="883">
                  <c:v>6.9981214942714726E-2</c:v>
                </c:pt>
                <c:pt idx="884">
                  <c:v>9.1332212074037591E-2</c:v>
                </c:pt>
                <c:pt idx="885">
                  <c:v>9.1332212074037591E-2</c:v>
                </c:pt>
                <c:pt idx="886">
                  <c:v>9.1332212074037591E-2</c:v>
                </c:pt>
                <c:pt idx="887">
                  <c:v>9.1332212074037591E-2</c:v>
                </c:pt>
                <c:pt idx="888">
                  <c:v>9.1332212074037591E-2</c:v>
                </c:pt>
                <c:pt idx="889">
                  <c:v>9.1332212074037591E-2</c:v>
                </c:pt>
                <c:pt idx="890">
                  <c:v>9.1332212074037591E-2</c:v>
                </c:pt>
                <c:pt idx="891">
                  <c:v>9.1332212074037591E-2</c:v>
                </c:pt>
                <c:pt idx="892">
                  <c:v>9.1332212074037591E-2</c:v>
                </c:pt>
                <c:pt idx="893">
                  <c:v>0.10507925922614002</c:v>
                </c:pt>
                <c:pt idx="894">
                  <c:v>0.10507925922614002</c:v>
                </c:pt>
                <c:pt idx="895">
                  <c:v>0.10507925922614002</c:v>
                </c:pt>
                <c:pt idx="896">
                  <c:v>0.10507925922614002</c:v>
                </c:pt>
                <c:pt idx="897">
                  <c:v>0.10507925922614002</c:v>
                </c:pt>
                <c:pt idx="898">
                  <c:v>0.11272493050651332</c:v>
                </c:pt>
                <c:pt idx="899">
                  <c:v>0.11272493050651332</c:v>
                </c:pt>
                <c:pt idx="900">
                  <c:v>0.11272493050651332</c:v>
                </c:pt>
                <c:pt idx="901">
                  <c:v>0.11272493050651332</c:v>
                </c:pt>
                <c:pt idx="902">
                  <c:v>0.11272493050651332</c:v>
                </c:pt>
                <c:pt idx="903">
                  <c:v>0.11272493050651332</c:v>
                </c:pt>
                <c:pt idx="904">
                  <c:v>0.11272493050651332</c:v>
                </c:pt>
                <c:pt idx="905">
                  <c:v>0.11272493050651332</c:v>
                </c:pt>
                <c:pt idx="906">
                  <c:v>0.11272493050651332</c:v>
                </c:pt>
                <c:pt idx="907">
                  <c:v>0.11272493050651332</c:v>
                </c:pt>
                <c:pt idx="908">
                  <c:v>0.11272493050651332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0.1403072674151874</c:v>
                </c:pt>
                <c:pt idx="917">
                  <c:v>0.1403072674151874</c:v>
                </c:pt>
                <c:pt idx="918">
                  <c:v>0.1403072674151874</c:v>
                </c:pt>
                <c:pt idx="919">
                  <c:v>0.1403072674151874</c:v>
                </c:pt>
                <c:pt idx="920">
                  <c:v>0.1403072674151874</c:v>
                </c:pt>
                <c:pt idx="921">
                  <c:v>0.1403072674151874</c:v>
                </c:pt>
                <c:pt idx="922">
                  <c:v>0.1403072674151874</c:v>
                </c:pt>
                <c:pt idx="923">
                  <c:v>0.1403072674151874</c:v>
                </c:pt>
                <c:pt idx="924">
                  <c:v>0.1403072674151874</c:v>
                </c:pt>
                <c:pt idx="925">
                  <c:v>0.1403072674151874</c:v>
                </c:pt>
                <c:pt idx="926">
                  <c:v>0.1403072674151874</c:v>
                </c:pt>
                <c:pt idx="927">
                  <c:v>0.1403072674151874</c:v>
                </c:pt>
                <c:pt idx="928">
                  <c:v>0.15875367574769092</c:v>
                </c:pt>
                <c:pt idx="929">
                  <c:v>0.15875367574769092</c:v>
                </c:pt>
                <c:pt idx="930">
                  <c:v>0.16183316589147242</c:v>
                </c:pt>
                <c:pt idx="931">
                  <c:v>0.16183316589147242</c:v>
                </c:pt>
                <c:pt idx="932">
                  <c:v>0.16183316589147242</c:v>
                </c:pt>
                <c:pt idx="933">
                  <c:v>0.16183316589147242</c:v>
                </c:pt>
                <c:pt idx="934">
                  <c:v>0.16183316589147242</c:v>
                </c:pt>
                <c:pt idx="935">
                  <c:v>0.16183316589147242</c:v>
                </c:pt>
                <c:pt idx="936">
                  <c:v>0.16183316589147242</c:v>
                </c:pt>
                <c:pt idx="937">
                  <c:v>0.16183316589147242</c:v>
                </c:pt>
                <c:pt idx="938">
                  <c:v>0.16183316589147242</c:v>
                </c:pt>
                <c:pt idx="939">
                  <c:v>0.16183316589147242</c:v>
                </c:pt>
                <c:pt idx="940">
                  <c:v>0.17725426652149778</c:v>
                </c:pt>
                <c:pt idx="941">
                  <c:v>0.17725426652149778</c:v>
                </c:pt>
                <c:pt idx="942">
                  <c:v>0.17725426652149778</c:v>
                </c:pt>
                <c:pt idx="943">
                  <c:v>0.17725426652149778</c:v>
                </c:pt>
                <c:pt idx="944">
                  <c:v>0.17725426652149778</c:v>
                </c:pt>
                <c:pt idx="945">
                  <c:v>0.17725426652149778</c:v>
                </c:pt>
                <c:pt idx="946">
                  <c:v>0.17725426652149778</c:v>
                </c:pt>
                <c:pt idx="947">
                  <c:v>0.18807395457328019</c:v>
                </c:pt>
                <c:pt idx="948">
                  <c:v>0.18807395457328019</c:v>
                </c:pt>
                <c:pt idx="949">
                  <c:v>0.18807395457328019</c:v>
                </c:pt>
                <c:pt idx="950">
                  <c:v>0.18807395457328019</c:v>
                </c:pt>
                <c:pt idx="951">
                  <c:v>0.18807395457328019</c:v>
                </c:pt>
                <c:pt idx="952">
                  <c:v>0.19581573134802022</c:v>
                </c:pt>
                <c:pt idx="953">
                  <c:v>0.19581573134802022</c:v>
                </c:pt>
                <c:pt idx="954">
                  <c:v>0.19581573134802022</c:v>
                </c:pt>
                <c:pt idx="955">
                  <c:v>0.19581573134802022</c:v>
                </c:pt>
                <c:pt idx="956">
                  <c:v>0.20201759173266462</c:v>
                </c:pt>
                <c:pt idx="957">
                  <c:v>0.20201759173266462</c:v>
                </c:pt>
                <c:pt idx="958">
                  <c:v>0.20201759173266462</c:v>
                </c:pt>
                <c:pt idx="959">
                  <c:v>0.20201759173266462</c:v>
                </c:pt>
                <c:pt idx="960">
                  <c:v>0.20201759173266462</c:v>
                </c:pt>
                <c:pt idx="961">
                  <c:v>0.20201759173266462</c:v>
                </c:pt>
                <c:pt idx="962">
                  <c:v>0.21133505092358154</c:v>
                </c:pt>
                <c:pt idx="963">
                  <c:v>0.21133505092358154</c:v>
                </c:pt>
                <c:pt idx="964">
                  <c:v>0.21133505092358154</c:v>
                </c:pt>
                <c:pt idx="965">
                  <c:v>0.21600061906852178</c:v>
                </c:pt>
                <c:pt idx="966">
                  <c:v>0.21600061906852178</c:v>
                </c:pt>
                <c:pt idx="967">
                  <c:v>0.21600061906852178</c:v>
                </c:pt>
                <c:pt idx="968">
                  <c:v>0.21600061906852178</c:v>
                </c:pt>
                <c:pt idx="969">
                  <c:v>0.21600061906852178</c:v>
                </c:pt>
                <c:pt idx="970">
                  <c:v>0.21600061906852178</c:v>
                </c:pt>
                <c:pt idx="971">
                  <c:v>0.21600061906852178</c:v>
                </c:pt>
                <c:pt idx="972">
                  <c:v>0.22690544102497454</c:v>
                </c:pt>
                <c:pt idx="973">
                  <c:v>0.22690544102497454</c:v>
                </c:pt>
                <c:pt idx="974">
                  <c:v>0.23002600999886993</c:v>
                </c:pt>
                <c:pt idx="975">
                  <c:v>0.23002600999886993</c:v>
                </c:pt>
                <c:pt idx="976">
                  <c:v>0.23002600999886993</c:v>
                </c:pt>
                <c:pt idx="977">
                  <c:v>0.23002600999886993</c:v>
                </c:pt>
                <c:pt idx="978">
                  <c:v>0.23002600999886993</c:v>
                </c:pt>
                <c:pt idx="979">
                  <c:v>0.23002600999886993</c:v>
                </c:pt>
                <c:pt idx="980">
                  <c:v>0.23002600999886993</c:v>
                </c:pt>
                <c:pt idx="981">
                  <c:v>0.23002600999886993</c:v>
                </c:pt>
                <c:pt idx="982">
                  <c:v>0.24253103988010652</c:v>
                </c:pt>
                <c:pt idx="983">
                  <c:v>0.24253103988010652</c:v>
                </c:pt>
                <c:pt idx="984">
                  <c:v>0.24253103988010652</c:v>
                </c:pt>
                <c:pt idx="985">
                  <c:v>0.24723011587185462</c:v>
                </c:pt>
                <c:pt idx="986">
                  <c:v>0.24723011587185462</c:v>
                </c:pt>
                <c:pt idx="987">
                  <c:v>0.24723011587185462</c:v>
                </c:pt>
                <c:pt idx="988">
                  <c:v>0.24723011587185462</c:v>
                </c:pt>
                <c:pt idx="989">
                  <c:v>0.24723011587185462</c:v>
                </c:pt>
                <c:pt idx="990">
                  <c:v>0.25507411263966373</c:v>
                </c:pt>
                <c:pt idx="991">
                  <c:v>0.25507411263966373</c:v>
                </c:pt>
                <c:pt idx="992">
                  <c:v>0.25507411263966373</c:v>
                </c:pt>
                <c:pt idx="993">
                  <c:v>0.25507411263966373</c:v>
                </c:pt>
                <c:pt idx="994">
                  <c:v>0.25507411263966373</c:v>
                </c:pt>
                <c:pt idx="995">
                  <c:v>0.25507411263966373</c:v>
                </c:pt>
                <c:pt idx="996">
                  <c:v>0.25507411263966373</c:v>
                </c:pt>
                <c:pt idx="997">
                  <c:v>0.26608225088093418</c:v>
                </c:pt>
                <c:pt idx="998">
                  <c:v>0.26608225088093418</c:v>
                </c:pt>
                <c:pt idx="999">
                  <c:v>0.26608225088093418</c:v>
                </c:pt>
                <c:pt idx="1000">
                  <c:v>0.26608225088093418</c:v>
                </c:pt>
                <c:pt idx="1001">
                  <c:v>0.26608225088093418</c:v>
                </c:pt>
                <c:pt idx="1002">
                  <c:v>0.26608225088093418</c:v>
                </c:pt>
                <c:pt idx="1003">
                  <c:v>0.26608225088093418</c:v>
                </c:pt>
                <c:pt idx="1004">
                  <c:v>0.26608225088093418</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0.30248788203525906</c:v>
                </c:pt>
                <c:pt idx="1021">
                  <c:v>0.30248788203525906</c:v>
                </c:pt>
                <c:pt idx="1022">
                  <c:v>0.30248788203525906</c:v>
                </c:pt>
                <c:pt idx="1023">
                  <c:v>0.3072650957780772</c:v>
                </c:pt>
                <c:pt idx="1024">
                  <c:v>0.3072650957780772</c:v>
                </c:pt>
                <c:pt idx="1025">
                  <c:v>0.3072650957780772</c:v>
                </c:pt>
                <c:pt idx="1026">
                  <c:v>0.3072650957780772</c:v>
                </c:pt>
                <c:pt idx="1027">
                  <c:v>0.3072650957780772</c:v>
                </c:pt>
                <c:pt idx="1028">
                  <c:v>0.3072650957780772</c:v>
                </c:pt>
                <c:pt idx="1029">
                  <c:v>0.3072650957780772</c:v>
                </c:pt>
                <c:pt idx="1030">
                  <c:v>0.3072650957780772</c:v>
                </c:pt>
                <c:pt idx="1031">
                  <c:v>0.3072650957780772</c:v>
                </c:pt>
                <c:pt idx="1032">
                  <c:v>0.3072650957780772</c:v>
                </c:pt>
                <c:pt idx="1033">
                  <c:v>0.3072650957780772</c:v>
                </c:pt>
                <c:pt idx="1034">
                  <c:v>0.3072650957780772</c:v>
                </c:pt>
                <c:pt idx="1035">
                  <c:v>0.3072650957780772</c:v>
                </c:pt>
                <c:pt idx="1036">
                  <c:v>0.3072650957780772</c:v>
                </c:pt>
                <c:pt idx="1037">
                  <c:v>0.32965373799869191</c:v>
                </c:pt>
                <c:pt idx="1038">
                  <c:v>0.32965373799869191</c:v>
                </c:pt>
                <c:pt idx="1039">
                  <c:v>0.32965373799869191</c:v>
                </c:pt>
                <c:pt idx="1040">
                  <c:v>0.32965373799869191</c:v>
                </c:pt>
                <c:pt idx="1041">
                  <c:v>0.32965373799869191</c:v>
                </c:pt>
                <c:pt idx="1042">
                  <c:v>0.32965373799869191</c:v>
                </c:pt>
                <c:pt idx="1043">
                  <c:v>0.32965373799869191</c:v>
                </c:pt>
                <c:pt idx="1044">
                  <c:v>0.32965373799869191</c:v>
                </c:pt>
                <c:pt idx="1045">
                  <c:v>0.32965373799869191</c:v>
                </c:pt>
                <c:pt idx="1046">
                  <c:v>0.32965373799869191</c:v>
                </c:pt>
                <c:pt idx="1047">
                  <c:v>0.32965373799869191</c:v>
                </c:pt>
                <c:pt idx="1048">
                  <c:v>0.34736091317166035</c:v>
                </c:pt>
                <c:pt idx="1049">
                  <c:v>0.34736091317166035</c:v>
                </c:pt>
                <c:pt idx="1050">
                  <c:v>0.34736091317166035</c:v>
                </c:pt>
                <c:pt idx="1051">
                  <c:v>0.34736091317166035</c:v>
                </c:pt>
                <c:pt idx="1052">
                  <c:v>0.34736091317166035</c:v>
                </c:pt>
                <c:pt idx="1053">
                  <c:v>0.34736091317166035</c:v>
                </c:pt>
                <c:pt idx="1054">
                  <c:v>0.34736091317166035</c:v>
                </c:pt>
                <c:pt idx="1055">
                  <c:v>0.34736091317166035</c:v>
                </c:pt>
                <c:pt idx="1056">
                  <c:v>0.34736091317166035</c:v>
                </c:pt>
                <c:pt idx="1057">
                  <c:v>0.36192980361200539</c:v>
                </c:pt>
                <c:pt idx="1058">
                  <c:v>0.36192980361200539</c:v>
                </c:pt>
                <c:pt idx="1059">
                  <c:v>0.36192980361200539</c:v>
                </c:pt>
                <c:pt idx="1060">
                  <c:v>0.36192980361200539</c:v>
                </c:pt>
                <c:pt idx="1061">
                  <c:v>0.36192980361200539</c:v>
                </c:pt>
                <c:pt idx="1062">
                  <c:v>0.36192980361200539</c:v>
                </c:pt>
                <c:pt idx="1063">
                  <c:v>0.3716850598056044</c:v>
                </c:pt>
                <c:pt idx="1064">
                  <c:v>0.3716850598056044</c:v>
                </c:pt>
                <c:pt idx="1065">
                  <c:v>0.3716850598056044</c:v>
                </c:pt>
                <c:pt idx="1066">
                  <c:v>0.3716850598056044</c:v>
                </c:pt>
                <c:pt idx="1067">
                  <c:v>0.3716850598056044</c:v>
                </c:pt>
                <c:pt idx="1068">
                  <c:v>0.3716850598056044</c:v>
                </c:pt>
                <c:pt idx="1069">
                  <c:v>0.38147581702590427</c:v>
                </c:pt>
                <c:pt idx="1070">
                  <c:v>0.38147581702590427</c:v>
                </c:pt>
                <c:pt idx="1071">
                  <c:v>0.38147581702590427</c:v>
                </c:pt>
                <c:pt idx="1072">
                  <c:v>0.38147581702590427</c:v>
                </c:pt>
                <c:pt idx="1073">
                  <c:v>0.38147581702590427</c:v>
                </c:pt>
                <c:pt idx="1074">
                  <c:v>0.38147581702590427</c:v>
                </c:pt>
                <c:pt idx="1075">
                  <c:v>0.38147581702590427</c:v>
                </c:pt>
                <c:pt idx="1076">
                  <c:v>0.38147581702590427</c:v>
                </c:pt>
                <c:pt idx="1077">
                  <c:v>0.38147581702590427</c:v>
                </c:pt>
                <c:pt idx="1078">
                  <c:v>0.39623116047281037</c:v>
                </c:pt>
                <c:pt idx="1079">
                  <c:v>0.39623116047281037</c:v>
                </c:pt>
                <c:pt idx="1080">
                  <c:v>0.39623116047281037</c:v>
                </c:pt>
                <c:pt idx="1081">
                  <c:v>0.39623116047281037</c:v>
                </c:pt>
                <c:pt idx="1082">
                  <c:v>0.39623116047281037</c:v>
                </c:pt>
                <c:pt idx="1083">
                  <c:v>0.39623116047281037</c:v>
                </c:pt>
                <c:pt idx="1084">
                  <c:v>0.39623116047281037</c:v>
                </c:pt>
                <c:pt idx="1085">
                  <c:v>0.39623116047281037</c:v>
                </c:pt>
                <c:pt idx="1086">
                  <c:v>0.39623116047281037</c:v>
                </c:pt>
                <c:pt idx="1087">
                  <c:v>0.39623116047281037</c:v>
                </c:pt>
                <c:pt idx="1088">
                  <c:v>0.39623116047281037</c:v>
                </c:pt>
                <c:pt idx="1089">
                  <c:v>0.39623116047281037</c:v>
                </c:pt>
                <c:pt idx="1090">
                  <c:v>0.39623116047281037</c:v>
                </c:pt>
                <c:pt idx="1091">
                  <c:v>0.39623116047281037</c:v>
                </c:pt>
                <c:pt idx="1092">
                  <c:v>0.41935799491213976</c:v>
                </c:pt>
                <c:pt idx="1093">
                  <c:v>0.41935799491213976</c:v>
                </c:pt>
                <c:pt idx="1094">
                  <c:v>0.41935799491213976</c:v>
                </c:pt>
                <c:pt idx="1095">
                  <c:v>0.41935799491213976</c:v>
                </c:pt>
                <c:pt idx="1096">
                  <c:v>0.41935799491213976</c:v>
                </c:pt>
                <c:pt idx="1097">
                  <c:v>0.42767159014877493</c:v>
                </c:pt>
                <c:pt idx="1098">
                  <c:v>0.42767159014877493</c:v>
                </c:pt>
                <c:pt idx="1099">
                  <c:v>0.42767159014877493</c:v>
                </c:pt>
                <c:pt idx="1100">
                  <c:v>0.42767159014877493</c:v>
                </c:pt>
                <c:pt idx="1101">
                  <c:v>0.42767159014877493</c:v>
                </c:pt>
                <c:pt idx="1102">
                  <c:v>0.42767159014877493</c:v>
                </c:pt>
                <c:pt idx="1103">
                  <c:v>0.42767159014877493</c:v>
                </c:pt>
                <c:pt idx="1104">
                  <c:v>0.42767159014877493</c:v>
                </c:pt>
                <c:pt idx="1105">
                  <c:v>0.42767159014877493</c:v>
                </c:pt>
                <c:pt idx="1106">
                  <c:v>0.42767159014877493</c:v>
                </c:pt>
                <c:pt idx="1107">
                  <c:v>0.42767159014877493</c:v>
                </c:pt>
                <c:pt idx="1108">
                  <c:v>0.4460670441920157</c:v>
                </c:pt>
                <c:pt idx="1109">
                  <c:v>0.4460670441920157</c:v>
                </c:pt>
                <c:pt idx="1110">
                  <c:v>0.4460670441920157</c:v>
                </c:pt>
                <c:pt idx="1111">
                  <c:v>0.4460670441920157</c:v>
                </c:pt>
                <c:pt idx="1112">
                  <c:v>0.4460670441920157</c:v>
                </c:pt>
                <c:pt idx="1113">
                  <c:v>0.45447839864891409</c:v>
                </c:pt>
                <c:pt idx="1114">
                  <c:v>0.45447839864891409</c:v>
                </c:pt>
                <c:pt idx="1115">
                  <c:v>0.45447839864891409</c:v>
                </c:pt>
                <c:pt idx="1116">
                  <c:v>0.45447839864891409</c:v>
                </c:pt>
                <c:pt idx="1117">
                  <c:v>0.45447839864891409</c:v>
                </c:pt>
                <c:pt idx="1118">
                  <c:v>0.45447839864891409</c:v>
                </c:pt>
                <c:pt idx="1119">
                  <c:v>0.45447839864891409</c:v>
                </c:pt>
                <c:pt idx="1120">
                  <c:v>0.45447839864891409</c:v>
                </c:pt>
                <c:pt idx="1121">
                  <c:v>0.45447839864891409</c:v>
                </c:pt>
                <c:pt idx="1122">
                  <c:v>0.46970075330452549</c:v>
                </c:pt>
                <c:pt idx="1123">
                  <c:v>0.46970075330452549</c:v>
                </c:pt>
                <c:pt idx="1124">
                  <c:v>0.46970075330452549</c:v>
                </c:pt>
                <c:pt idx="1125">
                  <c:v>0.47479897905845492</c:v>
                </c:pt>
                <c:pt idx="1126">
                  <c:v>0.47479897905845492</c:v>
                </c:pt>
                <c:pt idx="1127">
                  <c:v>0.47479897905845492</c:v>
                </c:pt>
                <c:pt idx="1128">
                  <c:v>0.47479897905845492</c:v>
                </c:pt>
                <c:pt idx="1129">
                  <c:v>0.47479897905845492</c:v>
                </c:pt>
                <c:pt idx="1130">
                  <c:v>0.47479897905845492</c:v>
                </c:pt>
                <c:pt idx="1131">
                  <c:v>0.48503273777158118</c:v>
                </c:pt>
                <c:pt idx="1132">
                  <c:v>0.48503273777158118</c:v>
                </c:pt>
                <c:pt idx="1133">
                  <c:v>0.48503273777158118</c:v>
                </c:pt>
                <c:pt idx="1134">
                  <c:v>0.48503273777158118</c:v>
                </c:pt>
                <c:pt idx="1135">
                  <c:v>0.48503273777158118</c:v>
                </c:pt>
                <c:pt idx="1136">
                  <c:v>0.49359980048737379</c:v>
                </c:pt>
                <c:pt idx="1137">
                  <c:v>0.49359980048737379</c:v>
                </c:pt>
                <c:pt idx="1138">
                  <c:v>0.49359980048737379</c:v>
                </c:pt>
                <c:pt idx="1139">
                  <c:v>0.49359980048737379</c:v>
                </c:pt>
                <c:pt idx="1140">
                  <c:v>0.5004796003899008</c:v>
                </c:pt>
                <c:pt idx="1141">
                  <c:v>0.5004796003899008</c:v>
                </c:pt>
                <c:pt idx="1142">
                  <c:v>0.5004796003899008</c:v>
                </c:pt>
                <c:pt idx="1143">
                  <c:v>0.5004796003899008</c:v>
                </c:pt>
                <c:pt idx="1144">
                  <c:v>0.5004796003899008</c:v>
                </c:pt>
                <c:pt idx="1145">
                  <c:v>0.5004796003899008</c:v>
                </c:pt>
                <c:pt idx="1146">
                  <c:v>0.51084402492848424</c:v>
                </c:pt>
                <c:pt idx="1147">
                  <c:v>0.51084402492848424</c:v>
                </c:pt>
                <c:pt idx="1148">
                  <c:v>0.51084402492848424</c:v>
                </c:pt>
                <c:pt idx="1149">
                  <c:v>0.51084402492848424</c:v>
                </c:pt>
                <c:pt idx="1150">
                  <c:v>0.51084402492848424</c:v>
                </c:pt>
                <c:pt idx="1151">
                  <c:v>0.51084402492848424</c:v>
                </c:pt>
                <c:pt idx="1152">
                  <c:v>0.52126361871264293</c:v>
                </c:pt>
                <c:pt idx="1153">
                  <c:v>0.52126361871264293</c:v>
                </c:pt>
                <c:pt idx="1154">
                  <c:v>0.52126361871264293</c:v>
                </c:pt>
                <c:pt idx="1155">
                  <c:v>0.52126361871264293</c:v>
                </c:pt>
                <c:pt idx="1156">
                  <c:v>0.52824151828033117</c:v>
                </c:pt>
                <c:pt idx="1157">
                  <c:v>0.52824151828033117</c:v>
                </c:pt>
                <c:pt idx="1158">
                  <c:v>0.52824151828033117</c:v>
                </c:pt>
                <c:pt idx="1159">
                  <c:v>0.53349185558387502</c:v>
                </c:pt>
                <c:pt idx="1160">
                  <c:v>0.53349185558387502</c:v>
                </c:pt>
                <c:pt idx="1161">
                  <c:v>0.53349185558387502</c:v>
                </c:pt>
                <c:pt idx="1162">
                  <c:v>0.53349185558387502</c:v>
                </c:pt>
                <c:pt idx="1163">
                  <c:v>0.53349185558387502</c:v>
                </c:pt>
                <c:pt idx="1164">
                  <c:v>0.53349185558387502</c:v>
                </c:pt>
                <c:pt idx="1165">
                  <c:v>0.53349185558387502</c:v>
                </c:pt>
                <c:pt idx="1166">
                  <c:v>0.5458003925322269</c:v>
                </c:pt>
                <c:pt idx="1167">
                  <c:v>0.5458003925322269</c:v>
                </c:pt>
                <c:pt idx="1168">
                  <c:v>0.5458003925322269</c:v>
                </c:pt>
                <c:pt idx="1169">
                  <c:v>0.5458003925322269</c:v>
                </c:pt>
                <c:pt idx="1170">
                  <c:v>0.5458003925322269</c:v>
                </c:pt>
                <c:pt idx="1171">
                  <c:v>0.5458003925322269</c:v>
                </c:pt>
                <c:pt idx="1172">
                  <c:v>0.55641671367392787</c:v>
                </c:pt>
                <c:pt idx="1173">
                  <c:v>0.55641671367392787</c:v>
                </c:pt>
                <c:pt idx="1174">
                  <c:v>0.55641671367392787</c:v>
                </c:pt>
                <c:pt idx="1175">
                  <c:v>0.55641671367392787</c:v>
                </c:pt>
                <c:pt idx="1176">
                  <c:v>0.56352918771982563</c:v>
                </c:pt>
                <c:pt idx="1177">
                  <c:v>0.56352918771982563</c:v>
                </c:pt>
                <c:pt idx="1178">
                  <c:v>0.56352918771982563</c:v>
                </c:pt>
                <c:pt idx="1179">
                  <c:v>0.56352918771982563</c:v>
                </c:pt>
                <c:pt idx="1180">
                  <c:v>0.56352918771982563</c:v>
                </c:pt>
                <c:pt idx="1181">
                  <c:v>0.56352918771982563</c:v>
                </c:pt>
                <c:pt idx="1182">
                  <c:v>0.56352918771982563</c:v>
                </c:pt>
                <c:pt idx="1183">
                  <c:v>0.56352918771982563</c:v>
                </c:pt>
                <c:pt idx="1184">
                  <c:v>0.56352918771982563</c:v>
                </c:pt>
                <c:pt idx="1185">
                  <c:v>0.56352918771982563</c:v>
                </c:pt>
                <c:pt idx="1186">
                  <c:v>0.58143690916910251</c:v>
                </c:pt>
                <c:pt idx="1187">
                  <c:v>0.58143690916910251</c:v>
                </c:pt>
                <c:pt idx="1188">
                  <c:v>0.58143690916910251</c:v>
                </c:pt>
                <c:pt idx="1189">
                  <c:v>0.58143690916910251</c:v>
                </c:pt>
                <c:pt idx="1190">
                  <c:v>0.58143690916910251</c:v>
                </c:pt>
                <c:pt idx="1191">
                  <c:v>0.58143690916910251</c:v>
                </c:pt>
                <c:pt idx="1192">
                  <c:v>0.58143690916910251</c:v>
                </c:pt>
                <c:pt idx="1193">
                  <c:v>0.58143690916910251</c:v>
                </c:pt>
                <c:pt idx="1194">
                  <c:v>0.58143690916910251</c:v>
                </c:pt>
                <c:pt idx="1195">
                  <c:v>0.58143690916910251</c:v>
                </c:pt>
                <c:pt idx="1196">
                  <c:v>0.59953306862096256</c:v>
                </c:pt>
                <c:pt idx="1197">
                  <c:v>0.59953306862096256</c:v>
                </c:pt>
                <c:pt idx="1198">
                  <c:v>0.59953306862096256</c:v>
                </c:pt>
                <c:pt idx="1199">
                  <c:v>0.59953306862096256</c:v>
                </c:pt>
                <c:pt idx="1200">
                  <c:v>0.59953306862096256</c:v>
                </c:pt>
                <c:pt idx="1201">
                  <c:v>0.59953306862096256</c:v>
                </c:pt>
                <c:pt idx="1202">
                  <c:v>0.59953306862096256</c:v>
                </c:pt>
                <c:pt idx="1203">
                  <c:v>0.59953306862096256</c:v>
                </c:pt>
                <c:pt idx="1204">
                  <c:v>0.59953306862096256</c:v>
                </c:pt>
                <c:pt idx="1205">
                  <c:v>0.59953306862096256</c:v>
                </c:pt>
                <c:pt idx="1206">
                  <c:v>0.6178277297492264</c:v>
                </c:pt>
                <c:pt idx="1207">
                  <c:v>0.6178277297492264</c:v>
                </c:pt>
                <c:pt idx="1208">
                  <c:v>0.6178277297492264</c:v>
                </c:pt>
                <c:pt idx="1209">
                  <c:v>0.6178277297492264</c:v>
                </c:pt>
                <c:pt idx="1210">
                  <c:v>0.6178277297492264</c:v>
                </c:pt>
                <c:pt idx="1211">
                  <c:v>0.6178277297492264</c:v>
                </c:pt>
                <c:pt idx="1212">
                  <c:v>0.6178277297492264</c:v>
                </c:pt>
                <c:pt idx="1213">
                  <c:v>0.63075778691378914</c:v>
                </c:pt>
                <c:pt idx="1214">
                  <c:v>0.63075778691378914</c:v>
                </c:pt>
                <c:pt idx="1215">
                  <c:v>0.63075778691378914</c:v>
                </c:pt>
                <c:pt idx="1216">
                  <c:v>0.63075778691378914</c:v>
                </c:pt>
                <c:pt idx="1217">
                  <c:v>0.63819387575704722</c:v>
                </c:pt>
                <c:pt idx="1218">
                  <c:v>0.63819387575704722</c:v>
                </c:pt>
                <c:pt idx="1219">
                  <c:v>0.63819387575704722</c:v>
                </c:pt>
                <c:pt idx="1220">
                  <c:v>0.63819387575704722</c:v>
                </c:pt>
                <c:pt idx="1221">
                  <c:v>0.64566542262831106</c:v>
                </c:pt>
                <c:pt idx="1222">
                  <c:v>0.64566542262831106</c:v>
                </c:pt>
                <c:pt idx="1223">
                  <c:v>0.64566542262831106</c:v>
                </c:pt>
                <c:pt idx="1224">
                  <c:v>0.64566542262831106</c:v>
                </c:pt>
                <c:pt idx="1225">
                  <c:v>0.64566542262831106</c:v>
                </c:pt>
                <c:pt idx="1226">
                  <c:v>0.65505588009570503</c:v>
                </c:pt>
                <c:pt idx="1227">
                  <c:v>0.65505588009570503</c:v>
                </c:pt>
                <c:pt idx="1228">
                  <c:v>0.65505588009570503</c:v>
                </c:pt>
                <c:pt idx="1229">
                  <c:v>0.65505588009570503</c:v>
                </c:pt>
                <c:pt idx="1230">
                  <c:v>0.65505588009570503</c:v>
                </c:pt>
                <c:pt idx="1231">
                  <c:v>0.65505588009570503</c:v>
                </c:pt>
                <c:pt idx="1232">
                  <c:v>0.65505588009570503</c:v>
                </c:pt>
                <c:pt idx="1233">
                  <c:v>0.66830051777737376</c:v>
                </c:pt>
                <c:pt idx="1234">
                  <c:v>0.66830051777737376</c:v>
                </c:pt>
                <c:pt idx="1235">
                  <c:v>0.67210623049259632</c:v>
                </c:pt>
                <c:pt idx="1236">
                  <c:v>0.67210623049259632</c:v>
                </c:pt>
                <c:pt idx="1237">
                  <c:v>0.67210623049259632</c:v>
                </c:pt>
                <c:pt idx="1238">
                  <c:v>0.67210623049259632</c:v>
                </c:pt>
                <c:pt idx="1239">
                  <c:v>0.67974704019936438</c:v>
                </c:pt>
                <c:pt idx="1240">
                  <c:v>0.67974704019936438</c:v>
                </c:pt>
                <c:pt idx="1241">
                  <c:v>0.67974704019936438</c:v>
                </c:pt>
                <c:pt idx="1242">
                  <c:v>0.67974704019936438</c:v>
                </c:pt>
                <c:pt idx="1243">
                  <c:v>0.68742774275107121</c:v>
                </c:pt>
                <c:pt idx="1244">
                  <c:v>0.68742774275107121</c:v>
                </c:pt>
                <c:pt idx="1245">
                  <c:v>0.68742774275107121</c:v>
                </c:pt>
                <c:pt idx="1246">
                  <c:v>0.68742774275107121</c:v>
                </c:pt>
                <c:pt idx="1247">
                  <c:v>0.68742774275107121</c:v>
                </c:pt>
                <c:pt idx="1248">
                  <c:v>0.69708605805955215</c:v>
                </c:pt>
                <c:pt idx="1249">
                  <c:v>0.69708605805955215</c:v>
                </c:pt>
                <c:pt idx="1250">
                  <c:v>0.69708605805955215</c:v>
                </c:pt>
                <c:pt idx="1251">
                  <c:v>0.69708605805955215</c:v>
                </c:pt>
                <c:pt idx="1252">
                  <c:v>0.70485976116869065</c:v>
                </c:pt>
                <c:pt idx="1253">
                  <c:v>0.70485976116869065</c:v>
                </c:pt>
                <c:pt idx="1254">
                  <c:v>0.70485976116869065</c:v>
                </c:pt>
                <c:pt idx="1255">
                  <c:v>0.70485976116869065</c:v>
                </c:pt>
                <c:pt idx="1256">
                  <c:v>0.70485976116869065</c:v>
                </c:pt>
                <c:pt idx="1257">
                  <c:v>0.70485976116869065</c:v>
                </c:pt>
                <c:pt idx="1258">
                  <c:v>0.71660092108895201</c:v>
                </c:pt>
                <c:pt idx="1259">
                  <c:v>0.71660092108895201</c:v>
                </c:pt>
                <c:pt idx="1260">
                  <c:v>0.72053661622133203</c:v>
                </c:pt>
                <c:pt idx="1261">
                  <c:v>0.72053661622133203</c:v>
                </c:pt>
                <c:pt idx="1262">
                  <c:v>0.72448350403832262</c:v>
                </c:pt>
                <c:pt idx="1263">
                  <c:v>0.72448350403832262</c:v>
                </c:pt>
                <c:pt idx="1264">
                  <c:v>0.72448350403832262</c:v>
                </c:pt>
                <c:pt idx="1265">
                  <c:v>0.72448350403832262</c:v>
                </c:pt>
                <c:pt idx="1266">
                  <c:v>0.72448350403832262</c:v>
                </c:pt>
                <c:pt idx="1267">
                  <c:v>0.72448350403832262</c:v>
                </c:pt>
                <c:pt idx="1268">
                  <c:v>0.7363925894099338</c:v>
                </c:pt>
                <c:pt idx="1269">
                  <c:v>0.7363925894099338</c:v>
                </c:pt>
                <c:pt idx="1270">
                  <c:v>0.74038552290047832</c:v>
                </c:pt>
                <c:pt idx="1271">
                  <c:v>0.74038552290047832</c:v>
                </c:pt>
                <c:pt idx="1272">
                  <c:v>0.74038552290047832</c:v>
                </c:pt>
                <c:pt idx="1273">
                  <c:v>0.74038552290047832</c:v>
                </c:pt>
                <c:pt idx="1274">
                  <c:v>0.74038552290047832</c:v>
                </c:pt>
                <c:pt idx="1275">
                  <c:v>0.74038552290047832</c:v>
                </c:pt>
                <c:pt idx="1276">
                  <c:v>0.75243590193089316</c:v>
                </c:pt>
                <c:pt idx="1277">
                  <c:v>0.75243590193089316</c:v>
                </c:pt>
                <c:pt idx="1278">
                  <c:v>0.75243590193089316</c:v>
                </c:pt>
                <c:pt idx="1279">
                  <c:v>0.7585022038564404</c:v>
                </c:pt>
                <c:pt idx="1280">
                  <c:v>0.7605305121875553</c:v>
                </c:pt>
                <c:pt idx="1281">
                  <c:v>0.7605305121875553</c:v>
                </c:pt>
                <c:pt idx="1282">
                  <c:v>0.7605305121875553</c:v>
                </c:pt>
                <c:pt idx="1283">
                  <c:v>0.7605305121875553</c:v>
                </c:pt>
                <c:pt idx="1284">
                  <c:v>0.7605305121875553</c:v>
                </c:pt>
                <c:pt idx="1285">
                  <c:v>0.77071942334710242</c:v>
                </c:pt>
                <c:pt idx="1286">
                  <c:v>0.77071942334710242</c:v>
                </c:pt>
                <c:pt idx="1287">
                  <c:v>0.77071942334710242</c:v>
                </c:pt>
                <c:pt idx="1288">
                  <c:v>0.77687132996834551</c:v>
                </c:pt>
                <c:pt idx="1289">
                  <c:v>0.77892850500468358</c:v>
                </c:pt>
                <c:pt idx="1290">
                  <c:v>0.78098898173722842</c:v>
                </c:pt>
                <c:pt idx="1291">
                  <c:v>0.78098898173722842</c:v>
                </c:pt>
                <c:pt idx="1292">
                  <c:v>0.78098898173722842</c:v>
                </c:pt>
                <c:pt idx="1293">
                  <c:v>0.78719041678006285</c:v>
                </c:pt>
                <c:pt idx="1294">
                  <c:v>0.78926429572475043</c:v>
                </c:pt>
                <c:pt idx="1295">
                  <c:v>0.78926429572475043</c:v>
                </c:pt>
                <c:pt idx="1296">
                  <c:v>0.78926429572475043</c:v>
                </c:pt>
                <c:pt idx="1297">
                  <c:v>0.78926429572475043</c:v>
                </c:pt>
                <c:pt idx="1298">
                  <c:v>0.78926429572475043</c:v>
                </c:pt>
                <c:pt idx="1299">
                  <c:v>0.79968509868701798</c:v>
                </c:pt>
                <c:pt idx="1300">
                  <c:v>0.79968509868701798</c:v>
                </c:pt>
                <c:pt idx="1301">
                  <c:v>0.80387779347804156</c:v>
                </c:pt>
                <c:pt idx="1302">
                  <c:v>0.80387779347804156</c:v>
                </c:pt>
                <c:pt idx="1303">
                  <c:v>0.80808466725232064</c:v>
                </c:pt>
                <c:pt idx="1304">
                  <c:v>0.80808466725232064</c:v>
                </c:pt>
                <c:pt idx="1305">
                  <c:v>0.80808466725232064</c:v>
                </c:pt>
                <c:pt idx="1306">
                  <c:v>0.80808466725232064</c:v>
                </c:pt>
                <c:pt idx="1307">
                  <c:v>0.81654163928574663</c:v>
                </c:pt>
                <c:pt idx="1308">
                  <c:v>0.81654163928574663</c:v>
                </c:pt>
                <c:pt idx="1309">
                  <c:v>0.81654163928574663</c:v>
                </c:pt>
                <c:pt idx="1310">
                  <c:v>0.81654163928574663</c:v>
                </c:pt>
                <c:pt idx="1311">
                  <c:v>0.82505741806651911</c:v>
                </c:pt>
                <c:pt idx="1312">
                  <c:v>0.82505741806651911</c:v>
                </c:pt>
                <c:pt idx="1313">
                  <c:v>0.82505741806651911</c:v>
                </c:pt>
                <c:pt idx="1314">
                  <c:v>0.82505741806651911</c:v>
                </c:pt>
                <c:pt idx="1315">
                  <c:v>0.83363345347722417</c:v>
                </c:pt>
                <c:pt idx="1316">
                  <c:v>0.83363345347722417</c:v>
                </c:pt>
                <c:pt idx="1317">
                  <c:v>0.83363345347722417</c:v>
                </c:pt>
                <c:pt idx="1318">
                  <c:v>0.83363345347722417</c:v>
                </c:pt>
                <c:pt idx="1319">
                  <c:v>0.83363345347722417</c:v>
                </c:pt>
                <c:pt idx="1320">
                  <c:v>0.84444052159937644</c:v>
                </c:pt>
                <c:pt idx="1321">
                  <c:v>0.84444052159937644</c:v>
                </c:pt>
                <c:pt idx="1322">
                  <c:v>0.84444052159937644</c:v>
                </c:pt>
                <c:pt idx="1323">
                  <c:v>0.85097234001121802</c:v>
                </c:pt>
                <c:pt idx="1324">
                  <c:v>0.85097234001121802</c:v>
                </c:pt>
                <c:pt idx="1325">
                  <c:v>0.85097234001121802</c:v>
                </c:pt>
                <c:pt idx="1326">
                  <c:v>0.85097234001121802</c:v>
                </c:pt>
                <c:pt idx="1327">
                  <c:v>0.85973834429501084</c:v>
                </c:pt>
                <c:pt idx="1328">
                  <c:v>0.85973834429501084</c:v>
                </c:pt>
                <c:pt idx="1329">
                  <c:v>0.86414620345364646</c:v>
                </c:pt>
                <c:pt idx="1330">
                  <c:v>0.86414620345364646</c:v>
                </c:pt>
                <c:pt idx="1331">
                  <c:v>0.86414620345364646</c:v>
                </c:pt>
                <c:pt idx="1332">
                  <c:v>0.87078966098259836</c:v>
                </c:pt>
                <c:pt idx="1333">
                  <c:v>0.87078966098259836</c:v>
                </c:pt>
                <c:pt idx="1334">
                  <c:v>0.87078966098259836</c:v>
                </c:pt>
                <c:pt idx="1335">
                  <c:v>0.87747177544285526</c:v>
                </c:pt>
                <c:pt idx="1336">
                  <c:v>0.87747177544285526</c:v>
                </c:pt>
                <c:pt idx="1337">
                  <c:v>0.87747177544285526</c:v>
                </c:pt>
                <c:pt idx="1338">
                  <c:v>0.87747177544285526</c:v>
                </c:pt>
                <c:pt idx="1339">
                  <c:v>0.88644270123710234</c:v>
                </c:pt>
                <c:pt idx="1340">
                  <c:v>0.88644270123710234</c:v>
                </c:pt>
                <c:pt idx="1341">
                  <c:v>0.89095501331493132</c:v>
                </c:pt>
                <c:pt idx="1342">
                  <c:v>0.89095501331493132</c:v>
                </c:pt>
                <c:pt idx="1343">
                  <c:v>0.89095501331493132</c:v>
                </c:pt>
                <c:pt idx="1344">
                  <c:v>0.89095501331493132</c:v>
                </c:pt>
                <c:pt idx="1345">
                  <c:v>0.89095501331493132</c:v>
                </c:pt>
                <c:pt idx="1346">
                  <c:v>0.89095501331493132</c:v>
                </c:pt>
                <c:pt idx="1347">
                  <c:v>0.89095501331493132</c:v>
                </c:pt>
                <c:pt idx="1348">
                  <c:v>0.89095501331493132</c:v>
                </c:pt>
                <c:pt idx="1349">
                  <c:v>0.90918883853220278</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0.9277300733017374</c:v>
                </c:pt>
                <c:pt idx="1358">
                  <c:v>0.9277300733017374</c:v>
                </c:pt>
                <c:pt idx="1359">
                  <c:v>0.9277300733017374</c:v>
                </c:pt>
                <c:pt idx="1360">
                  <c:v>0.9277300733017374</c:v>
                </c:pt>
                <c:pt idx="1361">
                  <c:v>0.9277300733017374</c:v>
                </c:pt>
                <c:pt idx="1362">
                  <c:v>0.9277300733017374</c:v>
                </c:pt>
                <c:pt idx="1363">
                  <c:v>0.94184799845575651</c:v>
                </c:pt>
                <c:pt idx="1364">
                  <c:v>0.94421926858839211</c:v>
                </c:pt>
                <c:pt idx="1365">
                  <c:v>0.94421926858839211</c:v>
                </c:pt>
                <c:pt idx="1366">
                  <c:v>0.94421926858839211</c:v>
                </c:pt>
                <c:pt idx="1367">
                  <c:v>0.94421926858839211</c:v>
                </c:pt>
                <c:pt idx="1368">
                  <c:v>0.94421926858839211</c:v>
                </c:pt>
                <c:pt idx="1369">
                  <c:v>0.94421926858839211</c:v>
                </c:pt>
                <c:pt idx="1370">
                  <c:v>0.94421926858839211</c:v>
                </c:pt>
                <c:pt idx="1371">
                  <c:v>0.94421926858839211</c:v>
                </c:pt>
                <c:pt idx="1372">
                  <c:v>0.96338418388778102</c:v>
                </c:pt>
                <c:pt idx="1373">
                  <c:v>0.96338418388778102</c:v>
                </c:pt>
                <c:pt idx="1374">
                  <c:v>0.96338418388778102</c:v>
                </c:pt>
                <c:pt idx="1375">
                  <c:v>0.97066286127482049</c:v>
                </c:pt>
                <c:pt idx="1376">
                  <c:v>0.97066286127482049</c:v>
                </c:pt>
                <c:pt idx="1377">
                  <c:v>0.97066286127482049</c:v>
                </c:pt>
                <c:pt idx="1378">
                  <c:v>0.97066286127482049</c:v>
                </c:pt>
                <c:pt idx="1379">
                  <c:v>0.98044852568054008</c:v>
                </c:pt>
                <c:pt idx="1380">
                  <c:v>0.98044852568054008</c:v>
                </c:pt>
                <c:pt idx="1381">
                  <c:v>0.98044852568054008</c:v>
                </c:pt>
                <c:pt idx="1382">
                  <c:v>0.98784983303181217</c:v>
                </c:pt>
                <c:pt idx="1383">
                  <c:v>0.98784983303181217</c:v>
                </c:pt>
                <c:pt idx="1384">
                  <c:v>0.98784983303181217</c:v>
                </c:pt>
                <c:pt idx="1385">
                  <c:v>0.98784983303181217</c:v>
                </c:pt>
                <c:pt idx="1386">
                  <c:v>0.99780325274509218</c:v>
                </c:pt>
                <c:pt idx="1387">
                  <c:v>0.99780325274509218</c:v>
                </c:pt>
                <c:pt idx="1388">
                  <c:v>0.99780325274509218</c:v>
                </c:pt>
                <c:pt idx="1389">
                  <c:v>1.0053336776320532</c:v>
                </c:pt>
                <c:pt idx="1390">
                  <c:v>1.0053336776320532</c:v>
                </c:pt>
                <c:pt idx="1391">
                  <c:v>1.0103857941959429</c:v>
                </c:pt>
                <c:pt idx="1392">
                  <c:v>1.0103857941959429</c:v>
                </c:pt>
                <c:pt idx="1393">
                  <c:v>1.0103857941959429</c:v>
                </c:pt>
                <c:pt idx="1394">
                  <c:v>1.0103857941959429</c:v>
                </c:pt>
                <c:pt idx="1395">
                  <c:v>1.0103857941959429</c:v>
                </c:pt>
                <c:pt idx="1396">
                  <c:v>1.0103857941959429</c:v>
                </c:pt>
                <c:pt idx="1397">
                  <c:v>1.0256992806412391</c:v>
                </c:pt>
                <c:pt idx="1398">
                  <c:v>1.0256992806412391</c:v>
                </c:pt>
                <c:pt idx="1399">
                  <c:v>1.0256992806412391</c:v>
                </c:pt>
                <c:pt idx="1400">
                  <c:v>1.0256992806412391</c:v>
                </c:pt>
                <c:pt idx="1401">
                  <c:v>1.0360433298140965</c:v>
                </c:pt>
                <c:pt idx="1402">
                  <c:v>1.0360433298140965</c:v>
                </c:pt>
                <c:pt idx="1403">
                  <c:v>1.0360433298140965</c:v>
                </c:pt>
                <c:pt idx="1404">
                  <c:v>1.0438747114792222</c:v>
                </c:pt>
                <c:pt idx="1405">
                  <c:v>1.0438747114792222</c:v>
                </c:pt>
                <c:pt idx="1406">
                  <c:v>1.0438747114792222</c:v>
                </c:pt>
                <c:pt idx="1407">
                  <c:v>1.0438747114792222</c:v>
                </c:pt>
                <c:pt idx="1408">
                  <c:v>1.0438747114792222</c:v>
                </c:pt>
                <c:pt idx="1409">
                  <c:v>1.0438747114792222</c:v>
                </c:pt>
                <c:pt idx="1410">
                  <c:v>1.0597326997110486</c:v>
                </c:pt>
                <c:pt idx="1411">
                  <c:v>1.0597326997110486</c:v>
                </c:pt>
                <c:pt idx="1412">
                  <c:v>1.0597326997110486</c:v>
                </c:pt>
                <c:pt idx="1413">
                  <c:v>1.0677625100474344</c:v>
                </c:pt>
                <c:pt idx="1414">
                  <c:v>1.0677625100474344</c:v>
                </c:pt>
                <c:pt idx="1415">
                  <c:v>1.0677625100474344</c:v>
                </c:pt>
                <c:pt idx="1416">
                  <c:v>1.0677625100474344</c:v>
                </c:pt>
                <c:pt idx="1417">
                  <c:v>1.0677625100474344</c:v>
                </c:pt>
                <c:pt idx="1418">
                  <c:v>1.0813007099466392</c:v>
                </c:pt>
                <c:pt idx="1419">
                  <c:v>1.0813007099466392</c:v>
                </c:pt>
                <c:pt idx="1420">
                  <c:v>1.0813007099466392</c:v>
                </c:pt>
                <c:pt idx="1421">
                  <c:v>1.0813007099466392</c:v>
                </c:pt>
                <c:pt idx="1422">
                  <c:v>1.0813007099466392</c:v>
                </c:pt>
                <c:pt idx="1423">
                  <c:v>1.0813007099466392</c:v>
                </c:pt>
                <c:pt idx="1424">
                  <c:v>1.0978128158472511</c:v>
                </c:pt>
                <c:pt idx="1425">
                  <c:v>1.0978128158472511</c:v>
                </c:pt>
                <c:pt idx="1426">
                  <c:v>1.0978128158472511</c:v>
                </c:pt>
                <c:pt idx="1427">
                  <c:v>1.106182200861207</c:v>
                </c:pt>
                <c:pt idx="1428">
                  <c:v>1.106182200861207</c:v>
                </c:pt>
                <c:pt idx="1429">
                  <c:v>1.106182200861207</c:v>
                </c:pt>
                <c:pt idx="1430">
                  <c:v>1.106182200861207</c:v>
                </c:pt>
                <c:pt idx="1431">
                  <c:v>1.1174634002413726</c:v>
                </c:pt>
                <c:pt idx="1432">
                  <c:v>1.1174634002413726</c:v>
                </c:pt>
                <c:pt idx="1433">
                  <c:v>1.1174634002413726</c:v>
                </c:pt>
                <c:pt idx="1434">
                  <c:v>1.1174634002413726</c:v>
                </c:pt>
                <c:pt idx="1435">
                  <c:v>1.1174634002413726</c:v>
                </c:pt>
                <c:pt idx="1436">
                  <c:v>1.1174634002413726</c:v>
                </c:pt>
                <c:pt idx="1437">
                  <c:v>1.1174634002413726</c:v>
                </c:pt>
                <c:pt idx="1438">
                  <c:v>1.1174634002413726</c:v>
                </c:pt>
                <c:pt idx="1439">
                  <c:v>1.1174634002413726</c:v>
                </c:pt>
                <c:pt idx="1440">
                  <c:v>1.1433807685649422</c:v>
                </c:pt>
                <c:pt idx="1441">
                  <c:v>1.1433807685649422</c:v>
                </c:pt>
                <c:pt idx="1442">
                  <c:v>1.1433807685649422</c:v>
                </c:pt>
                <c:pt idx="1443">
                  <c:v>1.1433807685649422</c:v>
                </c:pt>
                <c:pt idx="1444">
                  <c:v>1.1551497492767731</c:v>
                </c:pt>
                <c:pt idx="1445">
                  <c:v>1.1551497492767731</c:v>
                </c:pt>
                <c:pt idx="1446">
                  <c:v>1.1551497492767731</c:v>
                </c:pt>
                <c:pt idx="1447">
                  <c:v>1.1640825990533856</c:v>
                </c:pt>
                <c:pt idx="1448">
                  <c:v>1.167080942006796</c:v>
                </c:pt>
                <c:pt idx="1449">
                  <c:v>1.167080942006796</c:v>
                </c:pt>
                <c:pt idx="1450">
                  <c:v>1.1731093165759767</c:v>
                </c:pt>
                <c:pt idx="1451">
                  <c:v>1.1731093165759767</c:v>
                </c:pt>
                <c:pt idx="1452">
                  <c:v>1.1731093165759767</c:v>
                </c:pt>
                <c:pt idx="1453">
                  <c:v>1.1731093165759767</c:v>
                </c:pt>
                <c:pt idx="1454">
                  <c:v>1.1852957183684145</c:v>
                </c:pt>
                <c:pt idx="1455">
                  <c:v>1.1852957183684145</c:v>
                </c:pt>
                <c:pt idx="1456">
                  <c:v>1.1852957183684145</c:v>
                </c:pt>
                <c:pt idx="1457">
                  <c:v>1.1852957183684145</c:v>
                </c:pt>
                <c:pt idx="1458">
                  <c:v>1.1852957183684145</c:v>
                </c:pt>
                <c:pt idx="1459">
                  <c:v>1.1852957183684145</c:v>
                </c:pt>
                <c:pt idx="1460">
                  <c:v>1.2039124786942532</c:v>
                </c:pt>
                <c:pt idx="1461">
                  <c:v>1.2039124786942532</c:v>
                </c:pt>
                <c:pt idx="1462">
                  <c:v>1.2039124786942532</c:v>
                </c:pt>
                <c:pt idx="1463">
                  <c:v>1.2039124786942532</c:v>
                </c:pt>
                <c:pt idx="1464">
                  <c:v>1.2165591764401678</c:v>
                </c:pt>
                <c:pt idx="1465">
                  <c:v>1.2165591764401678</c:v>
                </c:pt>
                <c:pt idx="1466">
                  <c:v>1.222956119300886</c:v>
                </c:pt>
                <c:pt idx="1467">
                  <c:v>1.222956119300886</c:v>
                </c:pt>
                <c:pt idx="1468">
                  <c:v>1.2294035019788656</c:v>
                </c:pt>
                <c:pt idx="1469">
                  <c:v>1.2294035019788656</c:v>
                </c:pt>
                <c:pt idx="1470">
                  <c:v>1.2294035019788656</c:v>
                </c:pt>
                <c:pt idx="1471">
                  <c:v>1.2294035019788656</c:v>
                </c:pt>
                <c:pt idx="1472">
                  <c:v>1.2424539177781742</c:v>
                </c:pt>
                <c:pt idx="1473">
                  <c:v>1.2457497672431228</c:v>
                </c:pt>
                <c:pt idx="1474">
                  <c:v>1.2457497672431228</c:v>
                </c:pt>
                <c:pt idx="1475">
                  <c:v>1.2523823790942727</c:v>
                </c:pt>
                <c:pt idx="1476">
                  <c:v>1.2557194420550748</c:v>
                </c:pt>
                <c:pt idx="1477">
                  <c:v>1.2557194420550748</c:v>
                </c:pt>
                <c:pt idx="1478">
                  <c:v>1.262435852359769</c:v>
                </c:pt>
                <c:pt idx="1479">
                  <c:v>1.2658155156203383</c:v>
                </c:pt>
                <c:pt idx="1480">
                  <c:v>1.2692096993653308</c:v>
                </c:pt>
                <c:pt idx="1481">
                  <c:v>1.2692096993653308</c:v>
                </c:pt>
                <c:pt idx="1482">
                  <c:v>1.2692096993653308</c:v>
                </c:pt>
                <c:pt idx="1483">
                  <c:v>1.2692096993653308</c:v>
                </c:pt>
                <c:pt idx="1484">
                  <c:v>1.2829349771273677</c:v>
                </c:pt>
                <c:pt idx="1485">
                  <c:v>1.2829349771273677</c:v>
                </c:pt>
                <c:pt idx="1486">
                  <c:v>1.2898891601746336</c:v>
                </c:pt>
                <c:pt idx="1487">
                  <c:v>1.2933897637306977</c:v>
                </c:pt>
                <c:pt idx="1488">
                  <c:v>1.2933897637306977</c:v>
                </c:pt>
                <c:pt idx="1489">
                  <c:v>1.30043892518153</c:v>
                </c:pt>
                <c:pt idx="1490">
                  <c:v>1.30043892518153</c:v>
                </c:pt>
                <c:pt idx="1491">
                  <c:v>1.3075533054630664</c:v>
                </c:pt>
                <c:pt idx="1492">
                  <c:v>1.3075533054630664</c:v>
                </c:pt>
                <c:pt idx="1493">
                  <c:v>1.3147344895569</c:v>
                </c:pt>
                <c:pt idx="1494">
                  <c:v>1.3147344895569</c:v>
                </c:pt>
                <c:pt idx="1495">
                  <c:v>1.3219841213691266</c:v>
                </c:pt>
                <c:pt idx="1496">
                  <c:v>1.3256351357371048</c:v>
                </c:pt>
                <c:pt idx="1497">
                  <c:v>1.3293039067315393</c:v>
                </c:pt>
                <c:pt idx="1498">
                  <c:v>1.3293039067315393</c:v>
                </c:pt>
                <c:pt idx="1499">
                  <c:v>1.3366956165977166</c:v>
                </c:pt>
                <c:pt idx="1500">
                  <c:v>1.3404190152831756</c:v>
                </c:pt>
                <c:pt idx="1501">
                  <c:v>1.3404190152831756</c:v>
                </c:pt>
                <c:pt idx="1502">
                  <c:v>1.347922083335517</c:v>
                </c:pt>
                <c:pt idx="1503">
                  <c:v>1.3517022399306602</c:v>
                </c:pt>
                <c:pt idx="1504">
                  <c:v>1.3517022399306602</c:v>
                </c:pt>
                <c:pt idx="1505">
                  <c:v>1.3593210527266006</c:v>
                </c:pt>
                <c:pt idx="1506">
                  <c:v>1.3631602258263118</c:v>
                </c:pt>
                <c:pt idx="1507">
                  <c:v>1.3631602258263118</c:v>
                </c:pt>
                <c:pt idx="1508">
                  <c:v>1.3708994371181193</c:v>
                </c:pt>
                <c:pt idx="1509">
                  <c:v>1.3748000243745633</c:v>
                </c:pt>
                <c:pt idx="1510">
                  <c:v>1.3748000243745633</c:v>
                </c:pt>
                <c:pt idx="1511">
                  <c:v>1.3826645775830844</c:v>
                </c:pt>
                <c:pt idx="1512">
                  <c:v>1.3826645775830844</c:v>
                </c:pt>
                <c:pt idx="1513">
                  <c:v>1.3906155926536621</c:v>
                </c:pt>
                <c:pt idx="1514">
                  <c:v>1.3946242806491955</c:v>
                </c:pt>
                <c:pt idx="1515">
                  <c:v>1.3986555058171073</c:v>
                </c:pt>
                <c:pt idx="1516">
                  <c:v>1.3986555058171073</c:v>
                </c:pt>
                <c:pt idx="1517">
                  <c:v>1.4067868590764923</c:v>
                </c:pt>
                <c:pt idx="1518">
                  <c:v>1.4067868590764923</c:v>
                </c:pt>
                <c:pt idx="1519">
                  <c:v>1.4067868590764923</c:v>
                </c:pt>
                <c:pt idx="1520">
                  <c:v>1.4191611772342045</c:v>
                </c:pt>
                <c:pt idx="1521">
                  <c:v>1.4233346210279796</c:v>
                </c:pt>
                <c:pt idx="1522">
                  <c:v>1.4233346210279796</c:v>
                </c:pt>
                <c:pt idx="1523">
                  <c:v>1.4317567017167454</c:v>
                </c:pt>
                <c:pt idx="1524">
                  <c:v>1.4317567017167454</c:v>
                </c:pt>
                <c:pt idx="1525">
                  <c:v>1.4402815816722094</c:v>
                </c:pt>
                <c:pt idx="1526">
                  <c:v>1.4402815816722094</c:v>
                </c:pt>
                <c:pt idx="1527">
                  <c:v>1.4402815816722094</c:v>
                </c:pt>
                <c:pt idx="1528">
                  <c:v>1.4532686381432216</c:v>
                </c:pt>
                <c:pt idx="1529">
                  <c:v>1.4532686381432216</c:v>
                </c:pt>
                <c:pt idx="1530">
                  <c:v>1.4620647442474533</c:v>
                </c:pt>
                <c:pt idx="1531">
                  <c:v>1.4665055420239985</c:v>
                </c:pt>
                <c:pt idx="1532">
                  <c:v>1.4665055420239985</c:v>
                </c:pt>
                <c:pt idx="1533">
                  <c:v>1.4665055420239985</c:v>
                </c:pt>
                <c:pt idx="1534">
                  <c:v>1.4800045078319417</c:v>
                </c:pt>
                <c:pt idx="1535">
                  <c:v>1.4800045078319417</c:v>
                </c:pt>
                <c:pt idx="1536">
                  <c:v>1.4800045078319417</c:v>
                </c:pt>
                <c:pt idx="1537">
                  <c:v>1.4800045078319417</c:v>
                </c:pt>
                <c:pt idx="1538">
                  <c:v>1.4984336523422113</c:v>
                </c:pt>
                <c:pt idx="1539">
                  <c:v>1.503121318668001</c:v>
                </c:pt>
                <c:pt idx="1540">
                  <c:v>1.503121318668001</c:v>
                </c:pt>
                <c:pt idx="1541">
                  <c:v>1.5125970273974987</c:v>
                </c:pt>
                <c:pt idx="1542">
                  <c:v>1.5125970273974987</c:v>
                </c:pt>
                <c:pt idx="1543">
                  <c:v>1.5125970273974987</c:v>
                </c:pt>
                <c:pt idx="1544">
                  <c:v>1.5270705026582778</c:v>
                </c:pt>
                <c:pt idx="1545">
                  <c:v>1.5319668124298669</c:v>
                </c:pt>
                <c:pt idx="1546">
                  <c:v>1.5369001273161307</c:v>
                </c:pt>
                <c:pt idx="1547">
                  <c:v>1.5369001273161307</c:v>
                </c:pt>
                <c:pt idx="1548">
                  <c:v>1.5468805340999254</c:v>
                </c:pt>
                <c:pt idx="1549">
                  <c:v>1.5468805340999254</c:v>
                </c:pt>
                <c:pt idx="1550">
                  <c:v>1.5570174466938811</c:v>
                </c:pt>
                <c:pt idx="1551">
                  <c:v>1.5621464731395975</c:v>
                </c:pt>
                <c:pt idx="1552">
                  <c:v>1.5621464731395975</c:v>
                </c:pt>
                <c:pt idx="1553">
                  <c:v>1.5725296242490356</c:v>
                </c:pt>
                <c:pt idx="1554">
                  <c:v>1.5725296242490356</c:v>
                </c:pt>
                <c:pt idx="1555">
                  <c:v>1.5830851323328081</c:v>
                </c:pt>
                <c:pt idx="1556">
                  <c:v>1.5830851323328081</c:v>
                </c:pt>
                <c:pt idx="1557">
                  <c:v>1.5830851323328081</c:v>
                </c:pt>
                <c:pt idx="1558">
                  <c:v>1.5992570753291051</c:v>
                </c:pt>
                <c:pt idx="1559">
                  <c:v>1.6047418095286119</c:v>
                </c:pt>
                <c:pt idx="1560">
                  <c:v>1.6102752474238053</c:v>
                </c:pt>
                <c:pt idx="1561">
                  <c:v>1.6102752474238053</c:v>
                </c:pt>
                <c:pt idx="1562">
                  <c:v>1.6214924498394727</c:v>
                </c:pt>
                <c:pt idx="1563">
                  <c:v>1.6271784104016083</c:v>
                </c:pt>
                <c:pt idx="1564">
                  <c:v>1.6329174699731521</c:v>
                </c:pt>
                <c:pt idx="1565">
                  <c:v>1.6329174699731521</c:v>
                </c:pt>
                <c:pt idx="1566">
                  <c:v>1.6445597025796697</c:v>
                </c:pt>
                <c:pt idx="1567">
                  <c:v>1.6504653896281691</c:v>
                </c:pt>
                <c:pt idx="1568">
                  <c:v>1.6564292077764511</c:v>
                </c:pt>
                <c:pt idx="1569">
                  <c:v>1.6624525291871317</c:v>
                </c:pt>
                <c:pt idx="1570">
                  <c:v>1.6685367761919099</c:v>
                </c:pt>
                <c:pt idx="1571">
                  <c:v>1.6685367761919099</c:v>
                </c:pt>
                <c:pt idx="1572">
                  <c:v>1.6808940023447283</c:v>
                </c:pt>
                <c:pt idx="1573">
                  <c:v>1.6871701003547859</c:v>
                </c:pt>
                <c:pt idx="1574">
                  <c:v>1.693513367540125</c:v>
                </c:pt>
                <c:pt idx="1575">
                  <c:v>1.6999255180307871</c:v>
                </c:pt>
                <c:pt idx="1576">
                  <c:v>1.6999255180307871</c:v>
                </c:pt>
                <c:pt idx="1577">
                  <c:v>1.6999255180307871</c:v>
                </c:pt>
                <c:pt idx="1578">
                  <c:v>1.7195934507244628</c:v>
                </c:pt>
                <c:pt idx="1579">
                  <c:v>1.7262996894247771</c:v>
                </c:pt>
                <c:pt idx="1580">
                  <c:v>1.7330844772440364</c:v>
                </c:pt>
                <c:pt idx="1581">
                  <c:v>1.7330844772440364</c:v>
                </c:pt>
                <c:pt idx="1582">
                  <c:v>1.7468985212689383</c:v>
                </c:pt>
                <c:pt idx="1583">
                  <c:v>1.7539324289023792</c:v>
                </c:pt>
                <c:pt idx="1584">
                  <c:v>1.7539324289023792</c:v>
                </c:pt>
                <c:pt idx="1585">
                  <c:v>1.7539324289023792</c:v>
                </c:pt>
                <c:pt idx="1586">
                  <c:v>1.775571825325537</c:v>
                </c:pt>
                <c:pt idx="1587">
                  <c:v>1.782973230796389</c:v>
                </c:pt>
                <c:pt idx="1588">
                  <c:v>1.7904736180152268</c:v>
                </c:pt>
                <c:pt idx="1589">
                  <c:v>1.7904736180152268</c:v>
                </c:pt>
                <c:pt idx="1590">
                  <c:v>1.8057839581771002</c:v>
                </c:pt>
                <c:pt idx="1591">
                  <c:v>1.8136006137174883</c:v>
                </c:pt>
                <c:pt idx="1592">
                  <c:v>1.8136006137174883</c:v>
                </c:pt>
                <c:pt idx="1593">
                  <c:v>1.8295749434197284</c:v>
                </c:pt>
                <c:pt idx="1594">
                  <c:v>1.8377404042070804</c:v>
                </c:pt>
                <c:pt idx="1595">
                  <c:v>1.8460302671294702</c:v>
                </c:pt>
                <c:pt idx="1596">
                  <c:v>1.8544489690938102</c:v>
                </c:pt>
                <c:pt idx="1597">
                  <c:v>1.8544489690938102</c:v>
                </c:pt>
                <c:pt idx="1598">
                  <c:v>1.8716918916622953</c:v>
                </c:pt>
                <c:pt idx="1599">
                  <c:v>1.8805262984826756</c:v>
                </c:pt>
                <c:pt idx="1600">
                  <c:v>1.8895099603334296</c:v>
                </c:pt>
                <c:pt idx="1601">
                  <c:v>1.898648757670367</c:v>
                </c:pt>
                <c:pt idx="1602">
                  <c:v>1.907948933309944</c:v>
                </c:pt>
                <c:pt idx="1603">
                  <c:v>1.917417123160428</c:v>
                </c:pt>
                <c:pt idx="1604">
                  <c:v>1.917417123160428</c:v>
                </c:pt>
                <c:pt idx="1605">
                  <c:v>1.9368862628682144</c:v>
                </c:pt>
                <c:pt idx="1606">
                  <c:v>1.9469027762424198</c:v>
                </c:pt>
                <c:pt idx="1607">
                  <c:v>1.9571185201906935</c:v>
                </c:pt>
                <c:pt idx="1608">
                  <c:v>1.9571185201906935</c:v>
                </c:pt>
                <c:pt idx="1609">
                  <c:v>1.978185153856272</c:v>
                </c:pt>
                <c:pt idx="1610">
                  <c:v>1.989056503259333</c:v>
                </c:pt>
                <c:pt idx="1611">
                  <c:v>2.0001681446016235</c:v>
                </c:pt>
                <c:pt idx="1612">
                  <c:v>2.011532376317954</c:v>
                </c:pt>
                <c:pt idx="1613">
                  <c:v>2.0231624874260841</c:v>
                </c:pt>
                <c:pt idx="1614">
                  <c:v>2.0350728680272758</c:v>
                </c:pt>
                <c:pt idx="1615">
                  <c:v>2.0472791357561886</c:v>
                </c:pt>
                <c:pt idx="1616">
                  <c:v>2.0597982810364504</c:v>
                </c:pt>
                <c:pt idx="1617">
                  <c:v>2.0726488346152596</c:v>
                </c:pt>
                <c:pt idx="1618">
                  <c:v>2.0858510616248176</c:v>
                </c:pt>
                <c:pt idx="1619">
                  <c:v>2.0858510616248176</c:v>
                </c:pt>
                <c:pt idx="1620">
                  <c:v>2.1134016615055304</c:v>
                </c:pt>
                <c:pt idx="1621">
                  <c:v>2.1278014681013535</c:v>
                </c:pt>
                <c:pt idx="1622">
                  <c:v>2.1426564926871308</c:v>
                </c:pt>
                <c:pt idx="1623">
                  <c:v>2.157999958155886</c:v>
                </c:pt>
                <c:pt idx="1624">
                  <c:v>2.1738689464820595</c:v>
                </c:pt>
                <c:pt idx="1625">
                  <c:v>2.1738689464820595</c:v>
                </c:pt>
                <c:pt idx="1626">
                  <c:v>2.2073550198913581</c:v>
                </c:pt>
                <c:pt idx="1627">
                  <c:v>2.2250719274478694</c:v>
                </c:pt>
                <c:pt idx="1628">
                  <c:v>2.2250719274478694</c:v>
                </c:pt>
                <c:pt idx="1629">
                  <c:v>2.2250719274478694</c:v>
                </c:pt>
                <c:pt idx="1630">
                  <c:v>2.2828731564000071</c:v>
                </c:pt>
                <c:pt idx="1631">
                  <c:v>2.3039582943245955</c:v>
                </c:pt>
                <c:pt idx="1632">
                  <c:v>2.3261203997549531</c:v>
                </c:pt>
                <c:pt idx="1633">
                  <c:v>2.349487559997844</c:v>
                </c:pt>
                <c:pt idx="1634">
                  <c:v>2.3742127090260086</c:v>
                </c:pt>
                <c:pt idx="1635">
                  <c:v>2.4004805754973506</c:v>
                </c:pt>
                <c:pt idx="1636">
                  <c:v>2.428517260365656</c:v>
                </c:pt>
                <c:pt idx="1637">
                  <c:v>2.4586037427301957</c:v>
                </c:pt>
                <c:pt idx="1638">
                  <c:v>2.491095431263759</c:v>
                </c:pt>
                <c:pt idx="1639">
                  <c:v>2.5264513477970278</c:v>
                </c:pt>
                <c:pt idx="1640">
                  <c:v>2.5652792972685252</c:v>
                </c:pt>
                <c:pt idx="1641">
                  <c:v>2.6084089008518836</c:v>
                </c:pt>
                <c:pt idx="1642">
                  <c:v>2.6570161854420777</c:v>
                </c:pt>
                <c:pt idx="1643">
                  <c:v>2.7128509909300074</c:v>
                </c:pt>
                <c:pt idx="1644">
                  <c:v>2.7786903070508329</c:v>
                </c:pt>
                <c:pt idx="1645">
                  <c:v>2.8593577939488108</c:v>
                </c:pt>
                <c:pt idx="1646">
                  <c:v>2.9644605992605735</c:v>
                </c:pt>
                <c:pt idx="1647">
                  <c:v>3.1182499532527688</c:v>
                </c:pt>
                <c:pt idx="1648">
                  <c:v>3.4287229888501027</c:v>
                </c:pt>
              </c:numCache>
            </c:numRef>
          </c:xVal>
          <c:yVal>
            <c:numRef>
              <c:f>Regression!RegChartQQX</c:f>
              <c:numCache>
                <c:formatCode>0.0000</c:formatCode>
                <c:ptCount val="1649"/>
                <c:pt idx="0">
                  <c:v>-3.4287229888501014</c:v>
                </c:pt>
                <c:pt idx="1">
                  <c:v>-3.4287229888501014</c:v>
                </c:pt>
                <c:pt idx="2">
                  <c:v>-3.4287229888501014</c:v>
                </c:pt>
                <c:pt idx="3">
                  <c:v>-3.4287229888501014</c:v>
                </c:pt>
                <c:pt idx="4">
                  <c:v>-3.4287229888501014</c:v>
                </c:pt>
                <c:pt idx="5">
                  <c:v>-3.4287229888501014</c:v>
                </c:pt>
                <c:pt idx="6">
                  <c:v>-2.6570161854420777</c:v>
                </c:pt>
                <c:pt idx="7">
                  <c:v>-2.6570161854420777</c:v>
                </c:pt>
                <c:pt idx="8">
                  <c:v>-2.6570161854420777</c:v>
                </c:pt>
                <c:pt idx="9">
                  <c:v>-2.6570161854420777</c:v>
                </c:pt>
                <c:pt idx="10">
                  <c:v>-2.6570161854420777</c:v>
                </c:pt>
                <c:pt idx="11">
                  <c:v>-2.6570161854420777</c:v>
                </c:pt>
                <c:pt idx="12">
                  <c:v>-2.6570161854420777</c:v>
                </c:pt>
                <c:pt idx="13">
                  <c:v>-2.6570161854420777</c:v>
                </c:pt>
                <c:pt idx="14">
                  <c:v>-2.3742127090260081</c:v>
                </c:pt>
                <c:pt idx="15">
                  <c:v>-2.3742127090260081</c:v>
                </c:pt>
                <c:pt idx="16">
                  <c:v>-2.3742127090260081</c:v>
                </c:pt>
                <c:pt idx="17">
                  <c:v>-2.3039582943245951</c:v>
                </c:pt>
                <c:pt idx="18">
                  <c:v>-2.3039582943245951</c:v>
                </c:pt>
                <c:pt idx="19">
                  <c:v>-2.3039582943245951</c:v>
                </c:pt>
                <c:pt idx="20">
                  <c:v>-2.2435160869312201</c:v>
                </c:pt>
                <c:pt idx="21">
                  <c:v>-2.2435160869312201</c:v>
                </c:pt>
                <c:pt idx="22">
                  <c:v>-2.2435160869312201</c:v>
                </c:pt>
                <c:pt idx="23">
                  <c:v>-2.2435160869312201</c:v>
                </c:pt>
                <c:pt idx="24">
                  <c:v>-2.2435160869312201</c:v>
                </c:pt>
                <c:pt idx="25">
                  <c:v>-2.2435160869312201</c:v>
                </c:pt>
                <c:pt idx="26">
                  <c:v>-2.2435160869312201</c:v>
                </c:pt>
                <c:pt idx="27">
                  <c:v>-2.2435160869312201</c:v>
                </c:pt>
                <c:pt idx="28">
                  <c:v>-2.2435160869312201</c:v>
                </c:pt>
                <c:pt idx="29">
                  <c:v>-2.2435160869312201</c:v>
                </c:pt>
                <c:pt idx="30">
                  <c:v>-2.085851061624818</c:v>
                </c:pt>
                <c:pt idx="31">
                  <c:v>-2.085851061624818</c:v>
                </c:pt>
                <c:pt idx="32">
                  <c:v>-2.085851061624818</c:v>
                </c:pt>
                <c:pt idx="33">
                  <c:v>-2.085851061624818</c:v>
                </c:pt>
                <c:pt idx="34">
                  <c:v>-2.085851061624818</c:v>
                </c:pt>
                <c:pt idx="35">
                  <c:v>-2.085851061624818</c:v>
                </c:pt>
                <c:pt idx="36">
                  <c:v>-2.085851061624818</c:v>
                </c:pt>
                <c:pt idx="37">
                  <c:v>-2.0001681446016244</c:v>
                </c:pt>
                <c:pt idx="38">
                  <c:v>-2.0001681446016244</c:v>
                </c:pt>
                <c:pt idx="39">
                  <c:v>-2.0001681446016244</c:v>
                </c:pt>
                <c:pt idx="40">
                  <c:v>-2.0001681446016244</c:v>
                </c:pt>
                <c:pt idx="41">
                  <c:v>-2.0001681446016244</c:v>
                </c:pt>
                <c:pt idx="42">
                  <c:v>-2.0001681446016244</c:v>
                </c:pt>
                <c:pt idx="43">
                  <c:v>-1.9368862628682149</c:v>
                </c:pt>
                <c:pt idx="44">
                  <c:v>-1.9368862628682149</c:v>
                </c:pt>
                <c:pt idx="45">
                  <c:v>-1.9368862628682149</c:v>
                </c:pt>
                <c:pt idx="46">
                  <c:v>-1.9368862628682149</c:v>
                </c:pt>
                <c:pt idx="47">
                  <c:v>-1.9368862628682149</c:v>
                </c:pt>
                <c:pt idx="48">
                  <c:v>-1.9368862628682149</c:v>
                </c:pt>
                <c:pt idx="49">
                  <c:v>-1.9368862628682149</c:v>
                </c:pt>
                <c:pt idx="50">
                  <c:v>-1.8716918916622953</c:v>
                </c:pt>
                <c:pt idx="51">
                  <c:v>-1.8716918916622953</c:v>
                </c:pt>
                <c:pt idx="52">
                  <c:v>-1.8716918916622953</c:v>
                </c:pt>
                <c:pt idx="53">
                  <c:v>-1.8716918916622953</c:v>
                </c:pt>
                <c:pt idx="54">
                  <c:v>-1.8716918916622953</c:v>
                </c:pt>
                <c:pt idx="55">
                  <c:v>-1.8716918916622953</c:v>
                </c:pt>
                <c:pt idx="56">
                  <c:v>-1.8716918916622953</c:v>
                </c:pt>
                <c:pt idx="57">
                  <c:v>-1.8716918916622953</c:v>
                </c:pt>
                <c:pt idx="58">
                  <c:v>-1.8716918916622953</c:v>
                </c:pt>
                <c:pt idx="59">
                  <c:v>-1.8716918916622953</c:v>
                </c:pt>
                <c:pt idx="60">
                  <c:v>-1.8716918916622953</c:v>
                </c:pt>
                <c:pt idx="61">
                  <c:v>-1.8716918916622953</c:v>
                </c:pt>
                <c:pt idx="62">
                  <c:v>-1.8716918916622953</c:v>
                </c:pt>
                <c:pt idx="63">
                  <c:v>-1.8716918916622953</c:v>
                </c:pt>
                <c:pt idx="64">
                  <c:v>-1.7610542000458449</c:v>
                </c:pt>
                <c:pt idx="65">
                  <c:v>-1.7610542000458449</c:v>
                </c:pt>
                <c:pt idx="66">
                  <c:v>-1.7610542000458449</c:v>
                </c:pt>
                <c:pt idx="67">
                  <c:v>-1.7610542000458449</c:v>
                </c:pt>
                <c:pt idx="68">
                  <c:v>-1.7610542000458449</c:v>
                </c:pt>
                <c:pt idx="69">
                  <c:v>-1.7610542000458449</c:v>
                </c:pt>
                <c:pt idx="70">
                  <c:v>-1.7610542000458449</c:v>
                </c:pt>
                <c:pt idx="71">
                  <c:v>-1.7610542000458449</c:v>
                </c:pt>
                <c:pt idx="72">
                  <c:v>-1.7610542000458449</c:v>
                </c:pt>
                <c:pt idx="73">
                  <c:v>-1.7610542000458449</c:v>
                </c:pt>
                <c:pt idx="74">
                  <c:v>-1.7610542000458449</c:v>
                </c:pt>
                <c:pt idx="75">
                  <c:v>-1.7610542000458449</c:v>
                </c:pt>
                <c:pt idx="76">
                  <c:v>-1.7610542000458449</c:v>
                </c:pt>
                <c:pt idx="77">
                  <c:v>-1.7610542000458449</c:v>
                </c:pt>
                <c:pt idx="78">
                  <c:v>-1.7610542000458449</c:v>
                </c:pt>
                <c:pt idx="79">
                  <c:v>-1.7610542000458449</c:v>
                </c:pt>
                <c:pt idx="80">
                  <c:v>-1.7610542000458449</c:v>
                </c:pt>
                <c:pt idx="81">
                  <c:v>-1.7610542000458449</c:v>
                </c:pt>
                <c:pt idx="82">
                  <c:v>-1.6445597025796699</c:v>
                </c:pt>
                <c:pt idx="83">
                  <c:v>-1.6445597025796699</c:v>
                </c:pt>
                <c:pt idx="84">
                  <c:v>-1.6445597025796699</c:v>
                </c:pt>
                <c:pt idx="85">
                  <c:v>-1.6445597025796699</c:v>
                </c:pt>
                <c:pt idx="86">
                  <c:v>-1.6445597025796699</c:v>
                </c:pt>
                <c:pt idx="87">
                  <c:v>-1.6445597025796699</c:v>
                </c:pt>
                <c:pt idx="88">
                  <c:v>-1.6445597025796699</c:v>
                </c:pt>
                <c:pt idx="89">
                  <c:v>-1.6445597025796699</c:v>
                </c:pt>
                <c:pt idx="90">
                  <c:v>-1.6445597025796699</c:v>
                </c:pt>
                <c:pt idx="91">
                  <c:v>-1.6445597025796699</c:v>
                </c:pt>
                <c:pt idx="92">
                  <c:v>-1.6445597025796699</c:v>
                </c:pt>
                <c:pt idx="93">
                  <c:v>-1.6445597025796699</c:v>
                </c:pt>
                <c:pt idx="94">
                  <c:v>-1.6445597025796699</c:v>
                </c:pt>
                <c:pt idx="95">
                  <c:v>-1.6445597025796699</c:v>
                </c:pt>
                <c:pt idx="96">
                  <c:v>-1.5673169272642296</c:v>
                </c:pt>
                <c:pt idx="97">
                  <c:v>-1.5673169272642296</c:v>
                </c:pt>
                <c:pt idx="98">
                  <c:v>-1.5673169272642296</c:v>
                </c:pt>
                <c:pt idx="99">
                  <c:v>-1.5673169272642296</c:v>
                </c:pt>
                <c:pt idx="100">
                  <c:v>-1.5673169272642296</c:v>
                </c:pt>
                <c:pt idx="101">
                  <c:v>-1.5673169272642296</c:v>
                </c:pt>
                <c:pt idx="102">
                  <c:v>-1.5673169272642296</c:v>
                </c:pt>
                <c:pt idx="103">
                  <c:v>-1.5673169272642296</c:v>
                </c:pt>
                <c:pt idx="104">
                  <c:v>-1.5673169272642296</c:v>
                </c:pt>
                <c:pt idx="105">
                  <c:v>-1.5673169272642296</c:v>
                </c:pt>
                <c:pt idx="106">
                  <c:v>-1.5673169272642296</c:v>
                </c:pt>
                <c:pt idx="107">
                  <c:v>-1.5673169272642296</c:v>
                </c:pt>
                <c:pt idx="108">
                  <c:v>-1.5673169272642296</c:v>
                </c:pt>
                <c:pt idx="109">
                  <c:v>-1.5673169272642296</c:v>
                </c:pt>
                <c:pt idx="110">
                  <c:v>-1.5673169272642296</c:v>
                </c:pt>
                <c:pt idx="111">
                  <c:v>-1.5673169272642296</c:v>
                </c:pt>
                <c:pt idx="112">
                  <c:v>-1.5673169272642296</c:v>
                </c:pt>
                <c:pt idx="113">
                  <c:v>-1.5673169272642296</c:v>
                </c:pt>
                <c:pt idx="114">
                  <c:v>-1.4800045078319408</c:v>
                </c:pt>
                <c:pt idx="115">
                  <c:v>-1.4800045078319408</c:v>
                </c:pt>
                <c:pt idx="116">
                  <c:v>-1.4800045078319408</c:v>
                </c:pt>
                <c:pt idx="117">
                  <c:v>-1.4800045078319408</c:v>
                </c:pt>
                <c:pt idx="118">
                  <c:v>-1.4800045078319408</c:v>
                </c:pt>
                <c:pt idx="119">
                  <c:v>-1.4800045078319408</c:v>
                </c:pt>
                <c:pt idx="120">
                  <c:v>-1.4800045078319408</c:v>
                </c:pt>
                <c:pt idx="121">
                  <c:v>-1.4800045078319408</c:v>
                </c:pt>
                <c:pt idx="122">
                  <c:v>-1.4800045078319408</c:v>
                </c:pt>
                <c:pt idx="123">
                  <c:v>-1.4800045078319408</c:v>
                </c:pt>
                <c:pt idx="124">
                  <c:v>-1.4800045078319408</c:v>
                </c:pt>
                <c:pt idx="125">
                  <c:v>-1.4800045078319408</c:v>
                </c:pt>
                <c:pt idx="126">
                  <c:v>-1.4800045078319408</c:v>
                </c:pt>
                <c:pt idx="127">
                  <c:v>-1.4233346210279803</c:v>
                </c:pt>
                <c:pt idx="128">
                  <c:v>-1.4233346210279803</c:v>
                </c:pt>
                <c:pt idx="129">
                  <c:v>-1.4233346210279803</c:v>
                </c:pt>
                <c:pt idx="130">
                  <c:v>-1.4233346210279803</c:v>
                </c:pt>
                <c:pt idx="131">
                  <c:v>-1.4233346210279803</c:v>
                </c:pt>
                <c:pt idx="132">
                  <c:v>-1.4233346210279803</c:v>
                </c:pt>
                <c:pt idx="133">
                  <c:v>-1.4233346210279803</c:v>
                </c:pt>
                <c:pt idx="134">
                  <c:v>-1.4233346210279803</c:v>
                </c:pt>
                <c:pt idx="135">
                  <c:v>-1.4233346210279803</c:v>
                </c:pt>
                <c:pt idx="136">
                  <c:v>-1.4233346210279803</c:v>
                </c:pt>
                <c:pt idx="137">
                  <c:v>-1.4233346210279803</c:v>
                </c:pt>
                <c:pt idx="138">
                  <c:v>-1.4233346210279803</c:v>
                </c:pt>
                <c:pt idx="139">
                  <c:v>-1.4233346210279803</c:v>
                </c:pt>
                <c:pt idx="140">
                  <c:v>-1.3708994371181193</c:v>
                </c:pt>
                <c:pt idx="141">
                  <c:v>-1.3708994371181193</c:v>
                </c:pt>
                <c:pt idx="142">
                  <c:v>-1.3708994371181193</c:v>
                </c:pt>
                <c:pt idx="143">
                  <c:v>-1.3708994371181193</c:v>
                </c:pt>
                <c:pt idx="144">
                  <c:v>-1.3708994371181193</c:v>
                </c:pt>
                <c:pt idx="145">
                  <c:v>-1.3708994371181193</c:v>
                </c:pt>
                <c:pt idx="146">
                  <c:v>-1.3708994371181193</c:v>
                </c:pt>
                <c:pt idx="147">
                  <c:v>-1.3708994371181193</c:v>
                </c:pt>
                <c:pt idx="148">
                  <c:v>-1.3708994371181193</c:v>
                </c:pt>
                <c:pt idx="149">
                  <c:v>-1.3708994371181193</c:v>
                </c:pt>
                <c:pt idx="150">
                  <c:v>-1.3329906577816031</c:v>
                </c:pt>
                <c:pt idx="151">
                  <c:v>-1.3329906577816031</c:v>
                </c:pt>
                <c:pt idx="152">
                  <c:v>-1.3329906577816031</c:v>
                </c:pt>
                <c:pt idx="153">
                  <c:v>-1.3329906577816031</c:v>
                </c:pt>
                <c:pt idx="154">
                  <c:v>-1.3329906577816031</c:v>
                </c:pt>
                <c:pt idx="155">
                  <c:v>-1.3329906577816031</c:v>
                </c:pt>
                <c:pt idx="156">
                  <c:v>-1.3329906577816031</c:v>
                </c:pt>
                <c:pt idx="157">
                  <c:v>-1.3075533054630664</c:v>
                </c:pt>
                <c:pt idx="158">
                  <c:v>-1.3075533054630664</c:v>
                </c:pt>
                <c:pt idx="159">
                  <c:v>-1.3075533054630664</c:v>
                </c:pt>
                <c:pt idx="160">
                  <c:v>-1.3075533054630664</c:v>
                </c:pt>
                <c:pt idx="161">
                  <c:v>-1.3075533054630664</c:v>
                </c:pt>
                <c:pt idx="162">
                  <c:v>-1.3075533054630664</c:v>
                </c:pt>
                <c:pt idx="163">
                  <c:v>-1.3075533054630664</c:v>
                </c:pt>
                <c:pt idx="164">
                  <c:v>-1.3075533054630664</c:v>
                </c:pt>
                <c:pt idx="165">
                  <c:v>-1.3075533054630664</c:v>
                </c:pt>
                <c:pt idx="166">
                  <c:v>-1.3075533054630664</c:v>
                </c:pt>
                <c:pt idx="167">
                  <c:v>-1.3075533054630664</c:v>
                </c:pt>
                <c:pt idx="168">
                  <c:v>-1.3075533054630664</c:v>
                </c:pt>
                <c:pt idx="169">
                  <c:v>-1.2658155156203383</c:v>
                </c:pt>
                <c:pt idx="170">
                  <c:v>-1.2658155156203383</c:v>
                </c:pt>
                <c:pt idx="171">
                  <c:v>-1.2658155156203383</c:v>
                </c:pt>
                <c:pt idx="172">
                  <c:v>-1.2658155156203383</c:v>
                </c:pt>
                <c:pt idx="173">
                  <c:v>-1.2658155156203383</c:v>
                </c:pt>
                <c:pt idx="174">
                  <c:v>-1.2658155156203383</c:v>
                </c:pt>
                <c:pt idx="175">
                  <c:v>-1.2658155156203383</c:v>
                </c:pt>
                <c:pt idx="176">
                  <c:v>-1.2658155156203383</c:v>
                </c:pt>
                <c:pt idx="177">
                  <c:v>-1.2391715096362252</c:v>
                </c:pt>
                <c:pt idx="178">
                  <c:v>-1.2391715096362252</c:v>
                </c:pt>
                <c:pt idx="179">
                  <c:v>-1.2391715096362252</c:v>
                </c:pt>
                <c:pt idx="180">
                  <c:v>-1.2391715096362252</c:v>
                </c:pt>
                <c:pt idx="181">
                  <c:v>-1.2391715096362252</c:v>
                </c:pt>
                <c:pt idx="182">
                  <c:v>-1.2391715096362252</c:v>
                </c:pt>
                <c:pt idx="183">
                  <c:v>-1.2391715096362252</c:v>
                </c:pt>
                <c:pt idx="184">
                  <c:v>-1.2391715096362252</c:v>
                </c:pt>
                <c:pt idx="185">
                  <c:v>-1.2391715096362252</c:v>
                </c:pt>
                <c:pt idx="186">
                  <c:v>-1.2391715096362252</c:v>
                </c:pt>
                <c:pt idx="187">
                  <c:v>-1.2391715096362252</c:v>
                </c:pt>
                <c:pt idx="188">
                  <c:v>-1.2391715096362252</c:v>
                </c:pt>
                <c:pt idx="189">
                  <c:v>-1.2391715096362252</c:v>
                </c:pt>
                <c:pt idx="190">
                  <c:v>-1.2391715096362252</c:v>
                </c:pt>
                <c:pt idx="191">
                  <c:v>-1.2391715096362252</c:v>
                </c:pt>
                <c:pt idx="192">
                  <c:v>-1.1914554566319386</c:v>
                </c:pt>
                <c:pt idx="193">
                  <c:v>-1.1914554566319386</c:v>
                </c:pt>
                <c:pt idx="194">
                  <c:v>-1.1914554566319386</c:v>
                </c:pt>
                <c:pt idx="195">
                  <c:v>-1.1914554566319386</c:v>
                </c:pt>
                <c:pt idx="196">
                  <c:v>-1.1914554566319386</c:v>
                </c:pt>
                <c:pt idx="197">
                  <c:v>-1.1914554566319386</c:v>
                </c:pt>
                <c:pt idx="198">
                  <c:v>-1.1914554566319386</c:v>
                </c:pt>
                <c:pt idx="199">
                  <c:v>-1.1914554566319386</c:v>
                </c:pt>
                <c:pt idx="200">
                  <c:v>-1.1914554566319386</c:v>
                </c:pt>
                <c:pt idx="201">
                  <c:v>-1.1914554566319386</c:v>
                </c:pt>
                <c:pt idx="202">
                  <c:v>-1.161094684906975</c:v>
                </c:pt>
                <c:pt idx="203">
                  <c:v>-1.161094684906975</c:v>
                </c:pt>
                <c:pt idx="204">
                  <c:v>-1.161094684906975</c:v>
                </c:pt>
                <c:pt idx="205">
                  <c:v>-1.161094684906975</c:v>
                </c:pt>
                <c:pt idx="206">
                  <c:v>-1.161094684906975</c:v>
                </c:pt>
                <c:pt idx="207">
                  <c:v>-1.161094684906975</c:v>
                </c:pt>
                <c:pt idx="208">
                  <c:v>-1.161094684906975</c:v>
                </c:pt>
                <c:pt idx="209">
                  <c:v>-1.161094684906975</c:v>
                </c:pt>
                <c:pt idx="210">
                  <c:v>-1.161094684906975</c:v>
                </c:pt>
                <c:pt idx="211">
                  <c:v>-1.161094684906975</c:v>
                </c:pt>
                <c:pt idx="212">
                  <c:v>-1.1317680610609704</c:v>
                </c:pt>
                <c:pt idx="213">
                  <c:v>-1.1317680610609704</c:v>
                </c:pt>
                <c:pt idx="214">
                  <c:v>-1.1317680610609704</c:v>
                </c:pt>
                <c:pt idx="215">
                  <c:v>-1.1317680610609704</c:v>
                </c:pt>
                <c:pt idx="216">
                  <c:v>-1.1203060052657319</c:v>
                </c:pt>
                <c:pt idx="217">
                  <c:v>-1.1203060052657319</c:v>
                </c:pt>
                <c:pt idx="218">
                  <c:v>-1.1203060052657319</c:v>
                </c:pt>
                <c:pt idx="219">
                  <c:v>-1.1203060052657319</c:v>
                </c:pt>
                <c:pt idx="220">
                  <c:v>-1.1203060052657319</c:v>
                </c:pt>
                <c:pt idx="221">
                  <c:v>-1.1203060052657319</c:v>
                </c:pt>
                <c:pt idx="222">
                  <c:v>-1.1203060052657319</c:v>
                </c:pt>
                <c:pt idx="223">
                  <c:v>-1.1203060052657319</c:v>
                </c:pt>
                <c:pt idx="224">
                  <c:v>-1.0978128158472511</c:v>
                </c:pt>
                <c:pt idx="225">
                  <c:v>-1.0978128158472511</c:v>
                </c:pt>
                <c:pt idx="226">
                  <c:v>-1.0978128158472511</c:v>
                </c:pt>
                <c:pt idx="227">
                  <c:v>-1.0978128158472511</c:v>
                </c:pt>
                <c:pt idx="228">
                  <c:v>-1.0867718322533388</c:v>
                </c:pt>
                <c:pt idx="229">
                  <c:v>-1.0867718322533388</c:v>
                </c:pt>
                <c:pt idx="230">
                  <c:v>-1.0867718322533388</c:v>
                </c:pt>
                <c:pt idx="231">
                  <c:v>-1.0867718322533388</c:v>
                </c:pt>
                <c:pt idx="232">
                  <c:v>-1.0867718322533388</c:v>
                </c:pt>
                <c:pt idx="233">
                  <c:v>-1.0867718322533388</c:v>
                </c:pt>
                <c:pt idx="234">
                  <c:v>-1.0867718322533388</c:v>
                </c:pt>
                <c:pt idx="235">
                  <c:v>-1.0867718322533388</c:v>
                </c:pt>
                <c:pt idx="236">
                  <c:v>-1.0650782753045402</c:v>
                </c:pt>
                <c:pt idx="237">
                  <c:v>-1.0650782753045402</c:v>
                </c:pt>
                <c:pt idx="238">
                  <c:v>-1.0650782753045402</c:v>
                </c:pt>
                <c:pt idx="239">
                  <c:v>-1.0650782753045402</c:v>
                </c:pt>
                <c:pt idx="240">
                  <c:v>-1.0650782753045402</c:v>
                </c:pt>
                <c:pt idx="241">
                  <c:v>-1.0650782753045402</c:v>
                </c:pt>
                <c:pt idx="242">
                  <c:v>-1.0650782753045402</c:v>
                </c:pt>
                <c:pt idx="243">
                  <c:v>-1.0650782753045402</c:v>
                </c:pt>
                <c:pt idx="244">
                  <c:v>-1.0650782753045402</c:v>
                </c:pt>
                <c:pt idx="245">
                  <c:v>-1.0650782753045402</c:v>
                </c:pt>
                <c:pt idx="246">
                  <c:v>-1.0650782753045402</c:v>
                </c:pt>
                <c:pt idx="247">
                  <c:v>-1.0360433298140965</c:v>
                </c:pt>
                <c:pt idx="248">
                  <c:v>-1.0360433298140965</c:v>
                </c:pt>
                <c:pt idx="249">
                  <c:v>-1.0308575175648222</c:v>
                </c:pt>
                <c:pt idx="250">
                  <c:v>-1.0308575175648222</c:v>
                </c:pt>
                <c:pt idx="251">
                  <c:v>-1.0256992806412391</c:v>
                </c:pt>
                <c:pt idx="252">
                  <c:v>-1.0256992806412391</c:v>
                </c:pt>
                <c:pt idx="253">
                  <c:v>-1.0256992806412391</c:v>
                </c:pt>
                <c:pt idx="254">
                  <c:v>-1.0180126964214073</c:v>
                </c:pt>
                <c:pt idx="255">
                  <c:v>-1.0180126964214073</c:v>
                </c:pt>
                <c:pt idx="256">
                  <c:v>-1.0180126964214073</c:v>
                </c:pt>
                <c:pt idx="257">
                  <c:v>-1.0103857941959429</c:v>
                </c:pt>
                <c:pt idx="258">
                  <c:v>-1.0078565203610068</c:v>
                </c:pt>
                <c:pt idx="259">
                  <c:v>-1.0053336776320532</c:v>
                </c:pt>
                <c:pt idx="260">
                  <c:v>-1.0053336776320532</c:v>
                </c:pt>
                <c:pt idx="261">
                  <c:v>-1.0053336776320532</c:v>
                </c:pt>
                <c:pt idx="262">
                  <c:v>-1.0053336776320532</c:v>
                </c:pt>
                <c:pt idx="263">
                  <c:v>-1.0053336776320532</c:v>
                </c:pt>
                <c:pt idx="264">
                  <c:v>-0.99281424802891172</c:v>
                </c:pt>
                <c:pt idx="265">
                  <c:v>-0.99281424802891172</c:v>
                </c:pt>
                <c:pt idx="266">
                  <c:v>-0.99281424802891172</c:v>
                </c:pt>
                <c:pt idx="267">
                  <c:v>-0.98537673313779217</c:v>
                </c:pt>
                <c:pt idx="268">
                  <c:v>-0.98290964538863068</c:v>
                </c:pt>
                <c:pt idx="269">
                  <c:v>-0.98290964538863068</c:v>
                </c:pt>
                <c:pt idx="270">
                  <c:v>-0.98290964538863068</c:v>
                </c:pt>
                <c:pt idx="271">
                  <c:v>-0.97554401628441823</c:v>
                </c:pt>
                <c:pt idx="272">
                  <c:v>-0.97310054068096907</c:v>
                </c:pt>
                <c:pt idx="273">
                  <c:v>-0.97310054068096907</c:v>
                </c:pt>
                <c:pt idx="274">
                  <c:v>-0.97310054068096907</c:v>
                </c:pt>
                <c:pt idx="275">
                  <c:v>-0.96580472408424589</c:v>
                </c:pt>
                <c:pt idx="276">
                  <c:v>-0.96580472408424589</c:v>
                </c:pt>
                <c:pt idx="277">
                  <c:v>-0.96096927505249341</c:v>
                </c:pt>
                <c:pt idx="278">
                  <c:v>-0.96096927505249341</c:v>
                </c:pt>
                <c:pt idx="279">
                  <c:v>-0.96096927505249341</c:v>
                </c:pt>
                <c:pt idx="280">
                  <c:v>-0.95375793714911106</c:v>
                </c:pt>
                <c:pt idx="281">
                  <c:v>-0.95375793714911106</c:v>
                </c:pt>
                <c:pt idx="282">
                  <c:v>-0.95375793714911106</c:v>
                </c:pt>
                <c:pt idx="283">
                  <c:v>-0.95375793714911106</c:v>
                </c:pt>
                <c:pt idx="284">
                  <c:v>-0.94421926858839222</c:v>
                </c:pt>
                <c:pt idx="285">
                  <c:v>-0.94184799845575495</c:v>
                </c:pt>
                <c:pt idx="286">
                  <c:v>-0.93948201246910523</c:v>
                </c:pt>
                <c:pt idx="287">
                  <c:v>-0.93948201246910523</c:v>
                </c:pt>
                <c:pt idx="288">
                  <c:v>-0.93476574655856526</c:v>
                </c:pt>
                <c:pt idx="289">
                  <c:v>-0.93476574655856526</c:v>
                </c:pt>
                <c:pt idx="290">
                  <c:v>-0.9300701816812933</c:v>
                </c:pt>
                <c:pt idx="291">
                  <c:v>-0.9277300733017374</c:v>
                </c:pt>
                <c:pt idx="292">
                  <c:v>-0.92539503427494507</c:v>
                </c:pt>
                <c:pt idx="293">
                  <c:v>-0.92539503427494507</c:v>
                </c:pt>
                <c:pt idx="294">
                  <c:v>-0.92539503427494507</c:v>
                </c:pt>
                <c:pt idx="295">
                  <c:v>-0.92539503427494507</c:v>
                </c:pt>
                <c:pt idx="296">
                  <c:v>-0.92539503427494507</c:v>
                </c:pt>
                <c:pt idx="297">
                  <c:v>-0.91379468023611465</c:v>
                </c:pt>
                <c:pt idx="298">
                  <c:v>-0.91379468023611465</c:v>
                </c:pt>
                <c:pt idx="299">
                  <c:v>-0.91379468023611465</c:v>
                </c:pt>
                <c:pt idx="300">
                  <c:v>-0.91379468023611465</c:v>
                </c:pt>
                <c:pt idx="301">
                  <c:v>-0.91379468023611465</c:v>
                </c:pt>
                <c:pt idx="302">
                  <c:v>-0.90231600921184008</c:v>
                </c:pt>
                <c:pt idx="303">
                  <c:v>-0.90231600921184008</c:v>
                </c:pt>
                <c:pt idx="304">
                  <c:v>-0.89775770802185606</c:v>
                </c:pt>
                <c:pt idx="305">
                  <c:v>-0.89775770802185606</c:v>
                </c:pt>
                <c:pt idx="306">
                  <c:v>-0.89775770802185606</c:v>
                </c:pt>
                <c:pt idx="307">
                  <c:v>-0.89775770802185606</c:v>
                </c:pt>
                <c:pt idx="308">
                  <c:v>-0.89775770802185606</c:v>
                </c:pt>
                <c:pt idx="309">
                  <c:v>-0.89775770802185606</c:v>
                </c:pt>
                <c:pt idx="310">
                  <c:v>-0.89775770802185606</c:v>
                </c:pt>
                <c:pt idx="311">
                  <c:v>-0.89775770802185606</c:v>
                </c:pt>
                <c:pt idx="312">
                  <c:v>-0.87970786716299942</c:v>
                </c:pt>
                <c:pt idx="313">
                  <c:v>-0.87970786716299942</c:v>
                </c:pt>
                <c:pt idx="314">
                  <c:v>-0.87970786716299942</c:v>
                </c:pt>
                <c:pt idx="315">
                  <c:v>-0.87970786716299942</c:v>
                </c:pt>
                <c:pt idx="316">
                  <c:v>-0.87078966098259836</c:v>
                </c:pt>
                <c:pt idx="317">
                  <c:v>-0.87078966098259836</c:v>
                </c:pt>
                <c:pt idx="318">
                  <c:v>-0.87078966098259836</c:v>
                </c:pt>
                <c:pt idx="319">
                  <c:v>-0.87078966098259836</c:v>
                </c:pt>
                <c:pt idx="320">
                  <c:v>-0.87078966098259836</c:v>
                </c:pt>
                <c:pt idx="321">
                  <c:v>-0.87078966098259836</c:v>
                </c:pt>
                <c:pt idx="322">
                  <c:v>-0.87078966098259836</c:v>
                </c:pt>
                <c:pt idx="323">
                  <c:v>-0.87078966098259836</c:v>
                </c:pt>
                <c:pt idx="324">
                  <c:v>-0.85315769206794112</c:v>
                </c:pt>
                <c:pt idx="325">
                  <c:v>-0.85315769206794112</c:v>
                </c:pt>
                <c:pt idx="326">
                  <c:v>-0.85315769206794112</c:v>
                </c:pt>
                <c:pt idx="327">
                  <c:v>-0.85315769206794112</c:v>
                </c:pt>
                <c:pt idx="328">
                  <c:v>-0.85315769206794112</c:v>
                </c:pt>
                <c:pt idx="329">
                  <c:v>-0.84227124419471866</c:v>
                </c:pt>
                <c:pt idx="330">
                  <c:v>-0.84227124419471866</c:v>
                </c:pt>
                <c:pt idx="331">
                  <c:v>-0.84227124419471866</c:v>
                </c:pt>
                <c:pt idx="332">
                  <c:v>-0.84227124419471866</c:v>
                </c:pt>
                <c:pt idx="333">
                  <c:v>-0.84227124419471866</c:v>
                </c:pt>
                <c:pt idx="334">
                  <c:v>-0.84227124419471866</c:v>
                </c:pt>
                <c:pt idx="335">
                  <c:v>-0.84227124419471866</c:v>
                </c:pt>
                <c:pt idx="336">
                  <c:v>-0.84227124419471866</c:v>
                </c:pt>
                <c:pt idx="337">
                  <c:v>-0.82505741806651978</c:v>
                </c:pt>
                <c:pt idx="338">
                  <c:v>-0.82505741806651978</c:v>
                </c:pt>
                <c:pt idx="339">
                  <c:v>-0.82505741806651978</c:v>
                </c:pt>
                <c:pt idx="340">
                  <c:v>-0.82505741806651978</c:v>
                </c:pt>
                <c:pt idx="341">
                  <c:v>-0.82505741806651978</c:v>
                </c:pt>
                <c:pt idx="342">
                  <c:v>-0.82505741806651978</c:v>
                </c:pt>
                <c:pt idx="343">
                  <c:v>-0.82505741806651978</c:v>
                </c:pt>
                <c:pt idx="344">
                  <c:v>-0.82505741806651978</c:v>
                </c:pt>
                <c:pt idx="345">
                  <c:v>-0.82505741806651978</c:v>
                </c:pt>
                <c:pt idx="346">
                  <c:v>-0.82505741806651978</c:v>
                </c:pt>
                <c:pt idx="347">
                  <c:v>-0.82505741806651978</c:v>
                </c:pt>
                <c:pt idx="348">
                  <c:v>-0.82505741806651978</c:v>
                </c:pt>
                <c:pt idx="349">
                  <c:v>-0.79968509868701798</c:v>
                </c:pt>
                <c:pt idx="350">
                  <c:v>-0.79968509868701798</c:v>
                </c:pt>
                <c:pt idx="351">
                  <c:v>-0.79968509868701798</c:v>
                </c:pt>
                <c:pt idx="352">
                  <c:v>-0.79968509868701798</c:v>
                </c:pt>
                <c:pt idx="353">
                  <c:v>-0.79968509868701798</c:v>
                </c:pt>
                <c:pt idx="354">
                  <c:v>-0.79968509868701798</c:v>
                </c:pt>
                <c:pt idx="355">
                  <c:v>-0.79968509868701798</c:v>
                </c:pt>
                <c:pt idx="356">
                  <c:v>-0.78511991800691594</c:v>
                </c:pt>
                <c:pt idx="357">
                  <c:v>-0.78511991800691594</c:v>
                </c:pt>
                <c:pt idx="358">
                  <c:v>-0.78511991800691594</c:v>
                </c:pt>
                <c:pt idx="359">
                  <c:v>-0.78511991800691594</c:v>
                </c:pt>
                <c:pt idx="360">
                  <c:v>-0.78511991800691594</c:v>
                </c:pt>
                <c:pt idx="361">
                  <c:v>-0.78511991800691594</c:v>
                </c:pt>
                <c:pt idx="362">
                  <c:v>-0.78511991800691594</c:v>
                </c:pt>
                <c:pt idx="363">
                  <c:v>-0.78511991800691594</c:v>
                </c:pt>
                <c:pt idx="364">
                  <c:v>-0.76867526413634313</c:v>
                </c:pt>
                <c:pt idx="365">
                  <c:v>-0.76867526413634313</c:v>
                </c:pt>
                <c:pt idx="366">
                  <c:v>-0.76867526413634313</c:v>
                </c:pt>
                <c:pt idx="367">
                  <c:v>-0.76867526413634313</c:v>
                </c:pt>
                <c:pt idx="368">
                  <c:v>-0.76867526413634313</c:v>
                </c:pt>
                <c:pt idx="369">
                  <c:v>-0.76867526413634313</c:v>
                </c:pt>
                <c:pt idx="370">
                  <c:v>-0.76867526413634313</c:v>
                </c:pt>
                <c:pt idx="371">
                  <c:v>-0.75445491650017138</c:v>
                </c:pt>
                <c:pt idx="372">
                  <c:v>-0.75445491650017138</c:v>
                </c:pt>
                <c:pt idx="373">
                  <c:v>-0.75445491650017138</c:v>
                </c:pt>
                <c:pt idx="374">
                  <c:v>-0.75445491650017138</c:v>
                </c:pt>
                <c:pt idx="375">
                  <c:v>-0.75445491650017138</c:v>
                </c:pt>
                <c:pt idx="376">
                  <c:v>-0.75445491650017138</c:v>
                </c:pt>
                <c:pt idx="377">
                  <c:v>-0.74238642102988828</c:v>
                </c:pt>
                <c:pt idx="378">
                  <c:v>-0.74238642102988828</c:v>
                </c:pt>
                <c:pt idx="379">
                  <c:v>-0.74238642102988828</c:v>
                </c:pt>
                <c:pt idx="380">
                  <c:v>-0.74238642102988828</c:v>
                </c:pt>
                <c:pt idx="381">
                  <c:v>-0.74238642102988828</c:v>
                </c:pt>
                <c:pt idx="382">
                  <c:v>-0.73241136224184278</c:v>
                </c:pt>
                <c:pt idx="383">
                  <c:v>-0.73241136224184278</c:v>
                </c:pt>
                <c:pt idx="384">
                  <c:v>-0.73241136224184278</c:v>
                </c:pt>
                <c:pt idx="385">
                  <c:v>-0.73241136224184278</c:v>
                </c:pt>
                <c:pt idx="386">
                  <c:v>-0.73241136224184278</c:v>
                </c:pt>
                <c:pt idx="387">
                  <c:v>-0.73241136224184278</c:v>
                </c:pt>
                <c:pt idx="388">
                  <c:v>-0.73241136224184278</c:v>
                </c:pt>
                <c:pt idx="389">
                  <c:v>-0.71856737735546405</c:v>
                </c:pt>
                <c:pt idx="390">
                  <c:v>-0.71856737735546405</c:v>
                </c:pt>
                <c:pt idx="391">
                  <c:v>-0.71856737735546405</c:v>
                </c:pt>
                <c:pt idx="392">
                  <c:v>-0.71856737735546405</c:v>
                </c:pt>
                <c:pt idx="393">
                  <c:v>-0.71856737735546405</c:v>
                </c:pt>
                <c:pt idx="394">
                  <c:v>-0.71856737735546405</c:v>
                </c:pt>
                <c:pt idx="395">
                  <c:v>-0.71856737735546405</c:v>
                </c:pt>
                <c:pt idx="396">
                  <c:v>-0.70485976116869065</c:v>
                </c:pt>
                <c:pt idx="397">
                  <c:v>-0.70485976116869065</c:v>
                </c:pt>
                <c:pt idx="398">
                  <c:v>-0.70485976116869065</c:v>
                </c:pt>
                <c:pt idx="399">
                  <c:v>-0.70485976116869065</c:v>
                </c:pt>
                <c:pt idx="400">
                  <c:v>-0.70485976116869065</c:v>
                </c:pt>
                <c:pt idx="401">
                  <c:v>-0.69514921481917624</c:v>
                </c:pt>
                <c:pt idx="402">
                  <c:v>-0.69514921481917624</c:v>
                </c:pt>
                <c:pt idx="403">
                  <c:v>-0.69514921481917624</c:v>
                </c:pt>
                <c:pt idx="404">
                  <c:v>-0.69514921481917624</c:v>
                </c:pt>
                <c:pt idx="405">
                  <c:v>-0.69514921481917624</c:v>
                </c:pt>
                <c:pt idx="406">
                  <c:v>-0.69514921481917624</c:v>
                </c:pt>
                <c:pt idx="407">
                  <c:v>-0.69514921481917624</c:v>
                </c:pt>
                <c:pt idx="408">
                  <c:v>-0.69514921481917624</c:v>
                </c:pt>
                <c:pt idx="409">
                  <c:v>-0.69514921481917624</c:v>
                </c:pt>
                <c:pt idx="410">
                  <c:v>-0.67783313155385527</c:v>
                </c:pt>
                <c:pt idx="411">
                  <c:v>-0.67783313155385527</c:v>
                </c:pt>
                <c:pt idx="412">
                  <c:v>-0.67783313155385527</c:v>
                </c:pt>
                <c:pt idx="413">
                  <c:v>-0.67783313155385527</c:v>
                </c:pt>
                <c:pt idx="414">
                  <c:v>-0.67783313155385527</c:v>
                </c:pt>
                <c:pt idx="415">
                  <c:v>-0.67783313155385527</c:v>
                </c:pt>
                <c:pt idx="416">
                  <c:v>-0.67783313155385527</c:v>
                </c:pt>
                <c:pt idx="417">
                  <c:v>-0.66450445984327855</c:v>
                </c:pt>
                <c:pt idx="418">
                  <c:v>-0.66450445984327855</c:v>
                </c:pt>
                <c:pt idx="419">
                  <c:v>-0.66450445984327855</c:v>
                </c:pt>
                <c:pt idx="420">
                  <c:v>-0.66450445984327855</c:v>
                </c:pt>
                <c:pt idx="421">
                  <c:v>-0.65694089648733811</c:v>
                </c:pt>
                <c:pt idx="422">
                  <c:v>-0.65694089648733811</c:v>
                </c:pt>
                <c:pt idx="423">
                  <c:v>-0.65694089648733811</c:v>
                </c:pt>
                <c:pt idx="424">
                  <c:v>-0.65694089648733811</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-0.64941472986293491</c:v>
                </c:pt>
                <c:pt idx="433">
                  <c:v>-0.64941472986293491</c:v>
                </c:pt>
                <c:pt idx="434">
                  <c:v>-0.63261352584071384</c:v>
                </c:pt>
                <c:pt idx="435">
                  <c:v>-0.63261352584071384</c:v>
                </c:pt>
                <c:pt idx="436">
                  <c:v>-0.63261352584071384</c:v>
                </c:pt>
                <c:pt idx="437">
                  <c:v>-0.62705280657502738</c:v>
                </c:pt>
                <c:pt idx="438">
                  <c:v>-0.62705280657502738</c:v>
                </c:pt>
                <c:pt idx="439">
                  <c:v>-0.62705280657502738</c:v>
                </c:pt>
                <c:pt idx="440">
                  <c:v>-0.62705280657502738</c:v>
                </c:pt>
                <c:pt idx="441">
                  <c:v>-0.62705280657502738</c:v>
                </c:pt>
                <c:pt idx="442">
                  <c:v>-0.62705280657502738</c:v>
                </c:pt>
                <c:pt idx="443">
                  <c:v>-0.61598903204407673</c:v>
                </c:pt>
                <c:pt idx="444">
                  <c:v>-0.61598903204407673</c:v>
                </c:pt>
                <c:pt idx="445">
                  <c:v>-0.61598903204407673</c:v>
                </c:pt>
                <c:pt idx="446">
                  <c:v>-0.61598903204407673</c:v>
                </c:pt>
                <c:pt idx="447">
                  <c:v>-0.61598903204407673</c:v>
                </c:pt>
                <c:pt idx="448">
                  <c:v>-0.61598903204407673</c:v>
                </c:pt>
                <c:pt idx="449">
                  <c:v>-0.60500015110060079</c:v>
                </c:pt>
                <c:pt idx="450">
                  <c:v>-0.60500015110060079</c:v>
                </c:pt>
                <c:pt idx="451">
                  <c:v>-0.60500015110060079</c:v>
                </c:pt>
                <c:pt idx="452">
                  <c:v>-0.60500015110060079</c:v>
                </c:pt>
                <c:pt idx="453">
                  <c:v>-0.60500015110060079</c:v>
                </c:pt>
                <c:pt idx="454">
                  <c:v>-0.60500015110060079</c:v>
                </c:pt>
                <c:pt idx="455">
                  <c:v>-0.5940838471855977</c:v>
                </c:pt>
                <c:pt idx="456">
                  <c:v>-0.5940838471855977</c:v>
                </c:pt>
                <c:pt idx="457">
                  <c:v>-0.5940838471855977</c:v>
                </c:pt>
                <c:pt idx="458">
                  <c:v>-0.5940838471855977</c:v>
                </c:pt>
                <c:pt idx="459">
                  <c:v>-0.5940838471855977</c:v>
                </c:pt>
                <c:pt idx="460">
                  <c:v>-0.5940838471855977</c:v>
                </c:pt>
                <c:pt idx="461">
                  <c:v>-0.5940838471855977</c:v>
                </c:pt>
                <c:pt idx="462">
                  <c:v>-0.5940838471855977</c:v>
                </c:pt>
                <c:pt idx="463">
                  <c:v>-0.57963781842623852</c:v>
                </c:pt>
                <c:pt idx="464">
                  <c:v>-0.57784060186029551</c:v>
                </c:pt>
                <c:pt idx="465">
                  <c:v>-0.57784060186029551</c:v>
                </c:pt>
                <c:pt idx="466">
                  <c:v>-0.57784060186029551</c:v>
                </c:pt>
                <c:pt idx="467">
                  <c:v>-0.57784060186029551</c:v>
                </c:pt>
                <c:pt idx="468">
                  <c:v>-0.57784060186029551</c:v>
                </c:pt>
                <c:pt idx="469">
                  <c:v>-0.57784060186029551</c:v>
                </c:pt>
                <c:pt idx="470">
                  <c:v>-0.57784060186029551</c:v>
                </c:pt>
                <c:pt idx="471">
                  <c:v>-0.57784060186029551</c:v>
                </c:pt>
                <c:pt idx="472">
                  <c:v>-0.56352918771982563</c:v>
                </c:pt>
                <c:pt idx="473">
                  <c:v>-0.56352918771982563</c:v>
                </c:pt>
                <c:pt idx="474">
                  <c:v>-0.56352918771982563</c:v>
                </c:pt>
                <c:pt idx="475">
                  <c:v>-0.56352918771982563</c:v>
                </c:pt>
                <c:pt idx="476">
                  <c:v>-0.56352918771982563</c:v>
                </c:pt>
                <c:pt idx="477">
                  <c:v>-0.55464299854323929</c:v>
                </c:pt>
                <c:pt idx="478">
                  <c:v>-0.55464299854323929</c:v>
                </c:pt>
                <c:pt idx="479">
                  <c:v>-0.55464299854323929</c:v>
                </c:pt>
                <c:pt idx="480">
                  <c:v>-0.55464299854323929</c:v>
                </c:pt>
                <c:pt idx="481">
                  <c:v>-0.55464299854323929</c:v>
                </c:pt>
                <c:pt idx="482">
                  <c:v>-0.55464299854323929</c:v>
                </c:pt>
                <c:pt idx="483">
                  <c:v>-0.55464299854323929</c:v>
                </c:pt>
                <c:pt idx="484">
                  <c:v>-0.54227530374150246</c:v>
                </c:pt>
                <c:pt idx="485">
                  <c:v>-0.54227530374150246</c:v>
                </c:pt>
                <c:pt idx="486">
                  <c:v>-0.54227530374150246</c:v>
                </c:pt>
                <c:pt idx="487">
                  <c:v>-0.54227530374150246</c:v>
                </c:pt>
                <c:pt idx="488">
                  <c:v>-0.54227530374150246</c:v>
                </c:pt>
                <c:pt idx="489">
                  <c:v>-0.54227530374150246</c:v>
                </c:pt>
                <c:pt idx="490">
                  <c:v>-0.54227530374150246</c:v>
                </c:pt>
                <c:pt idx="491">
                  <c:v>-0.54227530374150246</c:v>
                </c:pt>
                <c:pt idx="492">
                  <c:v>-0.54227530374150246</c:v>
                </c:pt>
                <c:pt idx="493">
                  <c:v>-0.52649464389081801</c:v>
                </c:pt>
                <c:pt idx="494">
                  <c:v>-0.52649464389081801</c:v>
                </c:pt>
                <c:pt idx="495">
                  <c:v>-0.52649464389081801</c:v>
                </c:pt>
                <c:pt idx="496">
                  <c:v>-0.52649464389081801</c:v>
                </c:pt>
                <c:pt idx="497">
                  <c:v>-0.52649464389081801</c:v>
                </c:pt>
                <c:pt idx="498">
                  <c:v>-0.52649464389081801</c:v>
                </c:pt>
                <c:pt idx="499">
                  <c:v>-0.51604681851432255</c:v>
                </c:pt>
                <c:pt idx="500">
                  <c:v>-0.51604681851432255</c:v>
                </c:pt>
                <c:pt idx="501">
                  <c:v>-0.51604681851432255</c:v>
                </c:pt>
                <c:pt idx="502">
                  <c:v>-0.51604681851432255</c:v>
                </c:pt>
                <c:pt idx="503">
                  <c:v>-0.50911283571027588</c:v>
                </c:pt>
                <c:pt idx="504">
                  <c:v>-0.50911283571027588</c:v>
                </c:pt>
                <c:pt idx="505">
                  <c:v>-0.50911283571027588</c:v>
                </c:pt>
                <c:pt idx="506">
                  <c:v>-0.50911283571027588</c:v>
                </c:pt>
                <c:pt idx="507">
                  <c:v>-0.50220324531901328</c:v>
                </c:pt>
                <c:pt idx="508">
                  <c:v>-0.50220324531901328</c:v>
                </c:pt>
                <c:pt idx="509">
                  <c:v>-0.50220324531901328</c:v>
                </c:pt>
                <c:pt idx="510">
                  <c:v>-0.50220324531901328</c:v>
                </c:pt>
                <c:pt idx="511">
                  <c:v>-0.50220324531901328</c:v>
                </c:pt>
                <c:pt idx="512">
                  <c:v>-0.50220324531901328</c:v>
                </c:pt>
                <c:pt idx="513">
                  <c:v>-0.50220324531901328</c:v>
                </c:pt>
                <c:pt idx="514">
                  <c:v>-0.50220324531901328</c:v>
                </c:pt>
                <c:pt idx="515">
                  <c:v>-0.48845525701957759</c:v>
                </c:pt>
                <c:pt idx="516">
                  <c:v>-0.48845525701957759</c:v>
                </c:pt>
                <c:pt idx="517">
                  <c:v>-0.48845525701957759</c:v>
                </c:pt>
                <c:pt idx="518">
                  <c:v>-0.48845525701957759</c:v>
                </c:pt>
                <c:pt idx="519">
                  <c:v>-0.48845525701957759</c:v>
                </c:pt>
                <c:pt idx="520">
                  <c:v>-0.48845525701957759</c:v>
                </c:pt>
                <c:pt idx="521">
                  <c:v>-0.48845525701957759</c:v>
                </c:pt>
                <c:pt idx="522">
                  <c:v>-0.48845525701957759</c:v>
                </c:pt>
                <c:pt idx="523">
                  <c:v>-0.47479897905845492</c:v>
                </c:pt>
                <c:pt idx="524">
                  <c:v>-0.47479897905845492</c:v>
                </c:pt>
                <c:pt idx="525">
                  <c:v>-0.47479897905845492</c:v>
                </c:pt>
                <c:pt idx="526">
                  <c:v>-0.47479897905845492</c:v>
                </c:pt>
                <c:pt idx="527">
                  <c:v>-0.47479897905845492</c:v>
                </c:pt>
                <c:pt idx="528">
                  <c:v>-0.47479897905845492</c:v>
                </c:pt>
                <c:pt idx="529">
                  <c:v>-0.47479897905845492</c:v>
                </c:pt>
                <c:pt idx="530">
                  <c:v>-0.46292203186131592</c:v>
                </c:pt>
                <c:pt idx="531">
                  <c:v>-0.46292203186131592</c:v>
                </c:pt>
                <c:pt idx="532">
                  <c:v>-0.46292203186131592</c:v>
                </c:pt>
                <c:pt idx="533">
                  <c:v>-0.46292203186131592</c:v>
                </c:pt>
                <c:pt idx="534">
                  <c:v>-0.46292203186131592</c:v>
                </c:pt>
                <c:pt idx="535">
                  <c:v>-0.46292203186131592</c:v>
                </c:pt>
                <c:pt idx="536">
                  <c:v>-0.46292203186131592</c:v>
                </c:pt>
                <c:pt idx="537">
                  <c:v>-0.46292203186131592</c:v>
                </c:pt>
                <c:pt idx="538">
                  <c:v>-0.46292203186131592</c:v>
                </c:pt>
                <c:pt idx="539">
                  <c:v>-0.46292203186131592</c:v>
                </c:pt>
                <c:pt idx="540">
                  <c:v>-0.44606704419201554</c:v>
                </c:pt>
                <c:pt idx="541">
                  <c:v>-0.44438857281516719</c:v>
                </c:pt>
                <c:pt idx="542">
                  <c:v>-0.44438857281516719</c:v>
                </c:pt>
                <c:pt idx="543">
                  <c:v>-0.44438857281516719</c:v>
                </c:pt>
                <c:pt idx="544">
                  <c:v>-0.44438857281516719</c:v>
                </c:pt>
                <c:pt idx="545">
                  <c:v>-0.44438857281516719</c:v>
                </c:pt>
                <c:pt idx="546">
                  <c:v>-0.43601485029664189</c:v>
                </c:pt>
                <c:pt idx="547">
                  <c:v>-0.43601485029664189</c:v>
                </c:pt>
                <c:pt idx="548">
                  <c:v>-0.43601485029664189</c:v>
                </c:pt>
                <c:pt idx="549">
                  <c:v>-0.4310052901411448</c:v>
                </c:pt>
                <c:pt idx="550">
                  <c:v>-0.4310052901411448</c:v>
                </c:pt>
                <c:pt idx="551">
                  <c:v>-0.4310052901411448</c:v>
                </c:pt>
                <c:pt idx="552">
                  <c:v>-0.42600652312983872</c:v>
                </c:pt>
                <c:pt idx="553">
                  <c:v>-0.42600652312983872</c:v>
                </c:pt>
                <c:pt idx="554">
                  <c:v>-0.42600652312983872</c:v>
                </c:pt>
                <c:pt idx="555">
                  <c:v>-0.42101837847947199</c:v>
                </c:pt>
                <c:pt idx="556">
                  <c:v>-0.42101837847947199</c:v>
                </c:pt>
                <c:pt idx="557">
                  <c:v>-0.42101837847947199</c:v>
                </c:pt>
                <c:pt idx="558">
                  <c:v>-0.42101837847947199</c:v>
                </c:pt>
                <c:pt idx="559">
                  <c:v>-0.42101837847947199</c:v>
                </c:pt>
                <c:pt idx="560">
                  <c:v>-0.41272795222137554</c:v>
                </c:pt>
                <c:pt idx="561">
                  <c:v>-0.41272795222137554</c:v>
                </c:pt>
                <c:pt idx="562">
                  <c:v>-0.41272795222137554</c:v>
                </c:pt>
                <c:pt idx="563">
                  <c:v>-0.41272795222137554</c:v>
                </c:pt>
                <c:pt idx="564">
                  <c:v>-0.41272795222137554</c:v>
                </c:pt>
                <c:pt idx="565">
                  <c:v>-0.41272795222137554</c:v>
                </c:pt>
                <c:pt idx="566">
                  <c:v>-0.4028166920221864</c:v>
                </c:pt>
                <c:pt idx="567">
                  <c:v>-0.4028166920221864</c:v>
                </c:pt>
                <c:pt idx="568">
                  <c:v>-0.4028166920221864</c:v>
                </c:pt>
                <c:pt idx="569">
                  <c:v>-0.4028166920221864</c:v>
                </c:pt>
                <c:pt idx="570">
                  <c:v>-0.4028166920221864</c:v>
                </c:pt>
                <c:pt idx="571">
                  <c:v>-0.4028166920221864</c:v>
                </c:pt>
                <c:pt idx="572">
                  <c:v>-0.4028166920221864</c:v>
                </c:pt>
                <c:pt idx="573">
                  <c:v>-0.3913032801286106</c:v>
                </c:pt>
                <c:pt idx="574">
                  <c:v>-0.3913032801286106</c:v>
                </c:pt>
                <c:pt idx="575">
                  <c:v>-0.3913032801286106</c:v>
                </c:pt>
                <c:pt idx="576">
                  <c:v>-0.3913032801286106</c:v>
                </c:pt>
                <c:pt idx="577">
                  <c:v>-0.3913032801286106</c:v>
                </c:pt>
                <c:pt idx="578">
                  <c:v>-0.3913032801286106</c:v>
                </c:pt>
                <c:pt idx="579">
                  <c:v>-0.38147581702590427</c:v>
                </c:pt>
                <c:pt idx="580">
                  <c:v>-0.38147581702590427</c:v>
                </c:pt>
                <c:pt idx="581">
                  <c:v>-0.38147581702590427</c:v>
                </c:pt>
                <c:pt idx="582">
                  <c:v>-0.38147581702590427</c:v>
                </c:pt>
                <c:pt idx="583">
                  <c:v>-0.38147581702590427</c:v>
                </c:pt>
                <c:pt idx="584">
                  <c:v>-0.38147581702590427</c:v>
                </c:pt>
                <c:pt idx="585">
                  <c:v>-0.38147581702590427</c:v>
                </c:pt>
                <c:pt idx="586">
                  <c:v>-0.38147581702590427</c:v>
                </c:pt>
                <c:pt idx="587">
                  <c:v>-0.38147581702590427</c:v>
                </c:pt>
                <c:pt idx="588">
                  <c:v>-0.38147581702590427</c:v>
                </c:pt>
                <c:pt idx="589">
                  <c:v>-0.38147581702590427</c:v>
                </c:pt>
                <c:pt idx="590">
                  <c:v>-0.38147581702590427</c:v>
                </c:pt>
                <c:pt idx="591">
                  <c:v>-0.38147581702590427</c:v>
                </c:pt>
                <c:pt idx="592">
                  <c:v>-0.36030729595554811</c:v>
                </c:pt>
                <c:pt idx="593">
                  <c:v>-0.36030729595554811</c:v>
                </c:pt>
                <c:pt idx="594">
                  <c:v>-0.36030729595554811</c:v>
                </c:pt>
                <c:pt idx="595">
                  <c:v>-0.36030729595554811</c:v>
                </c:pt>
                <c:pt idx="596">
                  <c:v>-0.36030729595554811</c:v>
                </c:pt>
                <c:pt idx="597">
                  <c:v>-0.36030729595554811</c:v>
                </c:pt>
                <c:pt idx="598">
                  <c:v>-0.36030729595554811</c:v>
                </c:pt>
                <c:pt idx="599">
                  <c:v>-0.34897598627330945</c:v>
                </c:pt>
                <c:pt idx="600">
                  <c:v>-0.34897598627330945</c:v>
                </c:pt>
                <c:pt idx="601">
                  <c:v>-0.34897598627330945</c:v>
                </c:pt>
                <c:pt idx="602">
                  <c:v>-0.34897598627330945</c:v>
                </c:pt>
                <c:pt idx="603">
                  <c:v>-0.34897598627330945</c:v>
                </c:pt>
                <c:pt idx="604">
                  <c:v>-0.34897598627330945</c:v>
                </c:pt>
                <c:pt idx="605">
                  <c:v>-0.34897598627330945</c:v>
                </c:pt>
                <c:pt idx="606">
                  <c:v>-0.34897598627330945</c:v>
                </c:pt>
                <c:pt idx="607">
                  <c:v>-0.34897598627330945</c:v>
                </c:pt>
                <c:pt idx="608">
                  <c:v>-0.34897598627330945</c:v>
                </c:pt>
                <c:pt idx="609">
                  <c:v>-0.34897598627330945</c:v>
                </c:pt>
                <c:pt idx="610">
                  <c:v>-0.34897598627330945</c:v>
                </c:pt>
                <c:pt idx="611">
                  <c:v>-0.32965373799869191</c:v>
                </c:pt>
                <c:pt idx="612">
                  <c:v>-0.32965373799869191</c:v>
                </c:pt>
                <c:pt idx="613">
                  <c:v>-0.32965373799869191</c:v>
                </c:pt>
                <c:pt idx="614">
                  <c:v>-0.32965373799869191</c:v>
                </c:pt>
                <c:pt idx="615">
                  <c:v>-0.32965373799869191</c:v>
                </c:pt>
                <c:pt idx="616">
                  <c:v>-0.32965373799869191</c:v>
                </c:pt>
                <c:pt idx="617">
                  <c:v>-0.32965373799869191</c:v>
                </c:pt>
                <c:pt idx="618">
                  <c:v>-0.32965373799869191</c:v>
                </c:pt>
                <c:pt idx="619">
                  <c:v>-0.32965373799869191</c:v>
                </c:pt>
                <c:pt idx="620">
                  <c:v>-0.32965373799869191</c:v>
                </c:pt>
                <c:pt idx="621">
                  <c:v>-0.31364566079780881</c:v>
                </c:pt>
                <c:pt idx="622">
                  <c:v>-0.31364566079780881</c:v>
                </c:pt>
                <c:pt idx="623">
                  <c:v>-0.31364566079780881</c:v>
                </c:pt>
                <c:pt idx="624">
                  <c:v>-0.31364566079780881</c:v>
                </c:pt>
                <c:pt idx="625">
                  <c:v>-0.31364566079780881</c:v>
                </c:pt>
                <c:pt idx="626">
                  <c:v>-0.31364566079780881</c:v>
                </c:pt>
                <c:pt idx="627">
                  <c:v>-0.31364566079780881</c:v>
                </c:pt>
                <c:pt idx="628">
                  <c:v>-0.31364566079780881</c:v>
                </c:pt>
                <c:pt idx="629">
                  <c:v>-0.31364566079780881</c:v>
                </c:pt>
                <c:pt idx="630">
                  <c:v>-0.31364566079780881</c:v>
                </c:pt>
                <c:pt idx="631">
                  <c:v>-0.29771756168084351</c:v>
                </c:pt>
                <c:pt idx="632">
                  <c:v>-0.29771756168084351</c:v>
                </c:pt>
                <c:pt idx="633">
                  <c:v>-0.29771756168084351</c:v>
                </c:pt>
                <c:pt idx="634">
                  <c:v>-0.29771756168084351</c:v>
                </c:pt>
                <c:pt idx="635">
                  <c:v>-0.29771756168084351</c:v>
                </c:pt>
                <c:pt idx="636">
                  <c:v>-0.29771756168084351</c:v>
                </c:pt>
                <c:pt idx="637">
                  <c:v>-0.29771756168084351</c:v>
                </c:pt>
                <c:pt idx="638">
                  <c:v>-0.29771756168084351</c:v>
                </c:pt>
                <c:pt idx="639">
                  <c:v>-0.29771756168084351</c:v>
                </c:pt>
                <c:pt idx="640">
                  <c:v>-0.29771756168084351</c:v>
                </c:pt>
                <c:pt idx="641">
                  <c:v>-0.29771756168084351</c:v>
                </c:pt>
                <c:pt idx="642">
                  <c:v>-0.28028330588569778</c:v>
                </c:pt>
                <c:pt idx="643">
                  <c:v>-0.28028330588569778</c:v>
                </c:pt>
                <c:pt idx="644">
                  <c:v>-0.28028330588569778</c:v>
                </c:pt>
                <c:pt idx="645">
                  <c:v>-0.28028330588569778</c:v>
                </c:pt>
                <c:pt idx="646">
                  <c:v>-0.28028330588569778</c:v>
                </c:pt>
                <c:pt idx="647">
                  <c:v>-0.28028330588569778</c:v>
                </c:pt>
                <c:pt idx="648">
                  <c:v>-0.28028330588569778</c:v>
                </c:pt>
                <c:pt idx="649">
                  <c:v>-0.28028330588569778</c:v>
                </c:pt>
                <c:pt idx="650">
                  <c:v>-0.28028330588569778</c:v>
                </c:pt>
                <c:pt idx="651">
                  <c:v>-0.28028330588569778</c:v>
                </c:pt>
                <c:pt idx="652">
                  <c:v>-0.28028330588569778</c:v>
                </c:pt>
                <c:pt idx="653">
                  <c:v>-0.28028330588569778</c:v>
                </c:pt>
                <c:pt idx="654">
                  <c:v>-0.28028330588569778</c:v>
                </c:pt>
                <c:pt idx="655">
                  <c:v>-0.28028330588569778</c:v>
                </c:pt>
                <c:pt idx="656">
                  <c:v>-0.28028330588569778</c:v>
                </c:pt>
                <c:pt idx="657">
                  <c:v>-0.25664478159376936</c:v>
                </c:pt>
                <c:pt idx="658">
                  <c:v>-0.25664478159376936</c:v>
                </c:pt>
                <c:pt idx="659">
                  <c:v>-0.25664478159376936</c:v>
                </c:pt>
                <c:pt idx="660">
                  <c:v>-0.25664478159376936</c:v>
                </c:pt>
                <c:pt idx="661">
                  <c:v>-0.25664478159376936</c:v>
                </c:pt>
                <c:pt idx="662">
                  <c:v>-0.25664478159376936</c:v>
                </c:pt>
                <c:pt idx="663">
                  <c:v>-0.25664478159376936</c:v>
                </c:pt>
                <c:pt idx="664">
                  <c:v>-0.25664478159376936</c:v>
                </c:pt>
                <c:pt idx="665">
                  <c:v>-0.25664478159376936</c:v>
                </c:pt>
                <c:pt idx="666">
                  <c:v>-0.24253103988010652</c:v>
                </c:pt>
                <c:pt idx="667">
                  <c:v>-0.24253103988010652</c:v>
                </c:pt>
                <c:pt idx="668">
                  <c:v>-0.24253103988010652</c:v>
                </c:pt>
                <c:pt idx="669">
                  <c:v>-0.24253103988010652</c:v>
                </c:pt>
                <c:pt idx="670">
                  <c:v>-0.24253103988010652</c:v>
                </c:pt>
                <c:pt idx="671">
                  <c:v>-0.24253103988010652</c:v>
                </c:pt>
                <c:pt idx="672">
                  <c:v>-0.24253103988010652</c:v>
                </c:pt>
                <c:pt idx="673">
                  <c:v>-0.24253103988010652</c:v>
                </c:pt>
                <c:pt idx="674">
                  <c:v>-0.24253103988010652</c:v>
                </c:pt>
                <c:pt idx="675">
                  <c:v>-0.24253103988010652</c:v>
                </c:pt>
                <c:pt idx="676">
                  <c:v>-0.22690544102497454</c:v>
                </c:pt>
                <c:pt idx="677">
                  <c:v>-0.22690544102497454</c:v>
                </c:pt>
                <c:pt idx="678">
                  <c:v>-0.22690544102497454</c:v>
                </c:pt>
                <c:pt idx="679">
                  <c:v>-0.22690544102497454</c:v>
                </c:pt>
                <c:pt idx="680">
                  <c:v>-0.22690544102497454</c:v>
                </c:pt>
                <c:pt idx="681">
                  <c:v>-0.22690544102497454</c:v>
                </c:pt>
                <c:pt idx="682">
                  <c:v>-0.22690544102497454</c:v>
                </c:pt>
                <c:pt idx="683">
                  <c:v>-0.22690544102497454</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-0.21444491222324932</c:v>
                </c:pt>
                <c:pt idx="695">
                  <c:v>-0.21444491222324932</c:v>
                </c:pt>
                <c:pt idx="696">
                  <c:v>-0.19581573134802036</c:v>
                </c:pt>
                <c:pt idx="697">
                  <c:v>-0.19581573134802036</c:v>
                </c:pt>
                <c:pt idx="698">
                  <c:v>-0.19581573134802036</c:v>
                </c:pt>
                <c:pt idx="699">
                  <c:v>-0.19581573134802036</c:v>
                </c:pt>
                <c:pt idx="700">
                  <c:v>-0.19581573134802036</c:v>
                </c:pt>
                <c:pt idx="701">
                  <c:v>-0.19581573134802036</c:v>
                </c:pt>
                <c:pt idx="702">
                  <c:v>-0.19581573134802036</c:v>
                </c:pt>
                <c:pt idx="703">
                  <c:v>-0.19581573134802036</c:v>
                </c:pt>
                <c:pt idx="704">
                  <c:v>-0.18343432307636318</c:v>
                </c:pt>
                <c:pt idx="705">
                  <c:v>-0.18343432307636318</c:v>
                </c:pt>
                <c:pt idx="706">
                  <c:v>-0.18343432307636318</c:v>
                </c:pt>
                <c:pt idx="707">
                  <c:v>-0.18343432307636318</c:v>
                </c:pt>
                <c:pt idx="708">
                  <c:v>-0.18343432307636318</c:v>
                </c:pt>
                <c:pt idx="709">
                  <c:v>-0.18343432307636318</c:v>
                </c:pt>
                <c:pt idx="710">
                  <c:v>-0.18343432307636318</c:v>
                </c:pt>
                <c:pt idx="711">
                  <c:v>-0.18343432307636318</c:v>
                </c:pt>
                <c:pt idx="712">
                  <c:v>-0.18343432307636318</c:v>
                </c:pt>
                <c:pt idx="713">
                  <c:v>-0.18343432307636318</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-0.16799678341230881</c:v>
                </c:pt>
                <c:pt idx="723">
                  <c:v>-0.16799678341230881</c:v>
                </c:pt>
                <c:pt idx="724">
                  <c:v>-0.15259917916833116</c:v>
                </c:pt>
                <c:pt idx="725">
                  <c:v>-0.15259917916833116</c:v>
                </c:pt>
                <c:pt idx="726">
                  <c:v>-0.15259917916833116</c:v>
                </c:pt>
                <c:pt idx="727">
                  <c:v>-0.15259917916833116</c:v>
                </c:pt>
                <c:pt idx="728">
                  <c:v>-0.15259917916833116</c:v>
                </c:pt>
                <c:pt idx="729">
                  <c:v>-0.14491415070215705</c:v>
                </c:pt>
                <c:pt idx="730">
                  <c:v>-0.14491415070215705</c:v>
                </c:pt>
                <c:pt idx="731">
                  <c:v>-0.14491415070215705</c:v>
                </c:pt>
                <c:pt idx="732">
                  <c:v>-0.14491415070215705</c:v>
                </c:pt>
                <c:pt idx="733">
                  <c:v>-0.14491415070215705</c:v>
                </c:pt>
                <c:pt idx="734">
                  <c:v>-0.14491415070215705</c:v>
                </c:pt>
                <c:pt idx="735">
                  <c:v>-0.14491415070215705</c:v>
                </c:pt>
                <c:pt idx="736">
                  <c:v>-0.14491415070215705</c:v>
                </c:pt>
                <c:pt idx="737">
                  <c:v>-0.14491415070215705</c:v>
                </c:pt>
                <c:pt idx="738">
                  <c:v>-0.13110232719584994</c:v>
                </c:pt>
                <c:pt idx="739">
                  <c:v>-0.13110232719584994</c:v>
                </c:pt>
                <c:pt idx="740">
                  <c:v>-0.13110232719584994</c:v>
                </c:pt>
                <c:pt idx="741">
                  <c:v>-0.13110232719584994</c:v>
                </c:pt>
                <c:pt idx="742">
                  <c:v>-0.13110232719584994</c:v>
                </c:pt>
                <c:pt idx="743">
                  <c:v>-0.13110232719584994</c:v>
                </c:pt>
                <c:pt idx="744">
                  <c:v>-0.13110232719584994</c:v>
                </c:pt>
                <c:pt idx="745">
                  <c:v>-0.13110232719584994</c:v>
                </c:pt>
                <c:pt idx="746">
                  <c:v>-0.13110232719584994</c:v>
                </c:pt>
                <c:pt idx="747">
                  <c:v>-0.13110232719584994</c:v>
                </c:pt>
                <c:pt idx="748">
                  <c:v>-0.13110232719584994</c:v>
                </c:pt>
                <c:pt idx="749">
                  <c:v>-0.13110232719584994</c:v>
                </c:pt>
                <c:pt idx="750">
                  <c:v>-0.13110232719584994</c:v>
                </c:pt>
                <c:pt idx="751">
                  <c:v>-0.13110232719584994</c:v>
                </c:pt>
                <c:pt idx="752">
                  <c:v>-0.10966589624527968</c:v>
                </c:pt>
                <c:pt idx="753">
                  <c:v>-0.10966589624527968</c:v>
                </c:pt>
                <c:pt idx="754">
                  <c:v>-0.10966589624527968</c:v>
                </c:pt>
                <c:pt idx="755">
                  <c:v>-0.10966589624527968</c:v>
                </c:pt>
                <c:pt idx="756">
                  <c:v>-0.10966589624527968</c:v>
                </c:pt>
                <c:pt idx="757">
                  <c:v>-0.10966589624527968</c:v>
                </c:pt>
                <c:pt idx="758">
                  <c:v>-0.10049483173126066</c:v>
                </c:pt>
                <c:pt idx="759">
                  <c:v>-0.10049483173126066</c:v>
                </c:pt>
                <c:pt idx="760">
                  <c:v>-0.10049483173126066</c:v>
                </c:pt>
                <c:pt idx="761">
                  <c:v>-0.10049483173126066</c:v>
                </c:pt>
                <c:pt idx="762">
                  <c:v>-0.10049483173126066</c:v>
                </c:pt>
                <c:pt idx="763">
                  <c:v>-0.10049483173126066</c:v>
                </c:pt>
                <c:pt idx="764">
                  <c:v>-9.1332212074037591E-2</c:v>
                </c:pt>
                <c:pt idx="765">
                  <c:v>-9.1332212074037591E-2</c:v>
                </c:pt>
                <c:pt idx="766">
                  <c:v>-9.1332212074037591E-2</c:v>
                </c:pt>
                <c:pt idx="767">
                  <c:v>-9.1332212074037591E-2</c:v>
                </c:pt>
                <c:pt idx="768">
                  <c:v>-9.1332212074037591E-2</c:v>
                </c:pt>
                <c:pt idx="769">
                  <c:v>-9.1332212074037591E-2</c:v>
                </c:pt>
                <c:pt idx="770">
                  <c:v>-9.1332212074037591E-2</c:v>
                </c:pt>
                <c:pt idx="771">
                  <c:v>-9.1332212074037591E-2</c:v>
                </c:pt>
                <c:pt idx="772">
                  <c:v>-7.9127168877726875E-2</c:v>
                </c:pt>
                <c:pt idx="773">
                  <c:v>-7.9127168877726875E-2</c:v>
                </c:pt>
                <c:pt idx="774">
                  <c:v>-7.9127168877726875E-2</c:v>
                </c:pt>
                <c:pt idx="775">
                  <c:v>-7.9127168877726875E-2</c:v>
                </c:pt>
                <c:pt idx="776">
                  <c:v>-7.3029178104916367E-2</c:v>
                </c:pt>
                <c:pt idx="777">
                  <c:v>-7.3029178104916367E-2</c:v>
                </c:pt>
                <c:pt idx="778">
                  <c:v>-7.3029178104916367E-2</c:v>
                </c:pt>
                <c:pt idx="779">
                  <c:v>-7.3029178104916367E-2</c:v>
                </c:pt>
                <c:pt idx="780">
                  <c:v>-7.3029178104916367E-2</c:v>
                </c:pt>
                <c:pt idx="781">
                  <c:v>-7.3029178104916367E-2</c:v>
                </c:pt>
                <c:pt idx="782">
                  <c:v>-7.3029178104916367E-2</c:v>
                </c:pt>
                <c:pt idx="783">
                  <c:v>-7.3029178104916367E-2</c:v>
                </c:pt>
                <c:pt idx="784">
                  <c:v>-7.3029178104916367E-2</c:v>
                </c:pt>
                <c:pt idx="785">
                  <c:v>-7.3029178104916367E-2</c:v>
                </c:pt>
                <c:pt idx="786">
                  <c:v>-7.3029178104916367E-2</c:v>
                </c:pt>
                <c:pt idx="787">
                  <c:v>-7.3029178104916367E-2</c:v>
                </c:pt>
                <c:pt idx="788">
                  <c:v>-7.3029178104916367E-2</c:v>
                </c:pt>
                <c:pt idx="789">
                  <c:v>-7.3029178104916367E-2</c:v>
                </c:pt>
                <c:pt idx="790">
                  <c:v>-7.3029178104916367E-2</c:v>
                </c:pt>
                <c:pt idx="791">
                  <c:v>-5.0184023546454397E-2</c:v>
                </c:pt>
                <c:pt idx="792">
                  <c:v>-5.0184023546454397E-2</c:v>
                </c:pt>
                <c:pt idx="793">
                  <c:v>-5.0184023546454397E-2</c:v>
                </c:pt>
                <c:pt idx="794">
                  <c:v>-5.0184023546454397E-2</c:v>
                </c:pt>
                <c:pt idx="795">
                  <c:v>-5.0184023546454397E-2</c:v>
                </c:pt>
                <c:pt idx="796">
                  <c:v>-5.0184023546454397E-2</c:v>
                </c:pt>
                <c:pt idx="797">
                  <c:v>-5.0184023546454397E-2</c:v>
                </c:pt>
                <c:pt idx="798">
                  <c:v>-3.9532632576530842E-2</c:v>
                </c:pt>
                <c:pt idx="799">
                  <c:v>-3.9532632576530842E-2</c:v>
                </c:pt>
                <c:pt idx="800">
                  <c:v>-3.9532632576530842E-2</c:v>
                </c:pt>
                <c:pt idx="801">
                  <c:v>-3.9532632576530842E-2</c:v>
                </c:pt>
                <c:pt idx="802">
                  <c:v>-3.9532632576530842E-2</c:v>
                </c:pt>
                <c:pt idx="803">
                  <c:v>-3.9532632576530842E-2</c:v>
                </c:pt>
                <c:pt idx="804">
                  <c:v>-3.9532632576530842E-2</c:v>
                </c:pt>
                <c:pt idx="805">
                  <c:v>-3.9532632576530842E-2</c:v>
                </c:pt>
                <c:pt idx="806">
                  <c:v>-2.7365033500434788E-2</c:v>
                </c:pt>
                <c:pt idx="807">
                  <c:v>-2.7365033500434788E-2</c:v>
                </c:pt>
                <c:pt idx="808">
                  <c:v>-2.7365033500434788E-2</c:v>
                </c:pt>
                <c:pt idx="809">
                  <c:v>-2.7365033500434788E-2</c:v>
                </c:pt>
                <c:pt idx="810">
                  <c:v>-2.7365033500434788E-2</c:v>
                </c:pt>
                <c:pt idx="811">
                  <c:v>-2.7365033500434788E-2</c:v>
                </c:pt>
                <c:pt idx="812">
                  <c:v>-2.7365033500434788E-2</c:v>
                </c:pt>
                <c:pt idx="813">
                  <c:v>-2.7365033500434788E-2</c:v>
                </c:pt>
                <c:pt idx="814">
                  <c:v>-1.5201484631645425E-2</c:v>
                </c:pt>
                <c:pt idx="815">
                  <c:v>-1.5201484631645425E-2</c:v>
                </c:pt>
                <c:pt idx="816">
                  <c:v>-1.5201484631645425E-2</c:v>
                </c:pt>
                <c:pt idx="817">
                  <c:v>-1.5201484631645425E-2</c:v>
                </c:pt>
                <c:pt idx="818">
                  <c:v>-1.5201484631645425E-2</c:v>
                </c:pt>
                <c:pt idx="819">
                  <c:v>-1.5201484631645425E-2</c:v>
                </c:pt>
                <c:pt idx="820">
                  <c:v>-1.5201484631645425E-2</c:v>
                </c:pt>
                <c:pt idx="821">
                  <c:v>-1.5201484631645425E-2</c:v>
                </c:pt>
                <c:pt idx="822">
                  <c:v>-1.5201484631645425E-2</c:v>
                </c:pt>
                <c:pt idx="823">
                  <c:v>-1.5201484631645425E-2</c:v>
                </c:pt>
                <c:pt idx="824">
                  <c:v>-1.5201484631645425E-2</c:v>
                </c:pt>
                <c:pt idx="825">
                  <c:v>-1.5201484631645425E-2</c:v>
                </c:pt>
                <c:pt idx="826">
                  <c:v>3.0401845190736999E-3</c:v>
                </c:pt>
                <c:pt idx="827">
                  <c:v>3.0401845190736999E-3</c:v>
                </c:pt>
                <c:pt idx="828">
                  <c:v>3.0401845190736999E-3</c:v>
                </c:pt>
                <c:pt idx="829">
                  <c:v>3.0401845190736999E-3</c:v>
                </c:pt>
                <c:pt idx="830">
                  <c:v>3.0401845190736999E-3</c:v>
                </c:pt>
                <c:pt idx="831">
                  <c:v>1.0640830227304372E-2</c:v>
                </c:pt>
                <c:pt idx="832">
                  <c:v>1.0640830227304372E-2</c:v>
                </c:pt>
                <c:pt idx="833">
                  <c:v>1.0640830227304372E-2</c:v>
                </c:pt>
                <c:pt idx="834">
                  <c:v>1.0640830227304372E-2</c:v>
                </c:pt>
                <c:pt idx="835">
                  <c:v>1.0640830227304372E-2</c:v>
                </c:pt>
                <c:pt idx="836">
                  <c:v>1.0640830227304372E-2</c:v>
                </c:pt>
                <c:pt idx="837">
                  <c:v>1.9762455243875605E-2</c:v>
                </c:pt>
                <c:pt idx="838">
                  <c:v>1.9762455243875605E-2</c:v>
                </c:pt>
                <c:pt idx="839">
                  <c:v>1.9762455243875605E-2</c:v>
                </c:pt>
                <c:pt idx="840">
                  <c:v>1.9762455243875605E-2</c:v>
                </c:pt>
                <c:pt idx="841">
                  <c:v>1.9762455243875605E-2</c:v>
                </c:pt>
                <c:pt idx="842">
                  <c:v>1.9762455243875605E-2</c:v>
                </c:pt>
                <c:pt idx="843">
                  <c:v>2.8885724907315734E-2</c:v>
                </c:pt>
                <c:pt idx="844">
                  <c:v>2.8885724907315734E-2</c:v>
                </c:pt>
                <c:pt idx="845">
                  <c:v>2.8885724907315734E-2</c:v>
                </c:pt>
                <c:pt idx="846">
                  <c:v>2.8885724907315734E-2</c:v>
                </c:pt>
                <c:pt idx="847">
                  <c:v>2.8885724907315734E-2</c:v>
                </c:pt>
                <c:pt idx="848">
                  <c:v>2.8885724907315734E-2</c:v>
                </c:pt>
                <c:pt idx="849">
                  <c:v>2.8885724907315734E-2</c:v>
                </c:pt>
                <c:pt idx="850">
                  <c:v>3.9532632576530981E-2</c:v>
                </c:pt>
                <c:pt idx="851">
                  <c:v>3.9532632576530981E-2</c:v>
                </c:pt>
                <c:pt idx="852">
                  <c:v>3.9532632576530981E-2</c:v>
                </c:pt>
                <c:pt idx="853">
                  <c:v>3.9532632576530981E-2</c:v>
                </c:pt>
                <c:pt idx="854">
                  <c:v>3.9532632576530981E-2</c:v>
                </c:pt>
                <c:pt idx="855">
                  <c:v>3.9532632576530981E-2</c:v>
                </c:pt>
                <c:pt idx="856">
                  <c:v>3.9532632576530981E-2</c:v>
                </c:pt>
                <c:pt idx="857">
                  <c:v>3.9532632576530981E-2</c:v>
                </c:pt>
                <c:pt idx="858">
                  <c:v>3.9532632576530981E-2</c:v>
                </c:pt>
                <c:pt idx="859">
                  <c:v>5.3228271271588433E-2</c:v>
                </c:pt>
                <c:pt idx="860">
                  <c:v>5.3228271271588433E-2</c:v>
                </c:pt>
                <c:pt idx="861">
                  <c:v>5.3228271271588433E-2</c:v>
                </c:pt>
                <c:pt idx="862">
                  <c:v>5.3228271271588433E-2</c:v>
                </c:pt>
                <c:pt idx="863">
                  <c:v>5.3228271271588433E-2</c:v>
                </c:pt>
                <c:pt idx="864">
                  <c:v>5.3228271271588433E-2</c:v>
                </c:pt>
                <c:pt idx="865">
                  <c:v>5.3228271271588433E-2</c:v>
                </c:pt>
                <c:pt idx="866">
                  <c:v>5.3228271271588433E-2</c:v>
                </c:pt>
                <c:pt idx="867">
                  <c:v>6.5410480010413122E-2</c:v>
                </c:pt>
                <c:pt idx="868">
                  <c:v>6.5410480010413122E-2</c:v>
                </c:pt>
                <c:pt idx="869">
                  <c:v>6.5410480010413122E-2</c:v>
                </c:pt>
                <c:pt idx="870">
                  <c:v>6.9981214942714726E-2</c:v>
                </c:pt>
                <c:pt idx="871">
                  <c:v>6.9981214942714726E-2</c:v>
                </c:pt>
                <c:pt idx="872">
                  <c:v>6.9981214942714726E-2</c:v>
                </c:pt>
                <c:pt idx="873">
                  <c:v>6.9981214942714726E-2</c:v>
                </c:pt>
                <c:pt idx="874">
                  <c:v>6.9981214942714726E-2</c:v>
                </c:pt>
                <c:pt idx="875">
                  <c:v>6.9981214942714726E-2</c:v>
                </c:pt>
                <c:pt idx="876">
                  <c:v>6.9981214942714726E-2</c:v>
                </c:pt>
                <c:pt idx="877">
                  <c:v>6.9981214942714726E-2</c:v>
                </c:pt>
                <c:pt idx="878">
                  <c:v>6.9981214942714726E-2</c:v>
                </c:pt>
                <c:pt idx="879">
                  <c:v>6.9981214942714726E-2</c:v>
                </c:pt>
                <c:pt idx="880">
                  <c:v>6.9981214942714726E-2</c:v>
                </c:pt>
                <c:pt idx="881">
                  <c:v>6.9981214942714726E-2</c:v>
                </c:pt>
                <c:pt idx="882">
                  <c:v>6.9981214942714726E-2</c:v>
                </c:pt>
                <c:pt idx="883">
                  <c:v>6.9981214942714726E-2</c:v>
                </c:pt>
                <c:pt idx="884">
                  <c:v>9.1332212074037591E-2</c:v>
                </c:pt>
                <c:pt idx="885">
                  <c:v>9.1332212074037591E-2</c:v>
                </c:pt>
                <c:pt idx="886">
                  <c:v>9.1332212074037591E-2</c:v>
                </c:pt>
                <c:pt idx="887">
                  <c:v>9.1332212074037591E-2</c:v>
                </c:pt>
                <c:pt idx="888">
                  <c:v>9.1332212074037591E-2</c:v>
                </c:pt>
                <c:pt idx="889">
                  <c:v>9.1332212074037591E-2</c:v>
                </c:pt>
                <c:pt idx="890">
                  <c:v>9.1332212074037591E-2</c:v>
                </c:pt>
                <c:pt idx="891">
                  <c:v>9.1332212074037591E-2</c:v>
                </c:pt>
                <c:pt idx="892">
                  <c:v>9.1332212074037591E-2</c:v>
                </c:pt>
                <c:pt idx="893">
                  <c:v>0.10507925922614002</c:v>
                </c:pt>
                <c:pt idx="894">
                  <c:v>0.10507925922614002</c:v>
                </c:pt>
                <c:pt idx="895">
                  <c:v>0.10507925922614002</c:v>
                </c:pt>
                <c:pt idx="896">
                  <c:v>0.10507925922614002</c:v>
                </c:pt>
                <c:pt idx="897">
                  <c:v>0.10507925922614002</c:v>
                </c:pt>
                <c:pt idx="898">
                  <c:v>0.11272493050651332</c:v>
                </c:pt>
                <c:pt idx="899">
                  <c:v>0.11272493050651332</c:v>
                </c:pt>
                <c:pt idx="900">
                  <c:v>0.11272493050651332</c:v>
                </c:pt>
                <c:pt idx="901">
                  <c:v>0.11272493050651332</c:v>
                </c:pt>
                <c:pt idx="902">
                  <c:v>0.11272493050651332</c:v>
                </c:pt>
                <c:pt idx="903">
                  <c:v>0.11272493050651332</c:v>
                </c:pt>
                <c:pt idx="904">
                  <c:v>0.11272493050651332</c:v>
                </c:pt>
                <c:pt idx="905">
                  <c:v>0.11272493050651332</c:v>
                </c:pt>
                <c:pt idx="906">
                  <c:v>0.11272493050651332</c:v>
                </c:pt>
                <c:pt idx="907">
                  <c:v>0.11272493050651332</c:v>
                </c:pt>
                <c:pt idx="908">
                  <c:v>0.11272493050651332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0.1403072674151874</c:v>
                </c:pt>
                <c:pt idx="917">
                  <c:v>0.1403072674151874</c:v>
                </c:pt>
                <c:pt idx="918">
                  <c:v>0.1403072674151874</c:v>
                </c:pt>
                <c:pt idx="919">
                  <c:v>0.1403072674151874</c:v>
                </c:pt>
                <c:pt idx="920">
                  <c:v>0.1403072674151874</c:v>
                </c:pt>
                <c:pt idx="921">
                  <c:v>0.1403072674151874</c:v>
                </c:pt>
                <c:pt idx="922">
                  <c:v>0.1403072674151874</c:v>
                </c:pt>
                <c:pt idx="923">
                  <c:v>0.1403072674151874</c:v>
                </c:pt>
                <c:pt idx="924">
                  <c:v>0.1403072674151874</c:v>
                </c:pt>
                <c:pt idx="925">
                  <c:v>0.1403072674151874</c:v>
                </c:pt>
                <c:pt idx="926">
                  <c:v>0.1403072674151874</c:v>
                </c:pt>
                <c:pt idx="927">
                  <c:v>0.1403072674151874</c:v>
                </c:pt>
                <c:pt idx="928">
                  <c:v>0.15875367574769092</c:v>
                </c:pt>
                <c:pt idx="929">
                  <c:v>0.15875367574769092</c:v>
                </c:pt>
                <c:pt idx="930">
                  <c:v>0.16183316589147242</c:v>
                </c:pt>
                <c:pt idx="931">
                  <c:v>0.16183316589147242</c:v>
                </c:pt>
                <c:pt idx="932">
                  <c:v>0.16183316589147242</c:v>
                </c:pt>
                <c:pt idx="933">
                  <c:v>0.16183316589147242</c:v>
                </c:pt>
                <c:pt idx="934">
                  <c:v>0.16183316589147242</c:v>
                </c:pt>
                <c:pt idx="935">
                  <c:v>0.16183316589147242</c:v>
                </c:pt>
                <c:pt idx="936">
                  <c:v>0.16183316589147242</c:v>
                </c:pt>
                <c:pt idx="937">
                  <c:v>0.16183316589147242</c:v>
                </c:pt>
                <c:pt idx="938">
                  <c:v>0.16183316589147242</c:v>
                </c:pt>
                <c:pt idx="939">
                  <c:v>0.16183316589147242</c:v>
                </c:pt>
                <c:pt idx="940">
                  <c:v>0.17725426652149778</c:v>
                </c:pt>
                <c:pt idx="941">
                  <c:v>0.17725426652149778</c:v>
                </c:pt>
                <c:pt idx="942">
                  <c:v>0.17725426652149778</c:v>
                </c:pt>
                <c:pt idx="943">
                  <c:v>0.17725426652149778</c:v>
                </c:pt>
                <c:pt idx="944">
                  <c:v>0.17725426652149778</c:v>
                </c:pt>
                <c:pt idx="945">
                  <c:v>0.17725426652149778</c:v>
                </c:pt>
                <c:pt idx="946">
                  <c:v>0.17725426652149778</c:v>
                </c:pt>
                <c:pt idx="947">
                  <c:v>0.18807395457328019</c:v>
                </c:pt>
                <c:pt idx="948">
                  <c:v>0.18807395457328019</c:v>
                </c:pt>
                <c:pt idx="949">
                  <c:v>0.18807395457328019</c:v>
                </c:pt>
                <c:pt idx="950">
                  <c:v>0.18807395457328019</c:v>
                </c:pt>
                <c:pt idx="951">
                  <c:v>0.18807395457328019</c:v>
                </c:pt>
                <c:pt idx="952">
                  <c:v>0.19581573134802022</c:v>
                </c:pt>
                <c:pt idx="953">
                  <c:v>0.19581573134802022</c:v>
                </c:pt>
                <c:pt idx="954">
                  <c:v>0.19581573134802022</c:v>
                </c:pt>
                <c:pt idx="955">
                  <c:v>0.19581573134802022</c:v>
                </c:pt>
                <c:pt idx="956">
                  <c:v>0.20201759173266462</c:v>
                </c:pt>
                <c:pt idx="957">
                  <c:v>0.20201759173266462</c:v>
                </c:pt>
                <c:pt idx="958">
                  <c:v>0.20201759173266462</c:v>
                </c:pt>
                <c:pt idx="959">
                  <c:v>0.20201759173266462</c:v>
                </c:pt>
                <c:pt idx="960">
                  <c:v>0.20201759173266462</c:v>
                </c:pt>
                <c:pt idx="961">
                  <c:v>0.20201759173266462</c:v>
                </c:pt>
                <c:pt idx="962">
                  <c:v>0.21133505092358154</c:v>
                </c:pt>
                <c:pt idx="963">
                  <c:v>0.21133505092358154</c:v>
                </c:pt>
                <c:pt idx="964">
                  <c:v>0.21133505092358154</c:v>
                </c:pt>
                <c:pt idx="965">
                  <c:v>0.21600061906852178</c:v>
                </c:pt>
                <c:pt idx="966">
                  <c:v>0.21600061906852178</c:v>
                </c:pt>
                <c:pt idx="967">
                  <c:v>0.21600061906852178</c:v>
                </c:pt>
                <c:pt idx="968">
                  <c:v>0.21600061906852178</c:v>
                </c:pt>
                <c:pt idx="969">
                  <c:v>0.21600061906852178</c:v>
                </c:pt>
                <c:pt idx="970">
                  <c:v>0.21600061906852178</c:v>
                </c:pt>
                <c:pt idx="971">
                  <c:v>0.21600061906852178</c:v>
                </c:pt>
                <c:pt idx="972">
                  <c:v>0.22690544102497454</c:v>
                </c:pt>
                <c:pt idx="973">
                  <c:v>0.22690544102497454</c:v>
                </c:pt>
                <c:pt idx="974">
                  <c:v>0.23002600999886993</c:v>
                </c:pt>
                <c:pt idx="975">
                  <c:v>0.23002600999886993</c:v>
                </c:pt>
                <c:pt idx="976">
                  <c:v>0.23002600999886993</c:v>
                </c:pt>
                <c:pt idx="977">
                  <c:v>0.23002600999886993</c:v>
                </c:pt>
                <c:pt idx="978">
                  <c:v>0.23002600999886993</c:v>
                </c:pt>
                <c:pt idx="979">
                  <c:v>0.23002600999886993</c:v>
                </c:pt>
                <c:pt idx="980">
                  <c:v>0.23002600999886993</c:v>
                </c:pt>
                <c:pt idx="981">
                  <c:v>0.23002600999886993</c:v>
                </c:pt>
                <c:pt idx="982">
                  <c:v>0.24253103988010652</c:v>
                </c:pt>
                <c:pt idx="983">
                  <c:v>0.24253103988010652</c:v>
                </c:pt>
                <c:pt idx="984">
                  <c:v>0.24253103988010652</c:v>
                </c:pt>
                <c:pt idx="985">
                  <c:v>0.24723011587185462</c:v>
                </c:pt>
                <c:pt idx="986">
                  <c:v>0.24723011587185462</c:v>
                </c:pt>
                <c:pt idx="987">
                  <c:v>0.24723011587185462</c:v>
                </c:pt>
                <c:pt idx="988">
                  <c:v>0.24723011587185462</c:v>
                </c:pt>
                <c:pt idx="989">
                  <c:v>0.24723011587185462</c:v>
                </c:pt>
                <c:pt idx="990">
                  <c:v>0.25507411263966373</c:v>
                </c:pt>
                <c:pt idx="991">
                  <c:v>0.25507411263966373</c:v>
                </c:pt>
                <c:pt idx="992">
                  <c:v>0.25507411263966373</c:v>
                </c:pt>
                <c:pt idx="993">
                  <c:v>0.25507411263966373</c:v>
                </c:pt>
                <c:pt idx="994">
                  <c:v>0.25507411263966373</c:v>
                </c:pt>
                <c:pt idx="995">
                  <c:v>0.25507411263966373</c:v>
                </c:pt>
                <c:pt idx="996">
                  <c:v>0.25507411263966373</c:v>
                </c:pt>
                <c:pt idx="997">
                  <c:v>0.26608225088093418</c:v>
                </c:pt>
                <c:pt idx="998">
                  <c:v>0.26608225088093418</c:v>
                </c:pt>
                <c:pt idx="999">
                  <c:v>0.26608225088093418</c:v>
                </c:pt>
                <c:pt idx="1000">
                  <c:v>0.26608225088093418</c:v>
                </c:pt>
                <c:pt idx="1001">
                  <c:v>0.26608225088093418</c:v>
                </c:pt>
                <c:pt idx="1002">
                  <c:v>0.26608225088093418</c:v>
                </c:pt>
                <c:pt idx="1003">
                  <c:v>0.26608225088093418</c:v>
                </c:pt>
                <c:pt idx="1004">
                  <c:v>0.26608225088093418</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0.30248788203525906</c:v>
                </c:pt>
                <c:pt idx="1021">
                  <c:v>0.30248788203525906</c:v>
                </c:pt>
                <c:pt idx="1022">
                  <c:v>0.30248788203525906</c:v>
                </c:pt>
                <c:pt idx="1023">
                  <c:v>0.3072650957780772</c:v>
                </c:pt>
                <c:pt idx="1024">
                  <c:v>0.3072650957780772</c:v>
                </c:pt>
                <c:pt idx="1025">
                  <c:v>0.3072650957780772</c:v>
                </c:pt>
                <c:pt idx="1026">
                  <c:v>0.3072650957780772</c:v>
                </c:pt>
                <c:pt idx="1027">
                  <c:v>0.3072650957780772</c:v>
                </c:pt>
                <c:pt idx="1028">
                  <c:v>0.3072650957780772</c:v>
                </c:pt>
                <c:pt idx="1029">
                  <c:v>0.3072650957780772</c:v>
                </c:pt>
                <c:pt idx="1030">
                  <c:v>0.3072650957780772</c:v>
                </c:pt>
                <c:pt idx="1031">
                  <c:v>0.3072650957780772</c:v>
                </c:pt>
                <c:pt idx="1032">
                  <c:v>0.3072650957780772</c:v>
                </c:pt>
                <c:pt idx="1033">
                  <c:v>0.3072650957780772</c:v>
                </c:pt>
                <c:pt idx="1034">
                  <c:v>0.3072650957780772</c:v>
                </c:pt>
                <c:pt idx="1035">
                  <c:v>0.3072650957780772</c:v>
                </c:pt>
                <c:pt idx="1036">
                  <c:v>0.3072650957780772</c:v>
                </c:pt>
                <c:pt idx="1037">
                  <c:v>0.32965373799869191</c:v>
                </c:pt>
                <c:pt idx="1038">
                  <c:v>0.32965373799869191</c:v>
                </c:pt>
                <c:pt idx="1039">
                  <c:v>0.32965373799869191</c:v>
                </c:pt>
                <c:pt idx="1040">
                  <c:v>0.32965373799869191</c:v>
                </c:pt>
                <c:pt idx="1041">
                  <c:v>0.32965373799869191</c:v>
                </c:pt>
                <c:pt idx="1042">
                  <c:v>0.32965373799869191</c:v>
                </c:pt>
                <c:pt idx="1043">
                  <c:v>0.32965373799869191</c:v>
                </c:pt>
                <c:pt idx="1044">
                  <c:v>0.32965373799869191</c:v>
                </c:pt>
                <c:pt idx="1045">
                  <c:v>0.32965373799869191</c:v>
                </c:pt>
                <c:pt idx="1046">
                  <c:v>0.32965373799869191</c:v>
                </c:pt>
                <c:pt idx="1047">
                  <c:v>0.32965373799869191</c:v>
                </c:pt>
                <c:pt idx="1048">
                  <c:v>0.34736091317166035</c:v>
                </c:pt>
                <c:pt idx="1049">
                  <c:v>0.34736091317166035</c:v>
                </c:pt>
                <c:pt idx="1050">
                  <c:v>0.34736091317166035</c:v>
                </c:pt>
                <c:pt idx="1051">
                  <c:v>0.34736091317166035</c:v>
                </c:pt>
                <c:pt idx="1052">
                  <c:v>0.34736091317166035</c:v>
                </c:pt>
                <c:pt idx="1053">
                  <c:v>0.34736091317166035</c:v>
                </c:pt>
                <c:pt idx="1054">
                  <c:v>0.34736091317166035</c:v>
                </c:pt>
                <c:pt idx="1055">
                  <c:v>0.34736091317166035</c:v>
                </c:pt>
                <c:pt idx="1056">
                  <c:v>0.34736091317166035</c:v>
                </c:pt>
                <c:pt idx="1057">
                  <c:v>0.36192980361200539</c:v>
                </c:pt>
                <c:pt idx="1058">
                  <c:v>0.36192980361200539</c:v>
                </c:pt>
                <c:pt idx="1059">
                  <c:v>0.36192980361200539</c:v>
                </c:pt>
                <c:pt idx="1060">
                  <c:v>0.36192980361200539</c:v>
                </c:pt>
                <c:pt idx="1061">
                  <c:v>0.36192980361200539</c:v>
                </c:pt>
                <c:pt idx="1062">
                  <c:v>0.36192980361200539</c:v>
                </c:pt>
                <c:pt idx="1063">
                  <c:v>0.3716850598056044</c:v>
                </c:pt>
                <c:pt idx="1064">
                  <c:v>0.3716850598056044</c:v>
                </c:pt>
                <c:pt idx="1065">
                  <c:v>0.3716850598056044</c:v>
                </c:pt>
                <c:pt idx="1066">
                  <c:v>0.3716850598056044</c:v>
                </c:pt>
                <c:pt idx="1067">
                  <c:v>0.3716850598056044</c:v>
                </c:pt>
                <c:pt idx="1068">
                  <c:v>0.3716850598056044</c:v>
                </c:pt>
                <c:pt idx="1069">
                  <c:v>0.38147581702590427</c:v>
                </c:pt>
                <c:pt idx="1070">
                  <c:v>0.38147581702590427</c:v>
                </c:pt>
                <c:pt idx="1071">
                  <c:v>0.38147581702590427</c:v>
                </c:pt>
                <c:pt idx="1072">
                  <c:v>0.38147581702590427</c:v>
                </c:pt>
                <c:pt idx="1073">
                  <c:v>0.38147581702590427</c:v>
                </c:pt>
                <c:pt idx="1074">
                  <c:v>0.38147581702590427</c:v>
                </c:pt>
                <c:pt idx="1075">
                  <c:v>0.38147581702590427</c:v>
                </c:pt>
                <c:pt idx="1076">
                  <c:v>0.38147581702590427</c:v>
                </c:pt>
                <c:pt idx="1077">
                  <c:v>0.38147581702590427</c:v>
                </c:pt>
                <c:pt idx="1078">
                  <c:v>0.39623116047281037</c:v>
                </c:pt>
                <c:pt idx="1079">
                  <c:v>0.39623116047281037</c:v>
                </c:pt>
                <c:pt idx="1080">
                  <c:v>0.39623116047281037</c:v>
                </c:pt>
                <c:pt idx="1081">
                  <c:v>0.39623116047281037</c:v>
                </c:pt>
                <c:pt idx="1082">
                  <c:v>0.39623116047281037</c:v>
                </c:pt>
                <c:pt idx="1083">
                  <c:v>0.39623116047281037</c:v>
                </c:pt>
                <c:pt idx="1084">
                  <c:v>0.39623116047281037</c:v>
                </c:pt>
                <c:pt idx="1085">
                  <c:v>0.39623116047281037</c:v>
                </c:pt>
                <c:pt idx="1086">
                  <c:v>0.39623116047281037</c:v>
                </c:pt>
                <c:pt idx="1087">
                  <c:v>0.39623116047281037</c:v>
                </c:pt>
                <c:pt idx="1088">
                  <c:v>0.39623116047281037</c:v>
                </c:pt>
                <c:pt idx="1089">
                  <c:v>0.39623116047281037</c:v>
                </c:pt>
                <c:pt idx="1090">
                  <c:v>0.39623116047281037</c:v>
                </c:pt>
                <c:pt idx="1091">
                  <c:v>0.39623116047281037</c:v>
                </c:pt>
                <c:pt idx="1092">
                  <c:v>0.41935799491213976</c:v>
                </c:pt>
                <c:pt idx="1093">
                  <c:v>0.41935799491213976</c:v>
                </c:pt>
                <c:pt idx="1094">
                  <c:v>0.41935799491213976</c:v>
                </c:pt>
                <c:pt idx="1095">
                  <c:v>0.41935799491213976</c:v>
                </c:pt>
                <c:pt idx="1096">
                  <c:v>0.41935799491213976</c:v>
                </c:pt>
                <c:pt idx="1097">
                  <c:v>0.42767159014877493</c:v>
                </c:pt>
                <c:pt idx="1098">
                  <c:v>0.42767159014877493</c:v>
                </c:pt>
                <c:pt idx="1099">
                  <c:v>0.42767159014877493</c:v>
                </c:pt>
                <c:pt idx="1100">
                  <c:v>0.42767159014877493</c:v>
                </c:pt>
                <c:pt idx="1101">
                  <c:v>0.42767159014877493</c:v>
                </c:pt>
                <c:pt idx="1102">
                  <c:v>0.42767159014877493</c:v>
                </c:pt>
                <c:pt idx="1103">
                  <c:v>0.42767159014877493</c:v>
                </c:pt>
                <c:pt idx="1104">
                  <c:v>0.42767159014877493</c:v>
                </c:pt>
                <c:pt idx="1105">
                  <c:v>0.42767159014877493</c:v>
                </c:pt>
                <c:pt idx="1106">
                  <c:v>0.42767159014877493</c:v>
                </c:pt>
                <c:pt idx="1107">
                  <c:v>0.42767159014877493</c:v>
                </c:pt>
                <c:pt idx="1108">
                  <c:v>0.4460670441920157</c:v>
                </c:pt>
                <c:pt idx="1109">
                  <c:v>0.4460670441920157</c:v>
                </c:pt>
                <c:pt idx="1110">
                  <c:v>0.4460670441920157</c:v>
                </c:pt>
                <c:pt idx="1111">
                  <c:v>0.4460670441920157</c:v>
                </c:pt>
                <c:pt idx="1112">
                  <c:v>0.4460670441920157</c:v>
                </c:pt>
                <c:pt idx="1113">
                  <c:v>0.45447839864891409</c:v>
                </c:pt>
                <c:pt idx="1114">
                  <c:v>0.45447839864891409</c:v>
                </c:pt>
                <c:pt idx="1115">
                  <c:v>0.45447839864891409</c:v>
                </c:pt>
                <c:pt idx="1116">
                  <c:v>0.45447839864891409</c:v>
                </c:pt>
                <c:pt idx="1117">
                  <c:v>0.45447839864891409</c:v>
                </c:pt>
                <c:pt idx="1118">
                  <c:v>0.45447839864891409</c:v>
                </c:pt>
                <c:pt idx="1119">
                  <c:v>0.45447839864891409</c:v>
                </c:pt>
                <c:pt idx="1120">
                  <c:v>0.45447839864891409</c:v>
                </c:pt>
                <c:pt idx="1121">
                  <c:v>0.45447839864891409</c:v>
                </c:pt>
                <c:pt idx="1122">
                  <c:v>0.46970075330452549</c:v>
                </c:pt>
                <c:pt idx="1123">
                  <c:v>0.46970075330452549</c:v>
                </c:pt>
                <c:pt idx="1124">
                  <c:v>0.46970075330452549</c:v>
                </c:pt>
                <c:pt idx="1125">
                  <c:v>0.47479897905845492</c:v>
                </c:pt>
                <c:pt idx="1126">
                  <c:v>0.47479897905845492</c:v>
                </c:pt>
                <c:pt idx="1127">
                  <c:v>0.47479897905845492</c:v>
                </c:pt>
                <c:pt idx="1128">
                  <c:v>0.47479897905845492</c:v>
                </c:pt>
                <c:pt idx="1129">
                  <c:v>0.47479897905845492</c:v>
                </c:pt>
                <c:pt idx="1130">
                  <c:v>0.47479897905845492</c:v>
                </c:pt>
                <c:pt idx="1131">
                  <c:v>0.48503273777158118</c:v>
                </c:pt>
                <c:pt idx="1132">
                  <c:v>0.48503273777158118</c:v>
                </c:pt>
                <c:pt idx="1133">
                  <c:v>0.48503273777158118</c:v>
                </c:pt>
                <c:pt idx="1134">
                  <c:v>0.48503273777158118</c:v>
                </c:pt>
                <c:pt idx="1135">
                  <c:v>0.48503273777158118</c:v>
                </c:pt>
                <c:pt idx="1136">
                  <c:v>0.49359980048737379</c:v>
                </c:pt>
                <c:pt idx="1137">
                  <c:v>0.49359980048737379</c:v>
                </c:pt>
                <c:pt idx="1138">
                  <c:v>0.49359980048737379</c:v>
                </c:pt>
                <c:pt idx="1139">
                  <c:v>0.49359980048737379</c:v>
                </c:pt>
                <c:pt idx="1140">
                  <c:v>0.5004796003899008</c:v>
                </c:pt>
                <c:pt idx="1141">
                  <c:v>0.5004796003899008</c:v>
                </c:pt>
                <c:pt idx="1142">
                  <c:v>0.5004796003899008</c:v>
                </c:pt>
                <c:pt idx="1143">
                  <c:v>0.5004796003899008</c:v>
                </c:pt>
                <c:pt idx="1144">
                  <c:v>0.5004796003899008</c:v>
                </c:pt>
                <c:pt idx="1145">
                  <c:v>0.5004796003899008</c:v>
                </c:pt>
                <c:pt idx="1146">
                  <c:v>0.51084402492848424</c:v>
                </c:pt>
                <c:pt idx="1147">
                  <c:v>0.51084402492848424</c:v>
                </c:pt>
                <c:pt idx="1148">
                  <c:v>0.51084402492848424</c:v>
                </c:pt>
                <c:pt idx="1149">
                  <c:v>0.51084402492848424</c:v>
                </c:pt>
                <c:pt idx="1150">
                  <c:v>0.51084402492848424</c:v>
                </c:pt>
                <c:pt idx="1151">
                  <c:v>0.51084402492848424</c:v>
                </c:pt>
                <c:pt idx="1152">
                  <c:v>0.52126361871264293</c:v>
                </c:pt>
                <c:pt idx="1153">
                  <c:v>0.52126361871264293</c:v>
                </c:pt>
                <c:pt idx="1154">
                  <c:v>0.52126361871264293</c:v>
                </c:pt>
                <c:pt idx="1155">
                  <c:v>0.52126361871264293</c:v>
                </c:pt>
                <c:pt idx="1156">
                  <c:v>0.52824151828033117</c:v>
                </c:pt>
                <c:pt idx="1157">
                  <c:v>0.52824151828033117</c:v>
                </c:pt>
                <c:pt idx="1158">
                  <c:v>0.52824151828033117</c:v>
                </c:pt>
                <c:pt idx="1159">
                  <c:v>0.53349185558387502</c:v>
                </c:pt>
                <c:pt idx="1160">
                  <c:v>0.53349185558387502</c:v>
                </c:pt>
                <c:pt idx="1161">
                  <c:v>0.53349185558387502</c:v>
                </c:pt>
                <c:pt idx="1162">
                  <c:v>0.53349185558387502</c:v>
                </c:pt>
                <c:pt idx="1163">
                  <c:v>0.53349185558387502</c:v>
                </c:pt>
                <c:pt idx="1164">
                  <c:v>0.53349185558387502</c:v>
                </c:pt>
                <c:pt idx="1165">
                  <c:v>0.53349185558387502</c:v>
                </c:pt>
                <c:pt idx="1166">
                  <c:v>0.5458003925322269</c:v>
                </c:pt>
                <c:pt idx="1167">
                  <c:v>0.5458003925322269</c:v>
                </c:pt>
                <c:pt idx="1168">
                  <c:v>0.5458003925322269</c:v>
                </c:pt>
                <c:pt idx="1169">
                  <c:v>0.5458003925322269</c:v>
                </c:pt>
                <c:pt idx="1170">
                  <c:v>0.5458003925322269</c:v>
                </c:pt>
                <c:pt idx="1171">
                  <c:v>0.5458003925322269</c:v>
                </c:pt>
                <c:pt idx="1172">
                  <c:v>0.55641671367392787</c:v>
                </c:pt>
                <c:pt idx="1173">
                  <c:v>0.55641671367392787</c:v>
                </c:pt>
                <c:pt idx="1174">
                  <c:v>0.55641671367392787</c:v>
                </c:pt>
                <c:pt idx="1175">
                  <c:v>0.55641671367392787</c:v>
                </c:pt>
                <c:pt idx="1176">
                  <c:v>0.56352918771982563</c:v>
                </c:pt>
                <c:pt idx="1177">
                  <c:v>0.56352918771982563</c:v>
                </c:pt>
                <c:pt idx="1178">
                  <c:v>0.56352918771982563</c:v>
                </c:pt>
                <c:pt idx="1179">
                  <c:v>0.56352918771982563</c:v>
                </c:pt>
                <c:pt idx="1180">
                  <c:v>0.56352918771982563</c:v>
                </c:pt>
                <c:pt idx="1181">
                  <c:v>0.56352918771982563</c:v>
                </c:pt>
                <c:pt idx="1182">
                  <c:v>0.56352918771982563</c:v>
                </c:pt>
                <c:pt idx="1183">
                  <c:v>0.56352918771982563</c:v>
                </c:pt>
                <c:pt idx="1184">
                  <c:v>0.56352918771982563</c:v>
                </c:pt>
                <c:pt idx="1185">
                  <c:v>0.56352918771982563</c:v>
                </c:pt>
                <c:pt idx="1186">
                  <c:v>0.58143690916910251</c:v>
                </c:pt>
                <c:pt idx="1187">
                  <c:v>0.58143690916910251</c:v>
                </c:pt>
                <c:pt idx="1188">
                  <c:v>0.58143690916910251</c:v>
                </c:pt>
                <c:pt idx="1189">
                  <c:v>0.58143690916910251</c:v>
                </c:pt>
                <c:pt idx="1190">
                  <c:v>0.58143690916910251</c:v>
                </c:pt>
                <c:pt idx="1191">
                  <c:v>0.58143690916910251</c:v>
                </c:pt>
                <c:pt idx="1192">
                  <c:v>0.58143690916910251</c:v>
                </c:pt>
                <c:pt idx="1193">
                  <c:v>0.58143690916910251</c:v>
                </c:pt>
                <c:pt idx="1194">
                  <c:v>0.58143690916910251</c:v>
                </c:pt>
                <c:pt idx="1195">
                  <c:v>0.58143690916910251</c:v>
                </c:pt>
                <c:pt idx="1196">
                  <c:v>0.59953306862096256</c:v>
                </c:pt>
                <c:pt idx="1197">
                  <c:v>0.59953306862096256</c:v>
                </c:pt>
                <c:pt idx="1198">
                  <c:v>0.59953306862096256</c:v>
                </c:pt>
                <c:pt idx="1199">
                  <c:v>0.59953306862096256</c:v>
                </c:pt>
                <c:pt idx="1200">
                  <c:v>0.59953306862096256</c:v>
                </c:pt>
                <c:pt idx="1201">
                  <c:v>0.59953306862096256</c:v>
                </c:pt>
                <c:pt idx="1202">
                  <c:v>0.59953306862096256</c:v>
                </c:pt>
                <c:pt idx="1203">
                  <c:v>0.59953306862096256</c:v>
                </c:pt>
                <c:pt idx="1204">
                  <c:v>0.59953306862096256</c:v>
                </c:pt>
                <c:pt idx="1205">
                  <c:v>0.59953306862096256</c:v>
                </c:pt>
                <c:pt idx="1206">
                  <c:v>0.6178277297492264</c:v>
                </c:pt>
                <c:pt idx="1207">
                  <c:v>0.6178277297492264</c:v>
                </c:pt>
                <c:pt idx="1208">
                  <c:v>0.6178277297492264</c:v>
                </c:pt>
                <c:pt idx="1209">
                  <c:v>0.6178277297492264</c:v>
                </c:pt>
                <c:pt idx="1210">
                  <c:v>0.6178277297492264</c:v>
                </c:pt>
                <c:pt idx="1211">
                  <c:v>0.6178277297492264</c:v>
                </c:pt>
                <c:pt idx="1212">
                  <c:v>0.6178277297492264</c:v>
                </c:pt>
                <c:pt idx="1213">
                  <c:v>0.63075778691378914</c:v>
                </c:pt>
                <c:pt idx="1214">
                  <c:v>0.63075778691378914</c:v>
                </c:pt>
                <c:pt idx="1215">
                  <c:v>0.63075778691378914</c:v>
                </c:pt>
                <c:pt idx="1216">
                  <c:v>0.63075778691378914</c:v>
                </c:pt>
                <c:pt idx="1217">
                  <c:v>0.63819387575704722</c:v>
                </c:pt>
                <c:pt idx="1218">
                  <c:v>0.63819387575704722</c:v>
                </c:pt>
                <c:pt idx="1219">
                  <c:v>0.63819387575704722</c:v>
                </c:pt>
                <c:pt idx="1220">
                  <c:v>0.63819387575704722</c:v>
                </c:pt>
                <c:pt idx="1221">
                  <c:v>0.64566542262831106</c:v>
                </c:pt>
                <c:pt idx="1222">
                  <c:v>0.64566542262831106</c:v>
                </c:pt>
                <c:pt idx="1223">
                  <c:v>0.64566542262831106</c:v>
                </c:pt>
                <c:pt idx="1224">
                  <c:v>0.64566542262831106</c:v>
                </c:pt>
                <c:pt idx="1225">
                  <c:v>0.64566542262831106</c:v>
                </c:pt>
                <c:pt idx="1226">
                  <c:v>0.65505588009570503</c:v>
                </c:pt>
                <c:pt idx="1227">
                  <c:v>0.65505588009570503</c:v>
                </c:pt>
                <c:pt idx="1228">
                  <c:v>0.65505588009570503</c:v>
                </c:pt>
                <c:pt idx="1229">
                  <c:v>0.65505588009570503</c:v>
                </c:pt>
                <c:pt idx="1230">
                  <c:v>0.65505588009570503</c:v>
                </c:pt>
                <c:pt idx="1231">
                  <c:v>0.65505588009570503</c:v>
                </c:pt>
                <c:pt idx="1232">
                  <c:v>0.65505588009570503</c:v>
                </c:pt>
                <c:pt idx="1233">
                  <c:v>0.66830051777737376</c:v>
                </c:pt>
                <c:pt idx="1234">
                  <c:v>0.66830051777737376</c:v>
                </c:pt>
                <c:pt idx="1235">
                  <c:v>0.67210623049259632</c:v>
                </c:pt>
                <c:pt idx="1236">
                  <c:v>0.67210623049259632</c:v>
                </c:pt>
                <c:pt idx="1237">
                  <c:v>0.67210623049259632</c:v>
                </c:pt>
                <c:pt idx="1238">
                  <c:v>0.67210623049259632</c:v>
                </c:pt>
                <c:pt idx="1239">
                  <c:v>0.67974704019936438</c:v>
                </c:pt>
                <c:pt idx="1240">
                  <c:v>0.67974704019936438</c:v>
                </c:pt>
                <c:pt idx="1241">
                  <c:v>0.67974704019936438</c:v>
                </c:pt>
                <c:pt idx="1242">
                  <c:v>0.67974704019936438</c:v>
                </c:pt>
                <c:pt idx="1243">
                  <c:v>0.68742774275107121</c:v>
                </c:pt>
                <c:pt idx="1244">
                  <c:v>0.68742774275107121</c:v>
                </c:pt>
                <c:pt idx="1245">
                  <c:v>0.68742774275107121</c:v>
                </c:pt>
                <c:pt idx="1246">
                  <c:v>0.68742774275107121</c:v>
                </c:pt>
                <c:pt idx="1247">
                  <c:v>0.68742774275107121</c:v>
                </c:pt>
                <c:pt idx="1248">
                  <c:v>0.69708605805955215</c:v>
                </c:pt>
                <c:pt idx="1249">
                  <c:v>0.69708605805955215</c:v>
                </c:pt>
                <c:pt idx="1250">
                  <c:v>0.69708605805955215</c:v>
                </c:pt>
                <c:pt idx="1251">
                  <c:v>0.69708605805955215</c:v>
                </c:pt>
                <c:pt idx="1252">
                  <c:v>0.70485976116869065</c:v>
                </c:pt>
                <c:pt idx="1253">
                  <c:v>0.70485976116869065</c:v>
                </c:pt>
                <c:pt idx="1254">
                  <c:v>0.70485976116869065</c:v>
                </c:pt>
                <c:pt idx="1255">
                  <c:v>0.70485976116869065</c:v>
                </c:pt>
                <c:pt idx="1256">
                  <c:v>0.70485976116869065</c:v>
                </c:pt>
                <c:pt idx="1257">
                  <c:v>0.70485976116869065</c:v>
                </c:pt>
                <c:pt idx="1258">
                  <c:v>0.71660092108895201</c:v>
                </c:pt>
                <c:pt idx="1259">
                  <c:v>0.71660092108895201</c:v>
                </c:pt>
                <c:pt idx="1260">
                  <c:v>0.72053661622133203</c:v>
                </c:pt>
                <c:pt idx="1261">
                  <c:v>0.72053661622133203</c:v>
                </c:pt>
                <c:pt idx="1262">
                  <c:v>0.72448350403832262</c:v>
                </c:pt>
                <c:pt idx="1263">
                  <c:v>0.72448350403832262</c:v>
                </c:pt>
                <c:pt idx="1264">
                  <c:v>0.72448350403832262</c:v>
                </c:pt>
                <c:pt idx="1265">
                  <c:v>0.72448350403832262</c:v>
                </c:pt>
                <c:pt idx="1266">
                  <c:v>0.72448350403832262</c:v>
                </c:pt>
                <c:pt idx="1267">
                  <c:v>0.72448350403832262</c:v>
                </c:pt>
                <c:pt idx="1268">
                  <c:v>0.7363925894099338</c:v>
                </c:pt>
                <c:pt idx="1269">
                  <c:v>0.7363925894099338</c:v>
                </c:pt>
                <c:pt idx="1270">
                  <c:v>0.74038552290047832</c:v>
                </c:pt>
                <c:pt idx="1271">
                  <c:v>0.74038552290047832</c:v>
                </c:pt>
                <c:pt idx="1272">
                  <c:v>0.74038552290047832</c:v>
                </c:pt>
                <c:pt idx="1273">
                  <c:v>0.74038552290047832</c:v>
                </c:pt>
                <c:pt idx="1274">
                  <c:v>0.74038552290047832</c:v>
                </c:pt>
                <c:pt idx="1275">
                  <c:v>0.74038552290047832</c:v>
                </c:pt>
                <c:pt idx="1276">
                  <c:v>0.75243590193089316</c:v>
                </c:pt>
                <c:pt idx="1277">
                  <c:v>0.75243590193089316</c:v>
                </c:pt>
                <c:pt idx="1278">
                  <c:v>0.75243590193089316</c:v>
                </c:pt>
                <c:pt idx="1279">
                  <c:v>0.7585022038564404</c:v>
                </c:pt>
                <c:pt idx="1280">
                  <c:v>0.7605305121875553</c:v>
                </c:pt>
                <c:pt idx="1281">
                  <c:v>0.7605305121875553</c:v>
                </c:pt>
                <c:pt idx="1282">
                  <c:v>0.7605305121875553</c:v>
                </c:pt>
                <c:pt idx="1283">
                  <c:v>0.7605305121875553</c:v>
                </c:pt>
                <c:pt idx="1284">
                  <c:v>0.7605305121875553</c:v>
                </c:pt>
                <c:pt idx="1285">
                  <c:v>0.77071942334710242</c:v>
                </c:pt>
                <c:pt idx="1286">
                  <c:v>0.77071942334710242</c:v>
                </c:pt>
                <c:pt idx="1287">
                  <c:v>0.77071942334710242</c:v>
                </c:pt>
                <c:pt idx="1288">
                  <c:v>0.77687132996834551</c:v>
                </c:pt>
                <c:pt idx="1289">
                  <c:v>0.77892850500468358</c:v>
                </c:pt>
                <c:pt idx="1290">
                  <c:v>0.78098898173722842</c:v>
                </c:pt>
                <c:pt idx="1291">
                  <c:v>0.78098898173722842</c:v>
                </c:pt>
                <c:pt idx="1292">
                  <c:v>0.78098898173722842</c:v>
                </c:pt>
                <c:pt idx="1293">
                  <c:v>0.78719041678006285</c:v>
                </c:pt>
                <c:pt idx="1294">
                  <c:v>0.78926429572475043</c:v>
                </c:pt>
                <c:pt idx="1295">
                  <c:v>0.78926429572475043</c:v>
                </c:pt>
                <c:pt idx="1296">
                  <c:v>0.78926429572475043</c:v>
                </c:pt>
                <c:pt idx="1297">
                  <c:v>0.78926429572475043</c:v>
                </c:pt>
                <c:pt idx="1298">
                  <c:v>0.78926429572475043</c:v>
                </c:pt>
                <c:pt idx="1299">
                  <c:v>0.79968509868701798</c:v>
                </c:pt>
                <c:pt idx="1300">
                  <c:v>0.79968509868701798</c:v>
                </c:pt>
                <c:pt idx="1301">
                  <c:v>0.80387779347804156</c:v>
                </c:pt>
                <c:pt idx="1302">
                  <c:v>0.80387779347804156</c:v>
                </c:pt>
                <c:pt idx="1303">
                  <c:v>0.80808466725232064</c:v>
                </c:pt>
                <c:pt idx="1304">
                  <c:v>0.80808466725232064</c:v>
                </c:pt>
                <c:pt idx="1305">
                  <c:v>0.80808466725232064</c:v>
                </c:pt>
                <c:pt idx="1306">
                  <c:v>0.80808466725232064</c:v>
                </c:pt>
                <c:pt idx="1307">
                  <c:v>0.81654163928574663</c:v>
                </c:pt>
                <c:pt idx="1308">
                  <c:v>0.81654163928574663</c:v>
                </c:pt>
                <c:pt idx="1309">
                  <c:v>0.81654163928574663</c:v>
                </c:pt>
                <c:pt idx="1310">
                  <c:v>0.81654163928574663</c:v>
                </c:pt>
                <c:pt idx="1311">
                  <c:v>0.82505741806651911</c:v>
                </c:pt>
                <c:pt idx="1312">
                  <c:v>0.82505741806651911</c:v>
                </c:pt>
                <c:pt idx="1313">
                  <c:v>0.82505741806651911</c:v>
                </c:pt>
                <c:pt idx="1314">
                  <c:v>0.82505741806651911</c:v>
                </c:pt>
                <c:pt idx="1315">
                  <c:v>0.83363345347722417</c:v>
                </c:pt>
                <c:pt idx="1316">
                  <c:v>0.83363345347722417</c:v>
                </c:pt>
                <c:pt idx="1317">
                  <c:v>0.83363345347722417</c:v>
                </c:pt>
                <c:pt idx="1318">
                  <c:v>0.83363345347722417</c:v>
                </c:pt>
                <c:pt idx="1319">
                  <c:v>0.83363345347722417</c:v>
                </c:pt>
                <c:pt idx="1320">
                  <c:v>0.84444052159937644</c:v>
                </c:pt>
                <c:pt idx="1321">
                  <c:v>0.84444052159937644</c:v>
                </c:pt>
                <c:pt idx="1322">
                  <c:v>0.84444052159937644</c:v>
                </c:pt>
                <c:pt idx="1323">
                  <c:v>0.85097234001121802</c:v>
                </c:pt>
                <c:pt idx="1324">
                  <c:v>0.85097234001121802</c:v>
                </c:pt>
                <c:pt idx="1325">
                  <c:v>0.85097234001121802</c:v>
                </c:pt>
                <c:pt idx="1326">
                  <c:v>0.85097234001121802</c:v>
                </c:pt>
                <c:pt idx="1327">
                  <c:v>0.85973834429501084</c:v>
                </c:pt>
                <c:pt idx="1328">
                  <c:v>0.85973834429501084</c:v>
                </c:pt>
                <c:pt idx="1329">
                  <c:v>0.86414620345364646</c:v>
                </c:pt>
                <c:pt idx="1330">
                  <c:v>0.86414620345364646</c:v>
                </c:pt>
                <c:pt idx="1331">
                  <c:v>0.86414620345364646</c:v>
                </c:pt>
                <c:pt idx="1332">
                  <c:v>0.87078966098259836</c:v>
                </c:pt>
                <c:pt idx="1333">
                  <c:v>0.87078966098259836</c:v>
                </c:pt>
                <c:pt idx="1334">
                  <c:v>0.87078966098259836</c:v>
                </c:pt>
                <c:pt idx="1335">
                  <c:v>0.87747177544285526</c:v>
                </c:pt>
                <c:pt idx="1336">
                  <c:v>0.87747177544285526</c:v>
                </c:pt>
                <c:pt idx="1337">
                  <c:v>0.87747177544285526</c:v>
                </c:pt>
                <c:pt idx="1338">
                  <c:v>0.87747177544285526</c:v>
                </c:pt>
                <c:pt idx="1339">
                  <c:v>0.88644270123710234</c:v>
                </c:pt>
                <c:pt idx="1340">
                  <c:v>0.88644270123710234</c:v>
                </c:pt>
                <c:pt idx="1341">
                  <c:v>0.89095501331493132</c:v>
                </c:pt>
                <c:pt idx="1342">
                  <c:v>0.89095501331493132</c:v>
                </c:pt>
                <c:pt idx="1343">
                  <c:v>0.89095501331493132</c:v>
                </c:pt>
                <c:pt idx="1344">
                  <c:v>0.89095501331493132</c:v>
                </c:pt>
                <c:pt idx="1345">
                  <c:v>0.89095501331493132</c:v>
                </c:pt>
                <c:pt idx="1346">
                  <c:v>0.89095501331493132</c:v>
                </c:pt>
                <c:pt idx="1347">
                  <c:v>0.89095501331493132</c:v>
                </c:pt>
                <c:pt idx="1348">
                  <c:v>0.89095501331493132</c:v>
                </c:pt>
                <c:pt idx="1349">
                  <c:v>0.90918883853220278</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0.9277300733017374</c:v>
                </c:pt>
                <c:pt idx="1358">
                  <c:v>0.9277300733017374</c:v>
                </c:pt>
                <c:pt idx="1359">
                  <c:v>0.9277300733017374</c:v>
                </c:pt>
                <c:pt idx="1360">
                  <c:v>0.9277300733017374</c:v>
                </c:pt>
                <c:pt idx="1361">
                  <c:v>0.9277300733017374</c:v>
                </c:pt>
                <c:pt idx="1362">
                  <c:v>0.9277300733017374</c:v>
                </c:pt>
                <c:pt idx="1363">
                  <c:v>0.94184799845575651</c:v>
                </c:pt>
                <c:pt idx="1364">
                  <c:v>0.94421926858839211</c:v>
                </c:pt>
                <c:pt idx="1365">
                  <c:v>0.94421926858839211</c:v>
                </c:pt>
                <c:pt idx="1366">
                  <c:v>0.94421926858839211</c:v>
                </c:pt>
                <c:pt idx="1367">
                  <c:v>0.94421926858839211</c:v>
                </c:pt>
                <c:pt idx="1368">
                  <c:v>0.94421926858839211</c:v>
                </c:pt>
                <c:pt idx="1369">
                  <c:v>0.94421926858839211</c:v>
                </c:pt>
                <c:pt idx="1370">
                  <c:v>0.94421926858839211</c:v>
                </c:pt>
                <c:pt idx="1371">
                  <c:v>0.94421926858839211</c:v>
                </c:pt>
                <c:pt idx="1372">
                  <c:v>0.96338418388778102</c:v>
                </c:pt>
                <c:pt idx="1373">
                  <c:v>0.96338418388778102</c:v>
                </c:pt>
                <c:pt idx="1374">
                  <c:v>0.96338418388778102</c:v>
                </c:pt>
                <c:pt idx="1375">
                  <c:v>0.97066286127482049</c:v>
                </c:pt>
                <c:pt idx="1376">
                  <c:v>0.97066286127482049</c:v>
                </c:pt>
                <c:pt idx="1377">
                  <c:v>0.97066286127482049</c:v>
                </c:pt>
                <c:pt idx="1378">
                  <c:v>0.97066286127482049</c:v>
                </c:pt>
                <c:pt idx="1379">
                  <c:v>0.98044852568054008</c:v>
                </c:pt>
                <c:pt idx="1380">
                  <c:v>0.98044852568054008</c:v>
                </c:pt>
                <c:pt idx="1381">
                  <c:v>0.98044852568054008</c:v>
                </c:pt>
                <c:pt idx="1382">
                  <c:v>0.98784983303181217</c:v>
                </c:pt>
                <c:pt idx="1383">
                  <c:v>0.98784983303181217</c:v>
                </c:pt>
                <c:pt idx="1384">
                  <c:v>0.98784983303181217</c:v>
                </c:pt>
                <c:pt idx="1385">
                  <c:v>0.98784983303181217</c:v>
                </c:pt>
                <c:pt idx="1386">
                  <c:v>0.99780325274509218</c:v>
                </c:pt>
                <c:pt idx="1387">
                  <c:v>0.99780325274509218</c:v>
                </c:pt>
                <c:pt idx="1388">
                  <c:v>0.99780325274509218</c:v>
                </c:pt>
                <c:pt idx="1389">
                  <c:v>1.0053336776320532</c:v>
                </c:pt>
                <c:pt idx="1390">
                  <c:v>1.0053336776320532</c:v>
                </c:pt>
                <c:pt idx="1391">
                  <c:v>1.0103857941959429</c:v>
                </c:pt>
                <c:pt idx="1392">
                  <c:v>1.0103857941959429</c:v>
                </c:pt>
                <c:pt idx="1393">
                  <c:v>1.0103857941959429</c:v>
                </c:pt>
                <c:pt idx="1394">
                  <c:v>1.0103857941959429</c:v>
                </c:pt>
                <c:pt idx="1395">
                  <c:v>1.0103857941959429</c:v>
                </c:pt>
                <c:pt idx="1396">
                  <c:v>1.0103857941959429</c:v>
                </c:pt>
                <c:pt idx="1397">
                  <c:v>1.0256992806412391</c:v>
                </c:pt>
                <c:pt idx="1398">
                  <c:v>1.0256992806412391</c:v>
                </c:pt>
                <c:pt idx="1399">
                  <c:v>1.0256992806412391</c:v>
                </c:pt>
                <c:pt idx="1400">
                  <c:v>1.0256992806412391</c:v>
                </c:pt>
                <c:pt idx="1401">
                  <c:v>1.0360433298140965</c:v>
                </c:pt>
                <c:pt idx="1402">
                  <c:v>1.0360433298140965</c:v>
                </c:pt>
                <c:pt idx="1403">
                  <c:v>1.0360433298140965</c:v>
                </c:pt>
                <c:pt idx="1404">
                  <c:v>1.0438747114792222</c:v>
                </c:pt>
                <c:pt idx="1405">
                  <c:v>1.0438747114792222</c:v>
                </c:pt>
                <c:pt idx="1406">
                  <c:v>1.0438747114792222</c:v>
                </c:pt>
                <c:pt idx="1407">
                  <c:v>1.0438747114792222</c:v>
                </c:pt>
                <c:pt idx="1408">
                  <c:v>1.0438747114792222</c:v>
                </c:pt>
                <c:pt idx="1409">
                  <c:v>1.0438747114792222</c:v>
                </c:pt>
                <c:pt idx="1410">
                  <c:v>1.0597326997110486</c:v>
                </c:pt>
                <c:pt idx="1411">
                  <c:v>1.0597326997110486</c:v>
                </c:pt>
                <c:pt idx="1412">
                  <c:v>1.0597326997110486</c:v>
                </c:pt>
                <c:pt idx="1413">
                  <c:v>1.0677625100474344</c:v>
                </c:pt>
                <c:pt idx="1414">
                  <c:v>1.0677625100474344</c:v>
                </c:pt>
                <c:pt idx="1415">
                  <c:v>1.0677625100474344</c:v>
                </c:pt>
                <c:pt idx="1416">
                  <c:v>1.0677625100474344</c:v>
                </c:pt>
                <c:pt idx="1417">
                  <c:v>1.0677625100474344</c:v>
                </c:pt>
                <c:pt idx="1418">
                  <c:v>1.0813007099466392</c:v>
                </c:pt>
                <c:pt idx="1419">
                  <c:v>1.0813007099466392</c:v>
                </c:pt>
                <c:pt idx="1420">
                  <c:v>1.0813007099466392</c:v>
                </c:pt>
                <c:pt idx="1421">
                  <c:v>1.0813007099466392</c:v>
                </c:pt>
                <c:pt idx="1422">
                  <c:v>1.0813007099466392</c:v>
                </c:pt>
                <c:pt idx="1423">
                  <c:v>1.0813007099466392</c:v>
                </c:pt>
                <c:pt idx="1424">
                  <c:v>1.0978128158472511</c:v>
                </c:pt>
                <c:pt idx="1425">
                  <c:v>1.0978128158472511</c:v>
                </c:pt>
                <c:pt idx="1426">
                  <c:v>1.0978128158472511</c:v>
                </c:pt>
                <c:pt idx="1427">
                  <c:v>1.106182200861207</c:v>
                </c:pt>
                <c:pt idx="1428">
                  <c:v>1.106182200861207</c:v>
                </c:pt>
                <c:pt idx="1429">
                  <c:v>1.106182200861207</c:v>
                </c:pt>
                <c:pt idx="1430">
                  <c:v>1.106182200861207</c:v>
                </c:pt>
                <c:pt idx="1431">
                  <c:v>1.1174634002413726</c:v>
                </c:pt>
                <c:pt idx="1432">
                  <c:v>1.1174634002413726</c:v>
                </c:pt>
                <c:pt idx="1433">
                  <c:v>1.1174634002413726</c:v>
                </c:pt>
                <c:pt idx="1434">
                  <c:v>1.1174634002413726</c:v>
                </c:pt>
                <c:pt idx="1435">
                  <c:v>1.1174634002413726</c:v>
                </c:pt>
                <c:pt idx="1436">
                  <c:v>1.1174634002413726</c:v>
                </c:pt>
                <c:pt idx="1437">
                  <c:v>1.1174634002413726</c:v>
                </c:pt>
                <c:pt idx="1438">
                  <c:v>1.1174634002413726</c:v>
                </c:pt>
                <c:pt idx="1439">
                  <c:v>1.1174634002413726</c:v>
                </c:pt>
                <c:pt idx="1440">
                  <c:v>1.1433807685649422</c:v>
                </c:pt>
                <c:pt idx="1441">
                  <c:v>1.1433807685649422</c:v>
                </c:pt>
                <c:pt idx="1442">
                  <c:v>1.1433807685649422</c:v>
                </c:pt>
                <c:pt idx="1443">
                  <c:v>1.1433807685649422</c:v>
                </c:pt>
                <c:pt idx="1444">
                  <c:v>1.1551497492767731</c:v>
                </c:pt>
                <c:pt idx="1445">
                  <c:v>1.1551497492767731</c:v>
                </c:pt>
                <c:pt idx="1446">
                  <c:v>1.1551497492767731</c:v>
                </c:pt>
                <c:pt idx="1447">
                  <c:v>1.1640825990533856</c:v>
                </c:pt>
                <c:pt idx="1448">
                  <c:v>1.167080942006796</c:v>
                </c:pt>
                <c:pt idx="1449">
                  <c:v>1.167080942006796</c:v>
                </c:pt>
                <c:pt idx="1450">
                  <c:v>1.1731093165759767</c:v>
                </c:pt>
                <c:pt idx="1451">
                  <c:v>1.1731093165759767</c:v>
                </c:pt>
                <c:pt idx="1452">
                  <c:v>1.1731093165759767</c:v>
                </c:pt>
                <c:pt idx="1453">
                  <c:v>1.1731093165759767</c:v>
                </c:pt>
                <c:pt idx="1454">
                  <c:v>1.1852957183684145</c:v>
                </c:pt>
                <c:pt idx="1455">
                  <c:v>1.1852957183684145</c:v>
                </c:pt>
                <c:pt idx="1456">
                  <c:v>1.1852957183684145</c:v>
                </c:pt>
                <c:pt idx="1457">
                  <c:v>1.1852957183684145</c:v>
                </c:pt>
                <c:pt idx="1458">
                  <c:v>1.1852957183684145</c:v>
                </c:pt>
                <c:pt idx="1459">
                  <c:v>1.1852957183684145</c:v>
                </c:pt>
                <c:pt idx="1460">
                  <c:v>1.2039124786942532</c:v>
                </c:pt>
                <c:pt idx="1461">
                  <c:v>1.2039124786942532</c:v>
                </c:pt>
                <c:pt idx="1462">
                  <c:v>1.2039124786942532</c:v>
                </c:pt>
                <c:pt idx="1463">
                  <c:v>1.2039124786942532</c:v>
                </c:pt>
                <c:pt idx="1464">
                  <c:v>1.2165591764401678</c:v>
                </c:pt>
                <c:pt idx="1465">
                  <c:v>1.2165591764401678</c:v>
                </c:pt>
                <c:pt idx="1466">
                  <c:v>1.222956119300886</c:v>
                </c:pt>
                <c:pt idx="1467">
                  <c:v>1.222956119300886</c:v>
                </c:pt>
                <c:pt idx="1468">
                  <c:v>1.2294035019788656</c:v>
                </c:pt>
                <c:pt idx="1469">
                  <c:v>1.2294035019788656</c:v>
                </c:pt>
                <c:pt idx="1470">
                  <c:v>1.2294035019788656</c:v>
                </c:pt>
                <c:pt idx="1471">
                  <c:v>1.2294035019788656</c:v>
                </c:pt>
                <c:pt idx="1472">
                  <c:v>1.2424539177781742</c:v>
                </c:pt>
                <c:pt idx="1473">
                  <c:v>1.2457497672431228</c:v>
                </c:pt>
                <c:pt idx="1474">
                  <c:v>1.2457497672431228</c:v>
                </c:pt>
                <c:pt idx="1475">
                  <c:v>1.2523823790942727</c:v>
                </c:pt>
                <c:pt idx="1476">
                  <c:v>1.2557194420550748</c:v>
                </c:pt>
                <c:pt idx="1477">
                  <c:v>1.2557194420550748</c:v>
                </c:pt>
                <c:pt idx="1478">
                  <c:v>1.262435852359769</c:v>
                </c:pt>
                <c:pt idx="1479">
                  <c:v>1.2658155156203383</c:v>
                </c:pt>
                <c:pt idx="1480">
                  <c:v>1.2692096993653308</c:v>
                </c:pt>
                <c:pt idx="1481">
                  <c:v>1.2692096993653308</c:v>
                </c:pt>
                <c:pt idx="1482">
                  <c:v>1.2692096993653308</c:v>
                </c:pt>
                <c:pt idx="1483">
                  <c:v>1.2692096993653308</c:v>
                </c:pt>
                <c:pt idx="1484">
                  <c:v>1.2829349771273677</c:v>
                </c:pt>
                <c:pt idx="1485">
                  <c:v>1.2829349771273677</c:v>
                </c:pt>
                <c:pt idx="1486">
                  <c:v>1.2898891601746336</c:v>
                </c:pt>
                <c:pt idx="1487">
                  <c:v>1.2933897637306977</c:v>
                </c:pt>
                <c:pt idx="1488">
                  <c:v>1.2933897637306977</c:v>
                </c:pt>
                <c:pt idx="1489">
                  <c:v>1.30043892518153</c:v>
                </c:pt>
                <c:pt idx="1490">
                  <c:v>1.30043892518153</c:v>
                </c:pt>
                <c:pt idx="1491">
                  <c:v>1.3075533054630664</c:v>
                </c:pt>
                <c:pt idx="1492">
                  <c:v>1.3075533054630664</c:v>
                </c:pt>
                <c:pt idx="1493">
                  <c:v>1.3147344895569</c:v>
                </c:pt>
                <c:pt idx="1494">
                  <c:v>1.3147344895569</c:v>
                </c:pt>
                <c:pt idx="1495">
                  <c:v>1.3219841213691266</c:v>
                </c:pt>
                <c:pt idx="1496">
                  <c:v>1.3256351357371048</c:v>
                </c:pt>
                <c:pt idx="1497">
                  <c:v>1.3293039067315393</c:v>
                </c:pt>
                <c:pt idx="1498">
                  <c:v>1.3293039067315393</c:v>
                </c:pt>
                <c:pt idx="1499">
                  <c:v>1.3366956165977166</c:v>
                </c:pt>
                <c:pt idx="1500">
                  <c:v>1.3404190152831756</c:v>
                </c:pt>
                <c:pt idx="1501">
                  <c:v>1.3404190152831756</c:v>
                </c:pt>
                <c:pt idx="1502">
                  <c:v>1.347922083335517</c:v>
                </c:pt>
                <c:pt idx="1503">
                  <c:v>1.3517022399306602</c:v>
                </c:pt>
                <c:pt idx="1504">
                  <c:v>1.3517022399306602</c:v>
                </c:pt>
                <c:pt idx="1505">
                  <c:v>1.3593210527266006</c:v>
                </c:pt>
                <c:pt idx="1506">
                  <c:v>1.3631602258263118</c:v>
                </c:pt>
                <c:pt idx="1507">
                  <c:v>1.3631602258263118</c:v>
                </c:pt>
                <c:pt idx="1508">
                  <c:v>1.3708994371181193</c:v>
                </c:pt>
                <c:pt idx="1509">
                  <c:v>1.3748000243745633</c:v>
                </c:pt>
                <c:pt idx="1510">
                  <c:v>1.3748000243745633</c:v>
                </c:pt>
                <c:pt idx="1511">
                  <c:v>1.3826645775830844</c:v>
                </c:pt>
                <c:pt idx="1512">
                  <c:v>1.3826645775830844</c:v>
                </c:pt>
                <c:pt idx="1513">
                  <c:v>1.3906155926536621</c:v>
                </c:pt>
                <c:pt idx="1514">
                  <c:v>1.3946242806491955</c:v>
                </c:pt>
                <c:pt idx="1515">
                  <c:v>1.3986555058171073</c:v>
                </c:pt>
                <c:pt idx="1516">
                  <c:v>1.3986555058171073</c:v>
                </c:pt>
                <c:pt idx="1517">
                  <c:v>1.4067868590764923</c:v>
                </c:pt>
                <c:pt idx="1518">
                  <c:v>1.4067868590764923</c:v>
                </c:pt>
                <c:pt idx="1519">
                  <c:v>1.4067868590764923</c:v>
                </c:pt>
                <c:pt idx="1520">
                  <c:v>1.4191611772342045</c:v>
                </c:pt>
                <c:pt idx="1521">
                  <c:v>1.4233346210279796</c:v>
                </c:pt>
                <c:pt idx="1522">
                  <c:v>1.4233346210279796</c:v>
                </c:pt>
                <c:pt idx="1523">
                  <c:v>1.4317567017167454</c:v>
                </c:pt>
                <c:pt idx="1524">
                  <c:v>1.4317567017167454</c:v>
                </c:pt>
                <c:pt idx="1525">
                  <c:v>1.4402815816722094</c:v>
                </c:pt>
                <c:pt idx="1526">
                  <c:v>1.4402815816722094</c:v>
                </c:pt>
                <c:pt idx="1527">
                  <c:v>1.4402815816722094</c:v>
                </c:pt>
                <c:pt idx="1528">
                  <c:v>1.4532686381432216</c:v>
                </c:pt>
                <c:pt idx="1529">
                  <c:v>1.4532686381432216</c:v>
                </c:pt>
                <c:pt idx="1530">
                  <c:v>1.4620647442474533</c:v>
                </c:pt>
                <c:pt idx="1531">
                  <c:v>1.4665055420239985</c:v>
                </c:pt>
                <c:pt idx="1532">
                  <c:v>1.4665055420239985</c:v>
                </c:pt>
                <c:pt idx="1533">
                  <c:v>1.4665055420239985</c:v>
                </c:pt>
                <c:pt idx="1534">
                  <c:v>1.4800045078319417</c:v>
                </c:pt>
                <c:pt idx="1535">
                  <c:v>1.4800045078319417</c:v>
                </c:pt>
                <c:pt idx="1536">
                  <c:v>1.4800045078319417</c:v>
                </c:pt>
                <c:pt idx="1537">
                  <c:v>1.4800045078319417</c:v>
                </c:pt>
                <c:pt idx="1538">
                  <c:v>1.4984336523422113</c:v>
                </c:pt>
                <c:pt idx="1539">
                  <c:v>1.503121318668001</c:v>
                </c:pt>
                <c:pt idx="1540">
                  <c:v>1.503121318668001</c:v>
                </c:pt>
                <c:pt idx="1541">
                  <c:v>1.5125970273974987</c:v>
                </c:pt>
                <c:pt idx="1542">
                  <c:v>1.5125970273974987</c:v>
                </c:pt>
                <c:pt idx="1543">
                  <c:v>1.5125970273974987</c:v>
                </c:pt>
                <c:pt idx="1544">
                  <c:v>1.5270705026582778</c:v>
                </c:pt>
                <c:pt idx="1545">
                  <c:v>1.5319668124298669</c:v>
                </c:pt>
                <c:pt idx="1546">
                  <c:v>1.5369001273161307</c:v>
                </c:pt>
                <c:pt idx="1547">
                  <c:v>1.5369001273161307</c:v>
                </c:pt>
                <c:pt idx="1548">
                  <c:v>1.5468805340999254</c:v>
                </c:pt>
                <c:pt idx="1549">
                  <c:v>1.5468805340999254</c:v>
                </c:pt>
                <c:pt idx="1550">
                  <c:v>1.5570174466938811</c:v>
                </c:pt>
                <c:pt idx="1551">
                  <c:v>1.5621464731395975</c:v>
                </c:pt>
                <c:pt idx="1552">
                  <c:v>1.5621464731395975</c:v>
                </c:pt>
                <c:pt idx="1553">
                  <c:v>1.5725296242490356</c:v>
                </c:pt>
                <c:pt idx="1554">
                  <c:v>1.5725296242490356</c:v>
                </c:pt>
                <c:pt idx="1555">
                  <c:v>1.5830851323328081</c:v>
                </c:pt>
                <c:pt idx="1556">
                  <c:v>1.5830851323328081</c:v>
                </c:pt>
                <c:pt idx="1557">
                  <c:v>1.5830851323328081</c:v>
                </c:pt>
                <c:pt idx="1558">
                  <c:v>1.5992570753291051</c:v>
                </c:pt>
                <c:pt idx="1559">
                  <c:v>1.6047418095286119</c:v>
                </c:pt>
                <c:pt idx="1560">
                  <c:v>1.6102752474238053</c:v>
                </c:pt>
                <c:pt idx="1561">
                  <c:v>1.6102752474238053</c:v>
                </c:pt>
                <c:pt idx="1562">
                  <c:v>1.6214924498394727</c:v>
                </c:pt>
                <c:pt idx="1563">
                  <c:v>1.6271784104016083</c:v>
                </c:pt>
                <c:pt idx="1564">
                  <c:v>1.6329174699731521</c:v>
                </c:pt>
                <c:pt idx="1565">
                  <c:v>1.6329174699731521</c:v>
                </c:pt>
                <c:pt idx="1566">
                  <c:v>1.6445597025796697</c:v>
                </c:pt>
                <c:pt idx="1567">
                  <c:v>1.6504653896281691</c:v>
                </c:pt>
                <c:pt idx="1568">
                  <c:v>1.6564292077764511</c:v>
                </c:pt>
                <c:pt idx="1569">
                  <c:v>1.6624525291871317</c:v>
                </c:pt>
                <c:pt idx="1570">
                  <c:v>1.6685367761919099</c:v>
                </c:pt>
                <c:pt idx="1571">
                  <c:v>1.6685367761919099</c:v>
                </c:pt>
                <c:pt idx="1572">
                  <c:v>1.6808940023447283</c:v>
                </c:pt>
                <c:pt idx="1573">
                  <c:v>1.6871701003547859</c:v>
                </c:pt>
                <c:pt idx="1574">
                  <c:v>1.693513367540125</c:v>
                </c:pt>
                <c:pt idx="1575">
                  <c:v>1.6999255180307871</c:v>
                </c:pt>
                <c:pt idx="1576">
                  <c:v>1.6999255180307871</c:v>
                </c:pt>
                <c:pt idx="1577">
                  <c:v>1.6999255180307871</c:v>
                </c:pt>
                <c:pt idx="1578">
                  <c:v>1.7195934507244628</c:v>
                </c:pt>
                <c:pt idx="1579">
                  <c:v>1.7262996894247771</c:v>
                </c:pt>
                <c:pt idx="1580">
                  <c:v>1.7330844772440364</c:v>
                </c:pt>
                <c:pt idx="1581">
                  <c:v>1.7330844772440364</c:v>
                </c:pt>
                <c:pt idx="1582">
                  <c:v>1.7468985212689383</c:v>
                </c:pt>
                <c:pt idx="1583">
                  <c:v>1.7539324289023792</c:v>
                </c:pt>
                <c:pt idx="1584">
                  <c:v>1.7539324289023792</c:v>
                </c:pt>
                <c:pt idx="1585">
                  <c:v>1.7539324289023792</c:v>
                </c:pt>
                <c:pt idx="1586">
                  <c:v>1.775571825325537</c:v>
                </c:pt>
                <c:pt idx="1587">
                  <c:v>1.782973230796389</c:v>
                </c:pt>
                <c:pt idx="1588">
                  <c:v>1.7904736180152268</c:v>
                </c:pt>
                <c:pt idx="1589">
                  <c:v>1.7904736180152268</c:v>
                </c:pt>
                <c:pt idx="1590">
                  <c:v>1.8057839581771002</c:v>
                </c:pt>
                <c:pt idx="1591">
                  <c:v>1.8136006137174883</c:v>
                </c:pt>
                <c:pt idx="1592">
                  <c:v>1.8136006137174883</c:v>
                </c:pt>
                <c:pt idx="1593">
                  <c:v>1.8295749434197284</c:v>
                </c:pt>
                <c:pt idx="1594">
                  <c:v>1.8377404042070804</c:v>
                </c:pt>
                <c:pt idx="1595">
                  <c:v>1.8460302671294702</c:v>
                </c:pt>
                <c:pt idx="1596">
                  <c:v>1.8544489690938102</c:v>
                </c:pt>
                <c:pt idx="1597">
                  <c:v>1.8544489690938102</c:v>
                </c:pt>
                <c:pt idx="1598">
                  <c:v>1.8716918916622953</c:v>
                </c:pt>
                <c:pt idx="1599">
                  <c:v>1.8805262984826756</c:v>
                </c:pt>
                <c:pt idx="1600">
                  <c:v>1.8895099603334296</c:v>
                </c:pt>
                <c:pt idx="1601">
                  <c:v>1.898648757670367</c:v>
                </c:pt>
                <c:pt idx="1602">
                  <c:v>1.907948933309944</c:v>
                </c:pt>
                <c:pt idx="1603">
                  <c:v>1.917417123160428</c:v>
                </c:pt>
                <c:pt idx="1604">
                  <c:v>1.917417123160428</c:v>
                </c:pt>
                <c:pt idx="1605">
                  <c:v>1.9368862628682144</c:v>
                </c:pt>
                <c:pt idx="1606">
                  <c:v>1.9469027762424198</c:v>
                </c:pt>
                <c:pt idx="1607">
                  <c:v>1.9571185201906935</c:v>
                </c:pt>
                <c:pt idx="1608">
                  <c:v>1.9571185201906935</c:v>
                </c:pt>
                <c:pt idx="1609">
                  <c:v>1.978185153856272</c:v>
                </c:pt>
                <c:pt idx="1610">
                  <c:v>1.989056503259333</c:v>
                </c:pt>
                <c:pt idx="1611">
                  <c:v>2.0001681446016235</c:v>
                </c:pt>
                <c:pt idx="1612">
                  <c:v>2.011532376317954</c:v>
                </c:pt>
                <c:pt idx="1613">
                  <c:v>2.0231624874260841</c:v>
                </c:pt>
                <c:pt idx="1614">
                  <c:v>2.0350728680272758</c:v>
                </c:pt>
                <c:pt idx="1615">
                  <c:v>2.0472791357561886</c:v>
                </c:pt>
                <c:pt idx="1616">
                  <c:v>2.0597982810364504</c:v>
                </c:pt>
                <c:pt idx="1617">
                  <c:v>2.0726488346152596</c:v>
                </c:pt>
                <c:pt idx="1618">
                  <c:v>2.0858510616248176</c:v>
                </c:pt>
                <c:pt idx="1619">
                  <c:v>2.0858510616248176</c:v>
                </c:pt>
                <c:pt idx="1620">
                  <c:v>2.1134016615055304</c:v>
                </c:pt>
                <c:pt idx="1621">
                  <c:v>2.1278014681013535</c:v>
                </c:pt>
                <c:pt idx="1622">
                  <c:v>2.1426564926871308</c:v>
                </c:pt>
                <c:pt idx="1623">
                  <c:v>2.157999958155886</c:v>
                </c:pt>
                <c:pt idx="1624">
                  <c:v>2.1738689464820595</c:v>
                </c:pt>
                <c:pt idx="1625">
                  <c:v>2.1738689464820595</c:v>
                </c:pt>
                <c:pt idx="1626">
                  <c:v>2.2073550198913581</c:v>
                </c:pt>
                <c:pt idx="1627">
                  <c:v>2.2250719274478694</c:v>
                </c:pt>
                <c:pt idx="1628">
                  <c:v>2.2250719274478694</c:v>
                </c:pt>
                <c:pt idx="1629">
                  <c:v>2.2250719274478694</c:v>
                </c:pt>
                <c:pt idx="1630">
                  <c:v>2.2828731564000071</c:v>
                </c:pt>
                <c:pt idx="1631">
                  <c:v>2.3039582943245955</c:v>
                </c:pt>
                <c:pt idx="1632">
                  <c:v>2.3261203997549531</c:v>
                </c:pt>
                <c:pt idx="1633">
                  <c:v>2.349487559997844</c:v>
                </c:pt>
                <c:pt idx="1634">
                  <c:v>2.3742127090260086</c:v>
                </c:pt>
                <c:pt idx="1635">
                  <c:v>2.4004805754973506</c:v>
                </c:pt>
                <c:pt idx="1636">
                  <c:v>2.428517260365656</c:v>
                </c:pt>
                <c:pt idx="1637">
                  <c:v>2.4586037427301957</c:v>
                </c:pt>
                <c:pt idx="1638">
                  <c:v>2.491095431263759</c:v>
                </c:pt>
                <c:pt idx="1639">
                  <c:v>2.5264513477970278</c:v>
                </c:pt>
                <c:pt idx="1640">
                  <c:v>2.5652792972685252</c:v>
                </c:pt>
                <c:pt idx="1641">
                  <c:v>2.6084089008518836</c:v>
                </c:pt>
                <c:pt idx="1642">
                  <c:v>2.6570161854420777</c:v>
                </c:pt>
                <c:pt idx="1643">
                  <c:v>2.7128509909300074</c:v>
                </c:pt>
                <c:pt idx="1644">
                  <c:v>2.7786903070508329</c:v>
                </c:pt>
                <c:pt idx="1645">
                  <c:v>2.8593577939488108</c:v>
                </c:pt>
                <c:pt idx="1646">
                  <c:v>2.9644605992605735</c:v>
                </c:pt>
                <c:pt idx="1647">
                  <c:v>3.1182499532527688</c:v>
                </c:pt>
                <c:pt idx="1648">
                  <c:v>3.4287229888501027</c:v>
                </c:pt>
              </c:numCache>
            </c:numRef>
          </c:yVal>
          <c:smooth val="0"/>
          <c:extLst>
            <c:ext xmlns:c16="http://schemas.microsoft.com/office/drawing/2014/chart" uri="{C3380CC4-5D6E-409C-BE32-E72D297353CC}">
              <c16:uniqueId val="{00000002-A522-47D0-A59F-172BB1481FD7}"/>
            </c:ext>
          </c:extLst>
        </c:ser>
        <c:dLbls>
          <c:showLegendKey val="0"/>
          <c:showVal val="0"/>
          <c:showCatName val="0"/>
          <c:showSerName val="0"/>
          <c:showPercent val="0"/>
          <c:showBubbleSize val="0"/>
        </c:dLbls>
        <c:axId val="2069106384"/>
        <c:axId val="2068879088"/>
      </c:scatterChart>
      <c:valAx>
        <c:axId val="2069106384"/>
        <c:scaling>
          <c:orientation val="minMax"/>
          <c:max val="3.015831668692539"/>
          <c:min val="-5.594104277645546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2068879088"/>
        <c:crosses val="autoZero"/>
        <c:crossBetween val="midCat"/>
      </c:valAx>
      <c:valAx>
        <c:axId val="2068879088"/>
        <c:scaling>
          <c:orientation val="minMax"/>
          <c:max val="3.015831668692539"/>
          <c:min val="-5.594104277645546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0691063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169.88256259063704</c:v>
                </c:pt>
                <c:pt idx="1">
                  <c:v>171.30284174027375</c:v>
                </c:pt>
                <c:pt idx="2">
                  <c:v>172.73445053609746</c:v>
                </c:pt>
                <c:pt idx="3">
                  <c:v>174.1426390026391</c:v>
                </c:pt>
                <c:pt idx="4">
                  <c:v>178.76063829319719</c:v>
                </c:pt>
                <c:pt idx="5">
                  <c:v>182.72423859448185</c:v>
                </c:pt>
                <c:pt idx="6">
                  <c:v>187.11920005811899</c:v>
                </c:pt>
                <c:pt idx="7">
                  <c:v>190.19156991297325</c:v>
                </c:pt>
                <c:pt idx="8">
                  <c:v>194.51183336030243</c:v>
                </c:pt>
                <c:pt idx="9">
                  <c:v>198.81703322813183</c:v>
                </c:pt>
                <c:pt idx="10">
                  <c:v>201.71677143559054</c:v>
                </c:pt>
                <c:pt idx="11">
                  <c:v>217.38994044808061</c:v>
                </c:pt>
                <c:pt idx="12">
                  <c:v>221.66394000124467</c:v>
                </c:pt>
                <c:pt idx="13">
                  <c:v>225.93148872889682</c:v>
                </c:pt>
                <c:pt idx="14">
                  <c:v>230.25329204749352</c:v>
                </c:pt>
                <c:pt idx="15">
                  <c:v>235.97727387592158</c:v>
                </c:pt>
                <c:pt idx="16">
                  <c:v>126.96088472571074</c:v>
                </c:pt>
                <c:pt idx="17">
                  <c:v>126.33117535731714</c:v>
                </c:pt>
                <c:pt idx="18">
                  <c:v>127.25832449212828</c:v>
                </c:pt>
                <c:pt idx="19">
                  <c:v>128.75957844411971</c:v>
                </c:pt>
                <c:pt idx="20">
                  <c:v>142.38209966517411</c:v>
                </c:pt>
                <c:pt idx="21">
                  <c:v>155.31896668444662</c:v>
                </c:pt>
                <c:pt idx="22">
                  <c:v>160.0822929134894</c:v>
                </c:pt>
                <c:pt idx="23">
                  <c:v>163.72736182206017</c:v>
                </c:pt>
                <c:pt idx="24">
                  <c:v>169.35984058694879</c:v>
                </c:pt>
                <c:pt idx="25">
                  <c:v>171.34975924890361</c:v>
                </c:pt>
                <c:pt idx="26">
                  <c:v>179.26580991994439</c:v>
                </c:pt>
                <c:pt idx="27">
                  <c:v>174.61828337258567</c:v>
                </c:pt>
                <c:pt idx="28">
                  <c:v>177.5092352754059</c:v>
                </c:pt>
                <c:pt idx="29">
                  <c:v>174.99667541793906</c:v>
                </c:pt>
                <c:pt idx="30">
                  <c:v>178.40554239232506</c:v>
                </c:pt>
                <c:pt idx="31">
                  <c:v>174.79903047053779</c:v>
                </c:pt>
                <c:pt idx="32">
                  <c:v>108.43266503994417</c:v>
                </c:pt>
                <c:pt idx="33">
                  <c:v>108.10556909406475</c:v>
                </c:pt>
                <c:pt idx="34">
                  <c:v>108.53776375695642</c:v>
                </c:pt>
                <c:pt idx="35">
                  <c:v>114.09574476286824</c:v>
                </c:pt>
                <c:pt idx="36">
                  <c:v>119.77577232682845</c:v>
                </c:pt>
                <c:pt idx="37">
                  <c:v>127.47433110209704</c:v>
                </c:pt>
                <c:pt idx="38">
                  <c:v>135.91468728922624</c:v>
                </c:pt>
                <c:pt idx="39">
                  <c:v>138.83321762599837</c:v>
                </c:pt>
                <c:pt idx="40">
                  <c:v>138.7655615509056</c:v>
                </c:pt>
                <c:pt idx="41">
                  <c:v>144.83759563972046</c:v>
                </c:pt>
                <c:pt idx="42">
                  <c:v>147.92638088258548</c:v>
                </c:pt>
                <c:pt idx="43">
                  <c:v>200.96227756137498</c:v>
                </c:pt>
                <c:pt idx="44">
                  <c:v>202.96684222659937</c:v>
                </c:pt>
                <c:pt idx="45">
                  <c:v>221.0718628675879</c:v>
                </c:pt>
                <c:pt idx="46">
                  <c:v>232.38554211111818</c:v>
                </c:pt>
                <c:pt idx="47">
                  <c:v>237.3703691833108</c:v>
                </c:pt>
                <c:pt idx="48">
                  <c:v>241.49209450532229</c:v>
                </c:pt>
                <c:pt idx="49">
                  <c:v>248.2353554288041</c:v>
                </c:pt>
                <c:pt idx="50">
                  <c:v>251.58468237888854</c:v>
                </c:pt>
                <c:pt idx="51">
                  <c:v>92.69469853018046</c:v>
                </c:pt>
                <c:pt idx="52">
                  <c:v>93.308374460341497</c:v>
                </c:pt>
                <c:pt idx="53">
                  <c:v>94.427915442547715</c:v>
                </c:pt>
                <c:pt idx="54">
                  <c:v>93.360034772118894</c:v>
                </c:pt>
                <c:pt idx="55">
                  <c:v>103.83785920350286</c:v>
                </c:pt>
                <c:pt idx="56">
                  <c:v>103.35280127231417</c:v>
                </c:pt>
                <c:pt idx="57">
                  <c:v>106.42261199010449</c:v>
                </c:pt>
                <c:pt idx="58">
                  <c:v>106.87760723919445</c:v>
                </c:pt>
                <c:pt idx="59">
                  <c:v>108.87480161348512</c:v>
                </c:pt>
                <c:pt idx="60">
                  <c:v>109.09725722931142</c:v>
                </c:pt>
                <c:pt idx="61">
                  <c:v>106.66125172404094</c:v>
                </c:pt>
                <c:pt idx="62">
                  <c:v>108.17627597335056</c:v>
                </c:pt>
                <c:pt idx="63">
                  <c:v>108.4609217462193</c:v>
                </c:pt>
                <c:pt idx="64">
                  <c:v>146.15112561207027</c:v>
                </c:pt>
                <c:pt idx="65">
                  <c:v>145.7782511547492</c:v>
                </c:pt>
                <c:pt idx="66">
                  <c:v>146.17833446763066</c:v>
                </c:pt>
                <c:pt idx="67">
                  <c:v>146.98540515013875</c:v>
                </c:pt>
                <c:pt idx="68">
                  <c:v>153.39839151725289</c:v>
                </c:pt>
                <c:pt idx="69">
                  <c:v>158.22184445730215</c:v>
                </c:pt>
                <c:pt idx="70">
                  <c:v>153.44155536629961</c:v>
                </c:pt>
                <c:pt idx="71">
                  <c:v>161.87166720619115</c:v>
                </c:pt>
                <c:pt idx="72">
                  <c:v>168.25866545192386</c:v>
                </c:pt>
                <c:pt idx="73">
                  <c:v>174.43446795078722</c:v>
                </c:pt>
                <c:pt idx="74">
                  <c:v>172.46993449650444</c:v>
                </c:pt>
                <c:pt idx="75">
                  <c:v>171.41612246021657</c:v>
                </c:pt>
                <c:pt idx="76">
                  <c:v>170.54684406310821</c:v>
                </c:pt>
                <c:pt idx="77">
                  <c:v>166.27416779786509</c:v>
                </c:pt>
                <c:pt idx="78">
                  <c:v>165.08323160880244</c:v>
                </c:pt>
                <c:pt idx="79">
                  <c:v>-24.011024783811763</c:v>
                </c:pt>
                <c:pt idx="80">
                  <c:v>-26.332083428100759</c:v>
                </c:pt>
                <c:pt idx="81">
                  <c:v>-22.784589165105672</c:v>
                </c:pt>
                <c:pt idx="82">
                  <c:v>-14.169872324338712</c:v>
                </c:pt>
                <c:pt idx="83">
                  <c:v>0.3974249291960632</c:v>
                </c:pt>
                <c:pt idx="84">
                  <c:v>14.146040263415955</c:v>
                </c:pt>
                <c:pt idx="85">
                  <c:v>8.5034219170210577</c:v>
                </c:pt>
                <c:pt idx="86">
                  <c:v>43.762761879530103</c:v>
                </c:pt>
                <c:pt idx="87">
                  <c:v>0.28357770815404137</c:v>
                </c:pt>
                <c:pt idx="88">
                  <c:v>25.511349970608421</c:v>
                </c:pt>
                <c:pt idx="89">
                  <c:v>18.03079065824528</c:v>
                </c:pt>
                <c:pt idx="90">
                  <c:v>5.3146236448342847</c:v>
                </c:pt>
                <c:pt idx="91">
                  <c:v>29.059119557258612</c:v>
                </c:pt>
                <c:pt idx="92">
                  <c:v>8.5386267437662582</c:v>
                </c:pt>
                <c:pt idx="93">
                  <c:v>60.915253250388901</c:v>
                </c:pt>
                <c:pt idx="94">
                  <c:v>99.196355215625999</c:v>
                </c:pt>
                <c:pt idx="95">
                  <c:v>65.685440138574052</c:v>
                </c:pt>
                <c:pt idx="96">
                  <c:v>63.076865115055966</c:v>
                </c:pt>
                <c:pt idx="97">
                  <c:v>71.404958186475682</c:v>
                </c:pt>
                <c:pt idx="98">
                  <c:v>67.087717316739003</c:v>
                </c:pt>
                <c:pt idx="99">
                  <c:v>71.255992639084781</c:v>
                </c:pt>
                <c:pt idx="100">
                  <c:v>75.626569773885279</c:v>
                </c:pt>
                <c:pt idx="101">
                  <c:v>111.46695294259183</c:v>
                </c:pt>
                <c:pt idx="102">
                  <c:v>86.12474078902585</c:v>
                </c:pt>
                <c:pt idx="103">
                  <c:v>90.846250592019771</c:v>
                </c:pt>
                <c:pt idx="104">
                  <c:v>113.04980462982758</c:v>
                </c:pt>
                <c:pt idx="105">
                  <c:v>78.403329270682292</c:v>
                </c:pt>
                <c:pt idx="106">
                  <c:v>88.388053671887036</c:v>
                </c:pt>
                <c:pt idx="107">
                  <c:v>92.910651193699692</c:v>
                </c:pt>
                <c:pt idx="108">
                  <c:v>138.61330038306508</c:v>
                </c:pt>
                <c:pt idx="109">
                  <c:v>150.978994565113</c:v>
                </c:pt>
                <c:pt idx="110">
                  <c:v>144.43682424646798</c:v>
                </c:pt>
                <c:pt idx="111">
                  <c:v>153.31745439766269</c:v>
                </c:pt>
                <c:pt idx="112">
                  <c:v>153.42663776590717</c:v>
                </c:pt>
                <c:pt idx="113">
                  <c:v>156.42588265016047</c:v>
                </c:pt>
                <c:pt idx="114">
                  <c:v>152.05772650984949</c:v>
                </c:pt>
                <c:pt idx="115">
                  <c:v>151.64026911234578</c:v>
                </c:pt>
                <c:pt idx="116">
                  <c:v>164.22762319785102</c:v>
                </c:pt>
                <c:pt idx="117">
                  <c:v>156.75670589070754</c:v>
                </c:pt>
                <c:pt idx="118">
                  <c:v>159.56363249660637</c:v>
                </c:pt>
                <c:pt idx="119">
                  <c:v>161.99701238673617</c:v>
                </c:pt>
                <c:pt idx="120">
                  <c:v>164.87533822976366</c:v>
                </c:pt>
                <c:pt idx="121">
                  <c:v>171.58868429865831</c:v>
                </c:pt>
                <c:pt idx="122">
                  <c:v>171.38337663594771</c:v>
                </c:pt>
                <c:pt idx="123">
                  <c:v>172.78889737968396</c:v>
                </c:pt>
                <c:pt idx="124">
                  <c:v>179.93009951874041</c:v>
                </c:pt>
                <c:pt idx="125">
                  <c:v>187.0849738635084</c:v>
                </c:pt>
                <c:pt idx="126">
                  <c:v>194.28196592184236</c:v>
                </c:pt>
                <c:pt idx="127">
                  <c:v>191.46895577327373</c:v>
                </c:pt>
                <c:pt idx="128">
                  <c:v>191.45416067969066</c:v>
                </c:pt>
                <c:pt idx="129">
                  <c:v>194.3346157074659</c:v>
                </c:pt>
                <c:pt idx="130">
                  <c:v>197.21510206645337</c:v>
                </c:pt>
                <c:pt idx="131">
                  <c:v>198.80543328197524</c:v>
                </c:pt>
                <c:pt idx="132">
                  <c:v>201.52012395158835</c:v>
                </c:pt>
                <c:pt idx="133">
                  <c:v>136.79797856031945</c:v>
                </c:pt>
                <c:pt idx="134">
                  <c:v>139.65321579674105</c:v>
                </c:pt>
                <c:pt idx="135">
                  <c:v>152.00817734328399</c:v>
                </c:pt>
                <c:pt idx="136">
                  <c:v>153.57605884446471</c:v>
                </c:pt>
                <c:pt idx="137">
                  <c:v>146.69783560044746</c:v>
                </c:pt>
                <c:pt idx="138">
                  <c:v>144.83080051783784</c:v>
                </c:pt>
                <c:pt idx="139">
                  <c:v>150.96113245191739</c:v>
                </c:pt>
                <c:pt idx="140">
                  <c:v>152.35444620646012</c:v>
                </c:pt>
                <c:pt idx="141">
                  <c:v>151.06526927468497</c:v>
                </c:pt>
                <c:pt idx="142">
                  <c:v>149.40447010692967</c:v>
                </c:pt>
                <c:pt idx="143">
                  <c:v>157.60887362496968</c:v>
                </c:pt>
                <c:pt idx="144">
                  <c:v>157.28583295393227</c:v>
                </c:pt>
                <c:pt idx="145">
                  <c:v>165.01091083743901</c:v>
                </c:pt>
                <c:pt idx="146">
                  <c:v>164.32609856511783</c:v>
                </c:pt>
                <c:pt idx="147">
                  <c:v>175.49283325901604</c:v>
                </c:pt>
                <c:pt idx="148">
                  <c:v>61.49894328065443</c:v>
                </c:pt>
                <c:pt idx="149">
                  <c:v>87.654291910998779</c:v>
                </c:pt>
                <c:pt idx="150">
                  <c:v>82.954604202085676</c:v>
                </c:pt>
                <c:pt idx="151">
                  <c:v>84.275907034319829</c:v>
                </c:pt>
                <c:pt idx="152">
                  <c:v>87.764454281821145</c:v>
                </c:pt>
                <c:pt idx="153">
                  <c:v>88.533209924684769</c:v>
                </c:pt>
                <c:pt idx="154">
                  <c:v>60.565267872505757</c:v>
                </c:pt>
                <c:pt idx="155">
                  <c:v>89.417201215603967</c:v>
                </c:pt>
                <c:pt idx="156">
                  <c:v>71.163807483268101</c:v>
                </c:pt>
                <c:pt idx="157">
                  <c:v>78.24454496159666</c:v>
                </c:pt>
                <c:pt idx="158">
                  <c:v>32.706324203322424</c:v>
                </c:pt>
                <c:pt idx="159">
                  <c:v>53.791398322139059</c:v>
                </c:pt>
                <c:pt idx="160">
                  <c:v>51.81227305553665</c:v>
                </c:pt>
                <c:pt idx="161">
                  <c:v>47.390290980348823</c:v>
                </c:pt>
                <c:pt idx="162">
                  <c:v>63.110593349601061</c:v>
                </c:pt>
                <c:pt idx="163">
                  <c:v>153.99438991685972</c:v>
                </c:pt>
                <c:pt idx="164">
                  <c:v>152.67117795628732</c:v>
                </c:pt>
                <c:pt idx="165">
                  <c:v>157.99778704799056</c:v>
                </c:pt>
                <c:pt idx="166">
                  <c:v>163.14483142264561</c:v>
                </c:pt>
                <c:pt idx="167">
                  <c:v>160.83769938821973</c:v>
                </c:pt>
                <c:pt idx="168">
                  <c:v>157.94202740565484</c:v>
                </c:pt>
                <c:pt idx="169">
                  <c:v>158.2187789169208</c:v>
                </c:pt>
                <c:pt idx="170">
                  <c:v>162.96345279488716</c:v>
                </c:pt>
                <c:pt idx="171">
                  <c:v>165.90801200449363</c:v>
                </c:pt>
                <c:pt idx="172">
                  <c:v>159.93991624212228</c:v>
                </c:pt>
                <c:pt idx="173">
                  <c:v>164.22306233005358</c:v>
                </c:pt>
                <c:pt idx="174">
                  <c:v>173.39972148529833</c:v>
                </c:pt>
                <c:pt idx="175">
                  <c:v>161.7781345933376</c:v>
                </c:pt>
                <c:pt idx="176">
                  <c:v>165.83996999886475</c:v>
                </c:pt>
                <c:pt idx="177">
                  <c:v>166.03261226582435</c:v>
                </c:pt>
                <c:pt idx="178">
                  <c:v>170.91991972147923</c:v>
                </c:pt>
                <c:pt idx="179">
                  <c:v>177.6271459309439</c:v>
                </c:pt>
                <c:pt idx="180">
                  <c:v>183.23025043650242</c:v>
                </c:pt>
                <c:pt idx="181">
                  <c:v>191.80881589953361</c:v>
                </c:pt>
                <c:pt idx="182">
                  <c:v>195.9117262995826</c:v>
                </c:pt>
                <c:pt idx="183">
                  <c:v>200.18241735834988</c:v>
                </c:pt>
                <c:pt idx="184">
                  <c:v>205.72923553521679</c:v>
                </c:pt>
                <c:pt idx="185">
                  <c:v>209.93790408556126</c:v>
                </c:pt>
                <c:pt idx="186">
                  <c:v>212.7480697598603</c:v>
                </c:pt>
                <c:pt idx="187">
                  <c:v>216.67191612084329</c:v>
                </c:pt>
                <c:pt idx="188">
                  <c:v>222.43955341880257</c:v>
                </c:pt>
                <c:pt idx="189">
                  <c:v>228.91797296662543</c:v>
                </c:pt>
                <c:pt idx="190">
                  <c:v>234.0595765367236</c:v>
                </c:pt>
                <c:pt idx="191">
                  <c:v>138.77515422232975</c:v>
                </c:pt>
                <c:pt idx="192">
                  <c:v>139.20255397772823</c:v>
                </c:pt>
                <c:pt idx="193">
                  <c:v>142.7006701074103</c:v>
                </c:pt>
                <c:pt idx="194">
                  <c:v>147.83237938419296</c:v>
                </c:pt>
                <c:pt idx="195">
                  <c:v>155.3795729017381</c:v>
                </c:pt>
                <c:pt idx="196">
                  <c:v>162.14818601861464</c:v>
                </c:pt>
                <c:pt idx="197">
                  <c:v>166.78043622105935</c:v>
                </c:pt>
                <c:pt idx="198">
                  <c:v>171.42932601896555</c:v>
                </c:pt>
                <c:pt idx="199">
                  <c:v>179.57706931251104</c:v>
                </c:pt>
                <c:pt idx="200">
                  <c:v>187.04552204669977</c:v>
                </c:pt>
                <c:pt idx="201">
                  <c:v>194.2764263194529</c:v>
                </c:pt>
                <c:pt idx="202">
                  <c:v>197.29397055089873</c:v>
                </c:pt>
                <c:pt idx="203">
                  <c:v>200.61452338721631</c:v>
                </c:pt>
                <c:pt idx="204">
                  <c:v>206.42359932692682</c:v>
                </c:pt>
                <c:pt idx="205">
                  <c:v>210.44082914543466</c:v>
                </c:pt>
                <c:pt idx="206">
                  <c:v>123.20360732522869</c:v>
                </c:pt>
                <c:pt idx="207">
                  <c:v>126.52298794473677</c:v>
                </c:pt>
                <c:pt idx="208">
                  <c:v>129.8409545563056</c:v>
                </c:pt>
                <c:pt idx="209">
                  <c:v>140.21510518170714</c:v>
                </c:pt>
                <c:pt idx="210">
                  <c:v>138.4433633925812</c:v>
                </c:pt>
                <c:pt idx="211">
                  <c:v>139.16024422877302</c:v>
                </c:pt>
                <c:pt idx="212">
                  <c:v>146.06745452734378</c:v>
                </c:pt>
                <c:pt idx="213">
                  <c:v>149.29637219912857</c:v>
                </c:pt>
                <c:pt idx="214">
                  <c:v>150.76220306456273</c:v>
                </c:pt>
                <c:pt idx="215">
                  <c:v>152.54975536529426</c:v>
                </c:pt>
                <c:pt idx="216">
                  <c:v>154.51385287667091</c:v>
                </c:pt>
                <c:pt idx="217">
                  <c:v>152.72249163732195</c:v>
                </c:pt>
                <c:pt idx="218">
                  <c:v>160.65886680069659</c:v>
                </c:pt>
                <c:pt idx="219">
                  <c:v>177.56320858312594</c:v>
                </c:pt>
                <c:pt idx="220">
                  <c:v>208.07294112731142</c:v>
                </c:pt>
                <c:pt idx="221">
                  <c:v>217.72645692516966</c:v>
                </c:pt>
                <c:pt idx="222">
                  <c:v>243.25771179160503</c:v>
                </c:pt>
                <c:pt idx="223">
                  <c:v>286.17881140155544</c:v>
                </c:pt>
                <c:pt idx="224">
                  <c:v>291.516173904222</c:v>
                </c:pt>
                <c:pt idx="225">
                  <c:v>306.89113289721098</c:v>
                </c:pt>
                <c:pt idx="226">
                  <c:v>364.41577311420815</c:v>
                </c:pt>
                <c:pt idx="227">
                  <c:v>436.84478431445075</c:v>
                </c:pt>
                <c:pt idx="228">
                  <c:v>473.8774676591446</c:v>
                </c:pt>
                <c:pt idx="229">
                  <c:v>503.40765120003039</c:v>
                </c:pt>
                <c:pt idx="230">
                  <c:v>525.24550337021697</c:v>
                </c:pt>
                <c:pt idx="231">
                  <c:v>542.04612757155223</c:v>
                </c:pt>
                <c:pt idx="232">
                  <c:v>124.09190577167894</c:v>
                </c:pt>
                <c:pt idx="233">
                  <c:v>134.17917792939915</c:v>
                </c:pt>
                <c:pt idx="234">
                  <c:v>135.65019740779979</c:v>
                </c:pt>
                <c:pt idx="235">
                  <c:v>137.54900942473907</c:v>
                </c:pt>
                <c:pt idx="236">
                  <c:v>140.12683229101657</c:v>
                </c:pt>
                <c:pt idx="237">
                  <c:v>141.86714783269605</c:v>
                </c:pt>
                <c:pt idx="238">
                  <c:v>148.73312247266182</c:v>
                </c:pt>
                <c:pt idx="239">
                  <c:v>146.40866975842118</c:v>
                </c:pt>
                <c:pt idx="240">
                  <c:v>143.55048973614885</c:v>
                </c:pt>
                <c:pt idx="241">
                  <c:v>143.09729671633642</c:v>
                </c:pt>
                <c:pt idx="242">
                  <c:v>138.99403708164678</c:v>
                </c:pt>
                <c:pt idx="243">
                  <c:v>128.75220719883299</c:v>
                </c:pt>
                <c:pt idx="244">
                  <c:v>131.18873473295383</c:v>
                </c:pt>
                <c:pt idx="245">
                  <c:v>135.91983309258242</c:v>
                </c:pt>
                <c:pt idx="246">
                  <c:v>139.11940636338207</c:v>
                </c:pt>
                <c:pt idx="247">
                  <c:v>112.38326015647834</c:v>
                </c:pt>
                <c:pt idx="248">
                  <c:v>118.23838958210601</c:v>
                </c:pt>
                <c:pt idx="249">
                  <c:v>112.63989619153145</c:v>
                </c:pt>
                <c:pt idx="250">
                  <c:v>112.7628371850505</c:v>
                </c:pt>
                <c:pt idx="251">
                  <c:v>118.03891962507922</c:v>
                </c:pt>
                <c:pt idx="252">
                  <c:v>120.40708030815432</c:v>
                </c:pt>
                <c:pt idx="253">
                  <c:v>122.98876369193789</c:v>
                </c:pt>
                <c:pt idx="254">
                  <c:v>124.88276681746305</c:v>
                </c:pt>
                <c:pt idx="255">
                  <c:v>123.41811660282053</c:v>
                </c:pt>
                <c:pt idx="256">
                  <c:v>123.99787952406939</c:v>
                </c:pt>
                <c:pt idx="257">
                  <c:v>128.97660704850415</c:v>
                </c:pt>
                <c:pt idx="258">
                  <c:v>137.17124828513349</c:v>
                </c:pt>
                <c:pt idx="259">
                  <c:v>133.47646237573744</c:v>
                </c:pt>
                <c:pt idx="260">
                  <c:v>135.40977180343563</c:v>
                </c:pt>
                <c:pt idx="261">
                  <c:v>131.65688961375534</c:v>
                </c:pt>
                <c:pt idx="262">
                  <c:v>209.36634818908954</c:v>
                </c:pt>
                <c:pt idx="263">
                  <c:v>230.09173075694414</c:v>
                </c:pt>
                <c:pt idx="264">
                  <c:v>235.81064765806758</c:v>
                </c:pt>
                <c:pt idx="265">
                  <c:v>243.01215408726637</c:v>
                </c:pt>
                <c:pt idx="266">
                  <c:v>249.8371347319453</c:v>
                </c:pt>
                <c:pt idx="267">
                  <c:v>256.57288867895397</c:v>
                </c:pt>
                <c:pt idx="268">
                  <c:v>267.30989699649905</c:v>
                </c:pt>
                <c:pt idx="269">
                  <c:v>276.85474463599269</c:v>
                </c:pt>
                <c:pt idx="270">
                  <c:v>283.23327336734758</c:v>
                </c:pt>
                <c:pt idx="271">
                  <c:v>168.69485154740613</c:v>
                </c:pt>
                <c:pt idx="272">
                  <c:v>173.04547546022371</c:v>
                </c:pt>
                <c:pt idx="273">
                  <c:v>177.85655205735648</c:v>
                </c:pt>
                <c:pt idx="274">
                  <c:v>202.12356636941055</c:v>
                </c:pt>
                <c:pt idx="275">
                  <c:v>214.46872818484002</c:v>
                </c:pt>
                <c:pt idx="276">
                  <c:v>229.06352566007033</c:v>
                </c:pt>
                <c:pt idx="277">
                  <c:v>244.91460949967245</c:v>
                </c:pt>
                <c:pt idx="278">
                  <c:v>260.63704697495814</c:v>
                </c:pt>
                <c:pt idx="279">
                  <c:v>282.88520379899433</c:v>
                </c:pt>
                <c:pt idx="280">
                  <c:v>296.00041869907722</c:v>
                </c:pt>
                <c:pt idx="281">
                  <c:v>307.2074090575581</c:v>
                </c:pt>
                <c:pt idx="282">
                  <c:v>120.63605662562168</c:v>
                </c:pt>
                <c:pt idx="283">
                  <c:v>119.58844638533046</c:v>
                </c:pt>
                <c:pt idx="284">
                  <c:v>127.64055387665411</c:v>
                </c:pt>
                <c:pt idx="285">
                  <c:v>148.060096116426</c:v>
                </c:pt>
                <c:pt idx="286">
                  <c:v>152.25337040772737</c:v>
                </c:pt>
                <c:pt idx="287">
                  <c:v>155.19321076994214</c:v>
                </c:pt>
                <c:pt idx="288">
                  <c:v>156.87873077335846</c:v>
                </c:pt>
                <c:pt idx="289">
                  <c:v>167.36948191617125</c:v>
                </c:pt>
                <c:pt idx="290">
                  <c:v>164.99518044160925</c:v>
                </c:pt>
                <c:pt idx="291">
                  <c:v>177.09092497808624</c:v>
                </c:pt>
                <c:pt idx="292">
                  <c:v>177.18440348460419</c:v>
                </c:pt>
                <c:pt idx="293">
                  <c:v>175.3229783044533</c:v>
                </c:pt>
                <c:pt idx="294">
                  <c:v>173.32910938748583</c:v>
                </c:pt>
                <c:pt idx="295">
                  <c:v>159.67485370062252</c:v>
                </c:pt>
                <c:pt idx="296">
                  <c:v>161.122469094179</c:v>
                </c:pt>
                <c:pt idx="297">
                  <c:v>163.53360719353935</c:v>
                </c:pt>
                <c:pt idx="298">
                  <c:v>171.14608793123807</c:v>
                </c:pt>
                <c:pt idx="299">
                  <c:v>174.83494184580354</c:v>
                </c:pt>
                <c:pt idx="300">
                  <c:v>177.01457655784515</c:v>
                </c:pt>
                <c:pt idx="301">
                  <c:v>178.375208851303</c:v>
                </c:pt>
                <c:pt idx="302">
                  <c:v>182.56620397089054</c:v>
                </c:pt>
                <c:pt idx="303">
                  <c:v>187.21384366929269</c:v>
                </c:pt>
                <c:pt idx="304">
                  <c:v>200.57986148709617</c:v>
                </c:pt>
                <c:pt idx="305">
                  <c:v>203.4888317797004</c:v>
                </c:pt>
                <c:pt idx="306">
                  <c:v>209.29646251339486</c:v>
                </c:pt>
                <c:pt idx="307">
                  <c:v>240.90703256334237</c:v>
                </c:pt>
                <c:pt idx="308">
                  <c:v>250.80490706474271</c:v>
                </c:pt>
                <c:pt idx="309">
                  <c:v>265.18925384215567</c:v>
                </c:pt>
                <c:pt idx="310">
                  <c:v>274.54553514913312</c:v>
                </c:pt>
                <c:pt idx="311">
                  <c:v>287.48805139798958</c:v>
                </c:pt>
                <c:pt idx="312">
                  <c:v>285.78051390489759</c:v>
                </c:pt>
                <c:pt idx="313">
                  <c:v>285.24520390620216</c:v>
                </c:pt>
                <c:pt idx="314">
                  <c:v>116.92007522345278</c:v>
                </c:pt>
                <c:pt idx="315">
                  <c:v>74.021237994091962</c:v>
                </c:pt>
                <c:pt idx="316">
                  <c:v>74.324789176723755</c:v>
                </c:pt>
                <c:pt idx="317">
                  <c:v>113.38369750757005</c:v>
                </c:pt>
                <c:pt idx="318">
                  <c:v>79.611128068049538</c:v>
                </c:pt>
                <c:pt idx="319">
                  <c:v>114.60804095446395</c:v>
                </c:pt>
                <c:pt idx="320">
                  <c:v>81.629879961883688</c:v>
                </c:pt>
                <c:pt idx="321">
                  <c:v>83.803015050719154</c:v>
                </c:pt>
                <c:pt idx="322">
                  <c:v>115.71132521439094</c:v>
                </c:pt>
                <c:pt idx="323">
                  <c:v>89.925069529241313</c:v>
                </c:pt>
                <c:pt idx="324">
                  <c:v>92.857356210520635</c:v>
                </c:pt>
                <c:pt idx="325">
                  <c:v>96.175809922490004</c:v>
                </c:pt>
                <c:pt idx="326">
                  <c:v>255.63180724844429</c:v>
                </c:pt>
                <c:pt idx="327">
                  <c:v>261.46592199297606</c:v>
                </c:pt>
                <c:pt idx="328">
                  <c:v>261.65744492396732</c:v>
                </c:pt>
                <c:pt idx="329">
                  <c:v>278.67796625179676</c:v>
                </c:pt>
                <c:pt idx="330">
                  <c:v>289.41476350321648</c:v>
                </c:pt>
                <c:pt idx="331">
                  <c:v>298.67921422615967</c:v>
                </c:pt>
                <c:pt idx="332">
                  <c:v>237.4177535709417</c:v>
                </c:pt>
                <c:pt idx="333">
                  <c:v>241.40197849647339</c:v>
                </c:pt>
                <c:pt idx="334">
                  <c:v>246.26601341496851</c:v>
                </c:pt>
                <c:pt idx="335">
                  <c:v>257.4978143163504</c:v>
                </c:pt>
                <c:pt idx="336">
                  <c:v>259.32459228107507</c:v>
                </c:pt>
                <c:pt idx="337">
                  <c:v>268.04027812225036</c:v>
                </c:pt>
                <c:pt idx="338">
                  <c:v>274.95740597532813</c:v>
                </c:pt>
                <c:pt idx="339">
                  <c:v>98.951398412968189</c:v>
                </c:pt>
                <c:pt idx="340">
                  <c:v>107.26674985439672</c:v>
                </c:pt>
                <c:pt idx="341">
                  <c:v>107.85964016531815</c:v>
                </c:pt>
                <c:pt idx="342">
                  <c:v>120.4417191445792</c:v>
                </c:pt>
                <c:pt idx="343">
                  <c:v>125.95442925195047</c:v>
                </c:pt>
                <c:pt idx="344">
                  <c:v>123.5380520077276</c:v>
                </c:pt>
                <c:pt idx="345">
                  <c:v>123.35123227495788</c:v>
                </c:pt>
                <c:pt idx="346">
                  <c:v>129.5190329750406</c:v>
                </c:pt>
                <c:pt idx="347">
                  <c:v>123.0130122715463</c:v>
                </c:pt>
                <c:pt idx="348">
                  <c:v>148.10388585197063</c:v>
                </c:pt>
                <c:pt idx="349">
                  <c:v>154.48912991517145</c:v>
                </c:pt>
                <c:pt idx="350">
                  <c:v>158.07468529096445</c:v>
                </c:pt>
                <c:pt idx="351">
                  <c:v>151.97457363720738</c:v>
                </c:pt>
                <c:pt idx="352">
                  <c:v>157.22916990647215</c:v>
                </c:pt>
                <c:pt idx="353">
                  <c:v>157.99121462446371</c:v>
                </c:pt>
                <c:pt idx="354">
                  <c:v>160.06787733135241</c:v>
                </c:pt>
                <c:pt idx="355">
                  <c:v>164.60163915270286</c:v>
                </c:pt>
                <c:pt idx="356">
                  <c:v>169.38343655604154</c:v>
                </c:pt>
                <c:pt idx="357">
                  <c:v>173.10801709911931</c:v>
                </c:pt>
                <c:pt idx="358">
                  <c:v>180.06146761511849</c:v>
                </c:pt>
                <c:pt idx="359">
                  <c:v>183.49731265152636</c:v>
                </c:pt>
                <c:pt idx="360">
                  <c:v>186.2484315695468</c:v>
                </c:pt>
                <c:pt idx="361">
                  <c:v>187.84600758775107</c:v>
                </c:pt>
                <c:pt idx="362">
                  <c:v>190.06064633063335</c:v>
                </c:pt>
                <c:pt idx="363">
                  <c:v>129.96576777514716</c:v>
                </c:pt>
                <c:pt idx="364">
                  <c:v>140.75644759495015</c:v>
                </c:pt>
                <c:pt idx="365">
                  <c:v>135.68579204572791</c:v>
                </c:pt>
                <c:pt idx="366">
                  <c:v>143.96774078322437</c:v>
                </c:pt>
                <c:pt idx="367">
                  <c:v>146.98484362581812</c:v>
                </c:pt>
                <c:pt idx="368">
                  <c:v>149.20811030445151</c:v>
                </c:pt>
                <c:pt idx="369">
                  <c:v>152.31368092358676</c:v>
                </c:pt>
                <c:pt idx="370">
                  <c:v>158.26780677209888</c:v>
                </c:pt>
                <c:pt idx="371">
                  <c:v>166.74485815027552</c:v>
                </c:pt>
                <c:pt idx="372">
                  <c:v>169.78612395943119</c:v>
                </c:pt>
                <c:pt idx="373">
                  <c:v>168.69089731594957</c:v>
                </c:pt>
                <c:pt idx="374">
                  <c:v>162.67493362314804</c:v>
                </c:pt>
                <c:pt idx="375">
                  <c:v>164.9522251290787</c:v>
                </c:pt>
                <c:pt idx="376">
                  <c:v>166.26157153342942</c:v>
                </c:pt>
                <c:pt idx="377">
                  <c:v>168.23178186661656</c:v>
                </c:pt>
                <c:pt idx="378">
                  <c:v>162.35559220402442</c:v>
                </c:pt>
                <c:pt idx="379">
                  <c:v>165.27112812810083</c:v>
                </c:pt>
                <c:pt idx="380">
                  <c:v>166.6301510445528</c:v>
                </c:pt>
                <c:pt idx="381">
                  <c:v>164.15366077227031</c:v>
                </c:pt>
                <c:pt idx="382">
                  <c:v>164.78025355955833</c:v>
                </c:pt>
                <c:pt idx="383">
                  <c:v>167.67410027476595</c:v>
                </c:pt>
                <c:pt idx="384">
                  <c:v>168.76000519623699</c:v>
                </c:pt>
                <c:pt idx="385">
                  <c:v>172.15684223149086</c:v>
                </c:pt>
                <c:pt idx="386">
                  <c:v>173.6121128385324</c:v>
                </c:pt>
                <c:pt idx="387">
                  <c:v>176.46786442739736</c:v>
                </c:pt>
                <c:pt idx="388">
                  <c:v>179.7141010633793</c:v>
                </c:pt>
                <c:pt idx="389">
                  <c:v>183.80669265097066</c:v>
                </c:pt>
                <c:pt idx="390">
                  <c:v>126.94516888712357</c:v>
                </c:pt>
                <c:pt idx="391">
                  <c:v>129.69004793082044</c:v>
                </c:pt>
                <c:pt idx="392">
                  <c:v>121.11071312756511</c:v>
                </c:pt>
                <c:pt idx="393">
                  <c:v>124.85650293201957</c:v>
                </c:pt>
                <c:pt idx="394">
                  <c:v>127.17786215040201</c:v>
                </c:pt>
                <c:pt idx="395">
                  <c:v>142.29165335195376</c:v>
                </c:pt>
                <c:pt idx="396">
                  <c:v>137.57241660424532</c:v>
                </c:pt>
                <c:pt idx="397">
                  <c:v>146.52343843428511</c:v>
                </c:pt>
                <c:pt idx="398">
                  <c:v>144.57655216593471</c:v>
                </c:pt>
                <c:pt idx="399">
                  <c:v>148.06008830709322</c:v>
                </c:pt>
                <c:pt idx="400">
                  <c:v>150.71696812303915</c:v>
                </c:pt>
                <c:pt idx="401">
                  <c:v>151.85051520105662</c:v>
                </c:pt>
                <c:pt idx="402">
                  <c:v>159.45789160934464</c:v>
                </c:pt>
                <c:pt idx="403">
                  <c:v>159.38794778467144</c:v>
                </c:pt>
                <c:pt idx="404">
                  <c:v>164.46763731799518</c:v>
                </c:pt>
                <c:pt idx="405">
                  <c:v>100.82616584833326</c:v>
                </c:pt>
                <c:pt idx="406">
                  <c:v>104.55157575870948</c:v>
                </c:pt>
                <c:pt idx="407">
                  <c:v>105.70424654435243</c:v>
                </c:pt>
                <c:pt idx="408">
                  <c:v>109.44074079986757</c:v>
                </c:pt>
                <c:pt idx="409">
                  <c:v>121.17496606516261</c:v>
                </c:pt>
                <c:pt idx="410">
                  <c:v>112.74514745402706</c:v>
                </c:pt>
                <c:pt idx="411">
                  <c:v>109.55589103413016</c:v>
                </c:pt>
                <c:pt idx="412">
                  <c:v>113.24657455468346</c:v>
                </c:pt>
                <c:pt idx="413">
                  <c:v>78.92772030979549</c:v>
                </c:pt>
                <c:pt idx="414">
                  <c:v>115.42877708003192</c:v>
                </c:pt>
                <c:pt idx="415">
                  <c:v>111.87456680026423</c:v>
                </c:pt>
                <c:pt idx="416">
                  <c:v>111.07393881463554</c:v>
                </c:pt>
                <c:pt idx="417">
                  <c:v>112.14396385391791</c:v>
                </c:pt>
                <c:pt idx="418">
                  <c:v>117.60679520582718</c:v>
                </c:pt>
                <c:pt idx="419">
                  <c:v>127.79094257064284</c:v>
                </c:pt>
                <c:pt idx="420">
                  <c:v>120.73903377705307</c:v>
                </c:pt>
                <c:pt idx="421">
                  <c:v>123.07019819388711</c:v>
                </c:pt>
                <c:pt idx="422">
                  <c:v>122.06756657833222</c:v>
                </c:pt>
                <c:pt idx="423">
                  <c:v>129.47068186108123</c:v>
                </c:pt>
                <c:pt idx="424">
                  <c:v>133.01099723338234</c:v>
                </c:pt>
                <c:pt idx="425">
                  <c:v>139.51678182549378</c:v>
                </c:pt>
                <c:pt idx="426">
                  <c:v>140.15278980316236</c:v>
                </c:pt>
                <c:pt idx="427">
                  <c:v>132.43079205499075</c:v>
                </c:pt>
                <c:pt idx="428">
                  <c:v>245.27425450092198</c:v>
                </c:pt>
                <c:pt idx="429">
                  <c:v>244.9041526454111</c:v>
                </c:pt>
                <c:pt idx="430">
                  <c:v>242.97958336627801</c:v>
                </c:pt>
                <c:pt idx="431">
                  <c:v>256.88304157481264</c:v>
                </c:pt>
                <c:pt idx="432">
                  <c:v>265.91957195408111</c:v>
                </c:pt>
                <c:pt idx="433">
                  <c:v>269.98542142657737</c:v>
                </c:pt>
                <c:pt idx="434">
                  <c:v>275.27422060416188</c:v>
                </c:pt>
                <c:pt idx="435">
                  <c:v>284.9069825865738</c:v>
                </c:pt>
                <c:pt idx="436">
                  <c:v>144.9265327430291</c:v>
                </c:pt>
                <c:pt idx="437">
                  <c:v>149.42349557011573</c:v>
                </c:pt>
                <c:pt idx="438">
                  <c:v>148.37832051684666</c:v>
                </c:pt>
                <c:pt idx="439">
                  <c:v>152.71252221960526</c:v>
                </c:pt>
                <c:pt idx="440">
                  <c:v>157.28331333254764</c:v>
                </c:pt>
                <c:pt idx="441">
                  <c:v>160.65622464086684</c:v>
                </c:pt>
                <c:pt idx="442">
                  <c:v>166.75403635678279</c:v>
                </c:pt>
                <c:pt idx="443">
                  <c:v>169.64075268661472</c:v>
                </c:pt>
                <c:pt idx="444">
                  <c:v>172.3876380069016</c:v>
                </c:pt>
                <c:pt idx="445">
                  <c:v>172.78271297343829</c:v>
                </c:pt>
                <c:pt idx="446">
                  <c:v>173.63479698298815</c:v>
                </c:pt>
                <c:pt idx="447">
                  <c:v>180.8543898764492</c:v>
                </c:pt>
                <c:pt idx="448">
                  <c:v>184.9837473934333</c:v>
                </c:pt>
                <c:pt idx="449">
                  <c:v>183.30201158414161</c:v>
                </c:pt>
                <c:pt idx="450">
                  <c:v>187.7641080690909</c:v>
                </c:pt>
                <c:pt idx="451">
                  <c:v>128.08826940682363</c:v>
                </c:pt>
                <c:pt idx="452">
                  <c:v>136.7325236221767</c:v>
                </c:pt>
                <c:pt idx="453">
                  <c:v>138.80027182543989</c:v>
                </c:pt>
                <c:pt idx="454">
                  <c:v>139.04792370042895</c:v>
                </c:pt>
                <c:pt idx="455">
                  <c:v>140.24451885659568</c:v>
                </c:pt>
                <c:pt idx="456">
                  <c:v>140.33005678917397</c:v>
                </c:pt>
                <c:pt idx="457">
                  <c:v>141.71612302520003</c:v>
                </c:pt>
                <c:pt idx="458">
                  <c:v>144.51650165969355</c:v>
                </c:pt>
                <c:pt idx="459">
                  <c:v>146.5113384694466</c:v>
                </c:pt>
                <c:pt idx="460">
                  <c:v>146.59082342435383</c:v>
                </c:pt>
                <c:pt idx="461">
                  <c:v>148.44033649159641</c:v>
                </c:pt>
                <c:pt idx="462">
                  <c:v>150.01302308452833</c:v>
                </c:pt>
                <c:pt idx="463">
                  <c:v>151.36386171257791</c:v>
                </c:pt>
                <c:pt idx="464">
                  <c:v>154.53223312474933</c:v>
                </c:pt>
                <c:pt idx="465">
                  <c:v>153.67332418167069</c:v>
                </c:pt>
                <c:pt idx="466">
                  <c:v>133.17911534138983</c:v>
                </c:pt>
                <c:pt idx="467">
                  <c:v>132.8611833781257</c:v>
                </c:pt>
                <c:pt idx="468">
                  <c:v>134.32710796227525</c:v>
                </c:pt>
                <c:pt idx="469">
                  <c:v>136.96581355569009</c:v>
                </c:pt>
                <c:pt idx="470">
                  <c:v>138.71363985563849</c:v>
                </c:pt>
                <c:pt idx="471">
                  <c:v>141.08576847922907</c:v>
                </c:pt>
                <c:pt idx="472">
                  <c:v>134.64325869399983</c:v>
                </c:pt>
                <c:pt idx="473">
                  <c:v>142.36431309633772</c:v>
                </c:pt>
                <c:pt idx="474">
                  <c:v>141.14481873111399</c:v>
                </c:pt>
                <c:pt idx="475">
                  <c:v>142.27496257918986</c:v>
                </c:pt>
                <c:pt idx="476">
                  <c:v>148.21144897415655</c:v>
                </c:pt>
                <c:pt idx="477">
                  <c:v>154.67673834463312</c:v>
                </c:pt>
                <c:pt idx="478">
                  <c:v>159.69718013188728</c:v>
                </c:pt>
                <c:pt idx="479">
                  <c:v>160.85180532049787</c:v>
                </c:pt>
                <c:pt idx="480">
                  <c:v>164.71783556943612</c:v>
                </c:pt>
                <c:pt idx="481">
                  <c:v>224.79235906814193</c:v>
                </c:pt>
                <c:pt idx="482">
                  <c:v>251.17491612549793</c:v>
                </c:pt>
                <c:pt idx="483">
                  <c:v>251.66814300561845</c:v>
                </c:pt>
                <c:pt idx="484">
                  <c:v>251.36395200834301</c:v>
                </c:pt>
                <c:pt idx="485">
                  <c:v>251.76137749559848</c:v>
                </c:pt>
                <c:pt idx="486">
                  <c:v>255.03367931842143</c:v>
                </c:pt>
                <c:pt idx="487">
                  <c:v>255.03996065015582</c:v>
                </c:pt>
                <c:pt idx="488">
                  <c:v>255.94936957380884</c:v>
                </c:pt>
                <c:pt idx="489">
                  <c:v>261.9896037463439</c:v>
                </c:pt>
                <c:pt idx="490">
                  <c:v>266.97126742375337</c:v>
                </c:pt>
                <c:pt idx="491">
                  <c:v>272.30301564404238</c:v>
                </c:pt>
                <c:pt idx="492">
                  <c:v>66.356026984419231</c:v>
                </c:pt>
                <c:pt idx="493">
                  <c:v>77.447955752010245</c:v>
                </c:pt>
                <c:pt idx="494">
                  <c:v>68.323889272646596</c:v>
                </c:pt>
                <c:pt idx="495">
                  <c:v>70.258412434705491</c:v>
                </c:pt>
                <c:pt idx="496">
                  <c:v>130.46398132687918</c:v>
                </c:pt>
                <c:pt idx="497">
                  <c:v>132.52227169978985</c:v>
                </c:pt>
                <c:pt idx="498">
                  <c:v>146.62740252070611</c:v>
                </c:pt>
                <c:pt idx="499">
                  <c:v>142.20803446022362</c:v>
                </c:pt>
                <c:pt idx="500">
                  <c:v>144.71984417012297</c:v>
                </c:pt>
                <c:pt idx="501">
                  <c:v>144.33544050026342</c:v>
                </c:pt>
                <c:pt idx="502">
                  <c:v>145.75963271778249</c:v>
                </c:pt>
                <c:pt idx="503">
                  <c:v>198.98259885561271</c:v>
                </c:pt>
                <c:pt idx="504">
                  <c:v>209.16222800555357</c:v>
                </c:pt>
                <c:pt idx="505">
                  <c:v>211.64930267152658</c:v>
                </c:pt>
                <c:pt idx="506">
                  <c:v>214.60117590149139</c:v>
                </c:pt>
                <c:pt idx="507">
                  <c:v>219.02130087216773</c:v>
                </c:pt>
                <c:pt idx="508">
                  <c:v>221.36136768998193</c:v>
                </c:pt>
                <c:pt idx="509">
                  <c:v>232.31952520506724</c:v>
                </c:pt>
                <c:pt idx="510">
                  <c:v>243.1356717073318</c:v>
                </c:pt>
                <c:pt idx="511">
                  <c:v>97.002269969708237</c:v>
                </c:pt>
                <c:pt idx="512">
                  <c:v>97.965850360437173</c:v>
                </c:pt>
                <c:pt idx="513">
                  <c:v>99.529344933226128</c:v>
                </c:pt>
                <c:pt idx="514">
                  <c:v>102.52530637213226</c:v>
                </c:pt>
                <c:pt idx="515">
                  <c:v>113.8015111817665</c:v>
                </c:pt>
                <c:pt idx="516">
                  <c:v>115.47001374498637</c:v>
                </c:pt>
                <c:pt idx="517">
                  <c:v>116.87871857006789</c:v>
                </c:pt>
                <c:pt idx="518">
                  <c:v>119.260034694838</c:v>
                </c:pt>
                <c:pt idx="519">
                  <c:v>121.71866714302061</c:v>
                </c:pt>
                <c:pt idx="520">
                  <c:v>122.94959379950265</c:v>
                </c:pt>
                <c:pt idx="521">
                  <c:v>128.74742219002667</c:v>
                </c:pt>
                <c:pt idx="522">
                  <c:v>129.76503222902733</c:v>
                </c:pt>
                <c:pt idx="523">
                  <c:v>130.32387559130592</c:v>
                </c:pt>
                <c:pt idx="524">
                  <c:v>132.91394495569449</c:v>
                </c:pt>
                <c:pt idx="525">
                  <c:v>134.74524779637551</c:v>
                </c:pt>
                <c:pt idx="526">
                  <c:v>95.296371542291894</c:v>
                </c:pt>
                <c:pt idx="527">
                  <c:v>94.219144261823743</c:v>
                </c:pt>
                <c:pt idx="528">
                  <c:v>123.79415678125136</c:v>
                </c:pt>
                <c:pt idx="529">
                  <c:v>125.21817358422285</c:v>
                </c:pt>
                <c:pt idx="530">
                  <c:v>129.03894838476242</c:v>
                </c:pt>
                <c:pt idx="531">
                  <c:v>100.72181778706084</c:v>
                </c:pt>
                <c:pt idx="532">
                  <c:v>97.007422355111174</c:v>
                </c:pt>
                <c:pt idx="533">
                  <c:v>129.50862551940767</c:v>
                </c:pt>
                <c:pt idx="534">
                  <c:v>104.81927361770479</c:v>
                </c:pt>
                <c:pt idx="535">
                  <c:v>113.73974729164692</c:v>
                </c:pt>
                <c:pt idx="536">
                  <c:v>118.11783302019577</c:v>
                </c:pt>
                <c:pt idx="537">
                  <c:v>123.94237350218216</c:v>
                </c:pt>
                <c:pt idx="538">
                  <c:v>127.18620294307792</c:v>
                </c:pt>
                <c:pt idx="539">
                  <c:v>127.64065980725354</c:v>
                </c:pt>
                <c:pt idx="540">
                  <c:v>125.42000732788938</c:v>
                </c:pt>
                <c:pt idx="541">
                  <c:v>157.29093330499839</c:v>
                </c:pt>
                <c:pt idx="542">
                  <c:v>202.89018897590827</c:v>
                </c:pt>
                <c:pt idx="543">
                  <c:v>209.6308221336096</c:v>
                </c:pt>
                <c:pt idx="544">
                  <c:v>225.69413571166754</c:v>
                </c:pt>
                <c:pt idx="545">
                  <c:v>234.97622205632322</c:v>
                </c:pt>
                <c:pt idx="546">
                  <c:v>245.96284558971655</c:v>
                </c:pt>
                <c:pt idx="547">
                  <c:v>255.31046074564989</c:v>
                </c:pt>
                <c:pt idx="548">
                  <c:v>264.45564437770452</c:v>
                </c:pt>
                <c:pt idx="549">
                  <c:v>269.89430642817882</c:v>
                </c:pt>
                <c:pt idx="550">
                  <c:v>269.23156037131139</c:v>
                </c:pt>
                <c:pt idx="551">
                  <c:v>143.29033413606669</c:v>
                </c:pt>
                <c:pt idx="552">
                  <c:v>142.65307404765429</c:v>
                </c:pt>
                <c:pt idx="553">
                  <c:v>150.89363926841742</c:v>
                </c:pt>
                <c:pt idx="554">
                  <c:v>153.76214724656944</c:v>
                </c:pt>
                <c:pt idx="555">
                  <c:v>150.44889471701447</c:v>
                </c:pt>
                <c:pt idx="556">
                  <c:v>156.27807503068672</c:v>
                </c:pt>
                <c:pt idx="557">
                  <c:v>153.22800700438751</c:v>
                </c:pt>
                <c:pt idx="558">
                  <c:v>167.54695088425379</c:v>
                </c:pt>
                <c:pt idx="559">
                  <c:v>156.9084409091719</c:v>
                </c:pt>
                <c:pt idx="560">
                  <c:v>157.59935151962529</c:v>
                </c:pt>
                <c:pt idx="561">
                  <c:v>156.89306668033805</c:v>
                </c:pt>
                <c:pt idx="562">
                  <c:v>158.04055763385472</c:v>
                </c:pt>
                <c:pt idx="563">
                  <c:v>155.7022512350641</c:v>
                </c:pt>
                <c:pt idx="564">
                  <c:v>157.29843837617705</c:v>
                </c:pt>
                <c:pt idx="565">
                  <c:v>163.57082712705673</c:v>
                </c:pt>
                <c:pt idx="566">
                  <c:v>73.83613803653634</c:v>
                </c:pt>
                <c:pt idx="567">
                  <c:v>75.134586837833865</c:v>
                </c:pt>
                <c:pt idx="568">
                  <c:v>76.277589467996279</c:v>
                </c:pt>
                <c:pt idx="569">
                  <c:v>77.647197503556782</c:v>
                </c:pt>
                <c:pt idx="570">
                  <c:v>48.885111828579369</c:v>
                </c:pt>
                <c:pt idx="571">
                  <c:v>48.712667863678149</c:v>
                </c:pt>
                <c:pt idx="572">
                  <c:v>47.758197563947647</c:v>
                </c:pt>
                <c:pt idx="573">
                  <c:v>50.592936695552282</c:v>
                </c:pt>
                <c:pt idx="574">
                  <c:v>59.092855822878022</c:v>
                </c:pt>
                <c:pt idx="575">
                  <c:v>61.950800019049183</c:v>
                </c:pt>
                <c:pt idx="576">
                  <c:v>63.302814532136409</c:v>
                </c:pt>
                <c:pt idx="577">
                  <c:v>88.769309384926373</c:v>
                </c:pt>
                <c:pt idx="578">
                  <c:v>90.65465718244684</c:v>
                </c:pt>
                <c:pt idx="579">
                  <c:v>76.555580139524039</c:v>
                </c:pt>
                <c:pt idx="580">
                  <c:v>77.446330725434365</c:v>
                </c:pt>
                <c:pt idx="581">
                  <c:v>153.65127952255358</c:v>
                </c:pt>
                <c:pt idx="582">
                  <c:v>157.77354535247522</c:v>
                </c:pt>
                <c:pt idx="583">
                  <c:v>161.53573643185641</c:v>
                </c:pt>
                <c:pt idx="584">
                  <c:v>175.47305893477966</c:v>
                </c:pt>
                <c:pt idx="585">
                  <c:v>187.34537033797744</c:v>
                </c:pt>
                <c:pt idx="586">
                  <c:v>191.72894255410912</c:v>
                </c:pt>
                <c:pt idx="587">
                  <c:v>200.76512559950493</c:v>
                </c:pt>
                <c:pt idx="588">
                  <c:v>213.40959789147433</c:v>
                </c:pt>
                <c:pt idx="589">
                  <c:v>223.15291884638776</c:v>
                </c:pt>
                <c:pt idx="590">
                  <c:v>233.16534603825198</c:v>
                </c:pt>
                <c:pt idx="591">
                  <c:v>239.82361886421478</c:v>
                </c:pt>
                <c:pt idx="592">
                  <c:v>239.26331588010788</c:v>
                </c:pt>
                <c:pt idx="593">
                  <c:v>244.91790233384978</c:v>
                </c:pt>
                <c:pt idx="594">
                  <c:v>86.658492968633993</c:v>
                </c:pt>
                <c:pt idx="595">
                  <c:v>87.735648956913479</c:v>
                </c:pt>
                <c:pt idx="596">
                  <c:v>93.27387898433463</c:v>
                </c:pt>
                <c:pt idx="597">
                  <c:v>91.048146840515216</c:v>
                </c:pt>
                <c:pt idx="598">
                  <c:v>98.979782257422386</c:v>
                </c:pt>
                <c:pt idx="599">
                  <c:v>115.03875614432641</c:v>
                </c:pt>
                <c:pt idx="600">
                  <c:v>105.75249582287182</c:v>
                </c:pt>
                <c:pt idx="601">
                  <c:v>99.502401448709776</c:v>
                </c:pt>
                <c:pt idx="602">
                  <c:v>115.12398683760921</c:v>
                </c:pt>
                <c:pt idx="603">
                  <c:v>115.84596488344386</c:v>
                </c:pt>
                <c:pt idx="604">
                  <c:v>129.55092942865164</c:v>
                </c:pt>
                <c:pt idx="605">
                  <c:v>122.72322580750782</c:v>
                </c:pt>
                <c:pt idx="606">
                  <c:v>135.20442307986315</c:v>
                </c:pt>
                <c:pt idx="607">
                  <c:v>137.20008799792083</c:v>
                </c:pt>
                <c:pt idx="608">
                  <c:v>146.8467515388032</c:v>
                </c:pt>
                <c:pt idx="609">
                  <c:v>168.55036789293473</c:v>
                </c:pt>
                <c:pt idx="610">
                  <c:v>169.07071885263719</c:v>
                </c:pt>
                <c:pt idx="611">
                  <c:v>171.26451407116326</c:v>
                </c:pt>
                <c:pt idx="612">
                  <c:v>173.33735632172238</c:v>
                </c:pt>
                <c:pt idx="613">
                  <c:v>173.33557633880753</c:v>
                </c:pt>
                <c:pt idx="614">
                  <c:v>174.76242875998193</c:v>
                </c:pt>
                <c:pt idx="615">
                  <c:v>174.90265511728776</c:v>
                </c:pt>
                <c:pt idx="616">
                  <c:v>180.30823044654537</c:v>
                </c:pt>
                <c:pt idx="617">
                  <c:v>184.65827259756151</c:v>
                </c:pt>
                <c:pt idx="618">
                  <c:v>188.81165072621999</c:v>
                </c:pt>
                <c:pt idx="619">
                  <c:v>195.32089506284879</c:v>
                </c:pt>
                <c:pt idx="620">
                  <c:v>201.82013156187892</c:v>
                </c:pt>
                <c:pt idx="621">
                  <c:v>210.56624880119685</c:v>
                </c:pt>
                <c:pt idx="622">
                  <c:v>213.57537405860836</c:v>
                </c:pt>
                <c:pt idx="623">
                  <c:v>216.92933561627126</c:v>
                </c:pt>
                <c:pt idx="624">
                  <c:v>220.70914847915151</c:v>
                </c:pt>
                <c:pt idx="625">
                  <c:v>223.70501370746331</c:v>
                </c:pt>
                <c:pt idx="626">
                  <c:v>228.98444440657516</c:v>
                </c:pt>
                <c:pt idx="627">
                  <c:v>214.90668219238341</c:v>
                </c:pt>
                <c:pt idx="628">
                  <c:v>227.22079811519956</c:v>
                </c:pt>
                <c:pt idx="629">
                  <c:v>235.02334134431879</c:v>
                </c:pt>
                <c:pt idx="630">
                  <c:v>253.42181873903752</c:v>
                </c:pt>
                <c:pt idx="631">
                  <c:v>255.40169352425059</c:v>
                </c:pt>
                <c:pt idx="632">
                  <c:v>253.9395851250828</c:v>
                </c:pt>
                <c:pt idx="633">
                  <c:v>197.71336523894976</c:v>
                </c:pt>
                <c:pt idx="634">
                  <c:v>195.82276074158889</c:v>
                </c:pt>
                <c:pt idx="635">
                  <c:v>190.91352149874518</c:v>
                </c:pt>
                <c:pt idx="636">
                  <c:v>195.98125443653643</c:v>
                </c:pt>
                <c:pt idx="637">
                  <c:v>199.46978874224578</c:v>
                </c:pt>
                <c:pt idx="638">
                  <c:v>192.2094524343043</c:v>
                </c:pt>
                <c:pt idx="639">
                  <c:v>193.45916821249534</c:v>
                </c:pt>
                <c:pt idx="640">
                  <c:v>197.11678602209932</c:v>
                </c:pt>
                <c:pt idx="641">
                  <c:v>182.4407415411352</c:v>
                </c:pt>
                <c:pt idx="642">
                  <c:v>195.40223870461134</c:v>
                </c:pt>
                <c:pt idx="643">
                  <c:v>201.13149373565372</c:v>
                </c:pt>
                <c:pt idx="644">
                  <c:v>204.75351197848246</c:v>
                </c:pt>
                <c:pt idx="645">
                  <c:v>207.43021729352716</c:v>
                </c:pt>
                <c:pt idx="646">
                  <c:v>199.18735715341916</c:v>
                </c:pt>
                <c:pt idx="647">
                  <c:v>188.37761426074604</c:v>
                </c:pt>
                <c:pt idx="648">
                  <c:v>209.514729469364</c:v>
                </c:pt>
                <c:pt idx="649">
                  <c:v>162.64974638100526</c:v>
                </c:pt>
                <c:pt idx="650">
                  <c:v>161.80318061378159</c:v>
                </c:pt>
                <c:pt idx="651">
                  <c:v>161.57692630486753</c:v>
                </c:pt>
                <c:pt idx="652">
                  <c:v>161.60282599208045</c:v>
                </c:pt>
                <c:pt idx="653">
                  <c:v>163.24426481503221</c:v>
                </c:pt>
                <c:pt idx="654">
                  <c:v>167.07541653713915</c:v>
                </c:pt>
                <c:pt idx="655">
                  <c:v>171.36937547211946</c:v>
                </c:pt>
                <c:pt idx="656">
                  <c:v>175.32230933483316</c:v>
                </c:pt>
                <c:pt idx="657">
                  <c:v>178.11812957526467</c:v>
                </c:pt>
                <c:pt idx="658">
                  <c:v>181.90778387262924</c:v>
                </c:pt>
                <c:pt idx="659">
                  <c:v>186.97055133948018</c:v>
                </c:pt>
                <c:pt idx="660">
                  <c:v>190.3935236352257</c:v>
                </c:pt>
                <c:pt idx="661">
                  <c:v>194.58551688835306</c:v>
                </c:pt>
                <c:pt idx="662">
                  <c:v>197.74799070031074</c:v>
                </c:pt>
                <c:pt idx="663">
                  <c:v>199.60509677408959</c:v>
                </c:pt>
                <c:pt idx="664">
                  <c:v>160.70530039518707</c:v>
                </c:pt>
                <c:pt idx="665">
                  <c:v>162.37044869627081</c:v>
                </c:pt>
                <c:pt idx="666">
                  <c:v>165.20668072444172</c:v>
                </c:pt>
                <c:pt idx="667">
                  <c:v>171.98913909847255</c:v>
                </c:pt>
                <c:pt idx="668">
                  <c:v>176.8880520824662</c:v>
                </c:pt>
                <c:pt idx="669">
                  <c:v>174.73449696888758</c:v>
                </c:pt>
                <c:pt idx="670">
                  <c:v>177.66338932433757</c:v>
                </c:pt>
                <c:pt idx="671">
                  <c:v>180.87668142911994</c:v>
                </c:pt>
                <c:pt idx="672">
                  <c:v>182.77088623907818</c:v>
                </c:pt>
                <c:pt idx="673">
                  <c:v>186.84645945152852</c:v>
                </c:pt>
                <c:pt idx="674">
                  <c:v>189.32861857879521</c:v>
                </c:pt>
                <c:pt idx="675">
                  <c:v>131.42108450645085</c:v>
                </c:pt>
                <c:pt idx="676">
                  <c:v>132.2773547750821</c:v>
                </c:pt>
                <c:pt idx="677">
                  <c:v>135.434494279988</c:v>
                </c:pt>
                <c:pt idx="678">
                  <c:v>139.9134376608672</c:v>
                </c:pt>
                <c:pt idx="679">
                  <c:v>142.88211578256198</c:v>
                </c:pt>
                <c:pt idx="680">
                  <c:v>148.9103597515159</c:v>
                </c:pt>
                <c:pt idx="681">
                  <c:v>148.45985243924065</c:v>
                </c:pt>
                <c:pt idx="682">
                  <c:v>157.99172495708956</c:v>
                </c:pt>
                <c:pt idx="683">
                  <c:v>158.59159167119219</c:v>
                </c:pt>
                <c:pt idx="684">
                  <c:v>156.05972913745998</c:v>
                </c:pt>
                <c:pt idx="685">
                  <c:v>157.24521499960207</c:v>
                </c:pt>
                <c:pt idx="686">
                  <c:v>160.30047576909044</c:v>
                </c:pt>
                <c:pt idx="687">
                  <c:v>162.99098506391294</c:v>
                </c:pt>
                <c:pt idx="688">
                  <c:v>163.07250272867947</c:v>
                </c:pt>
                <c:pt idx="689">
                  <c:v>161.79276891855699</c:v>
                </c:pt>
                <c:pt idx="690">
                  <c:v>170.00066932133225</c:v>
                </c:pt>
                <c:pt idx="691">
                  <c:v>165.21205559234701</c:v>
                </c:pt>
                <c:pt idx="692">
                  <c:v>162.43492120967124</c:v>
                </c:pt>
                <c:pt idx="693">
                  <c:v>165.11209972393951</c:v>
                </c:pt>
                <c:pt idx="694">
                  <c:v>166.47961205012942</c:v>
                </c:pt>
                <c:pt idx="695">
                  <c:v>167.14543664148985</c:v>
                </c:pt>
                <c:pt idx="696">
                  <c:v>166.98357650572817</c:v>
                </c:pt>
                <c:pt idx="697">
                  <c:v>168.53819653296392</c:v>
                </c:pt>
                <c:pt idx="698">
                  <c:v>168.46022697690125</c:v>
                </c:pt>
                <c:pt idx="699">
                  <c:v>170.53388147447524</c:v>
                </c:pt>
                <c:pt idx="700">
                  <c:v>175.42630714951355</c:v>
                </c:pt>
                <c:pt idx="701">
                  <c:v>50.727177663937823</c:v>
                </c:pt>
                <c:pt idx="702">
                  <c:v>49.952742778911102</c:v>
                </c:pt>
                <c:pt idx="703">
                  <c:v>28.208554541375349</c:v>
                </c:pt>
                <c:pt idx="704">
                  <c:v>29.971899374588588</c:v>
                </c:pt>
                <c:pt idx="705">
                  <c:v>43.129301906937144</c:v>
                </c:pt>
                <c:pt idx="706">
                  <c:v>75.592133909625431</c:v>
                </c:pt>
                <c:pt idx="707">
                  <c:v>77.614040659152806</c:v>
                </c:pt>
                <c:pt idx="708">
                  <c:v>80.008769987418248</c:v>
                </c:pt>
                <c:pt idx="709">
                  <c:v>81.160339153887634</c:v>
                </c:pt>
                <c:pt idx="710">
                  <c:v>97.969977403941186</c:v>
                </c:pt>
                <c:pt idx="711">
                  <c:v>98.005133538453606</c:v>
                </c:pt>
                <c:pt idx="712">
                  <c:v>94.955114706659145</c:v>
                </c:pt>
                <c:pt idx="713">
                  <c:v>98.70530435280557</c:v>
                </c:pt>
                <c:pt idx="714">
                  <c:v>98.152033554087723</c:v>
                </c:pt>
                <c:pt idx="715">
                  <c:v>96.436523105948794</c:v>
                </c:pt>
                <c:pt idx="716">
                  <c:v>86.714021576328435</c:v>
                </c:pt>
                <c:pt idx="717">
                  <c:v>86.355356531891516</c:v>
                </c:pt>
                <c:pt idx="718">
                  <c:v>97.077213624684674</c:v>
                </c:pt>
                <c:pt idx="719">
                  <c:v>107.95847229750709</c:v>
                </c:pt>
                <c:pt idx="720">
                  <c:v>105.70296349349772</c:v>
                </c:pt>
                <c:pt idx="721">
                  <c:v>53.172855901740093</c:v>
                </c:pt>
                <c:pt idx="722">
                  <c:v>69.298710842189706</c:v>
                </c:pt>
                <c:pt idx="723">
                  <c:v>48.799506513834899</c:v>
                </c:pt>
                <c:pt idx="724">
                  <c:v>46.857305270928435</c:v>
                </c:pt>
                <c:pt idx="725">
                  <c:v>47.769918134348387</c:v>
                </c:pt>
                <c:pt idx="726">
                  <c:v>50.185210052603736</c:v>
                </c:pt>
                <c:pt idx="727">
                  <c:v>76.329868449629544</c:v>
                </c:pt>
                <c:pt idx="728">
                  <c:v>57.265000271411537</c:v>
                </c:pt>
                <c:pt idx="729">
                  <c:v>80.564905842596602</c:v>
                </c:pt>
                <c:pt idx="730">
                  <c:v>65.898676646322343</c:v>
                </c:pt>
                <c:pt idx="731">
                  <c:v>71.034517118496012</c:v>
                </c:pt>
                <c:pt idx="732">
                  <c:v>78.458977301514977</c:v>
                </c:pt>
                <c:pt idx="733">
                  <c:v>84.040122914901843</c:v>
                </c:pt>
                <c:pt idx="734">
                  <c:v>103.09725136801512</c:v>
                </c:pt>
                <c:pt idx="735">
                  <c:v>104.73400869745643</c:v>
                </c:pt>
                <c:pt idx="736">
                  <c:v>147.711800036531</c:v>
                </c:pt>
                <c:pt idx="737">
                  <c:v>150.49920557942832</c:v>
                </c:pt>
                <c:pt idx="738">
                  <c:v>148.85529877477532</c:v>
                </c:pt>
                <c:pt idx="739">
                  <c:v>149.58332820530123</c:v>
                </c:pt>
                <c:pt idx="740">
                  <c:v>148.23688224310607</c:v>
                </c:pt>
                <c:pt idx="741">
                  <c:v>149.09799710044493</c:v>
                </c:pt>
                <c:pt idx="742">
                  <c:v>150.24791040978468</c:v>
                </c:pt>
                <c:pt idx="743">
                  <c:v>157.04785234124162</c:v>
                </c:pt>
                <c:pt idx="744">
                  <c:v>162.00080574699692</c:v>
                </c:pt>
                <c:pt idx="745">
                  <c:v>168.04331265320741</c:v>
                </c:pt>
                <c:pt idx="746">
                  <c:v>189.97656678162892</c:v>
                </c:pt>
                <c:pt idx="747">
                  <c:v>177.9884017655458</c:v>
                </c:pt>
                <c:pt idx="748">
                  <c:v>128.4846939541689</c:v>
                </c:pt>
                <c:pt idx="749">
                  <c:v>126.25291004325248</c:v>
                </c:pt>
                <c:pt idx="750">
                  <c:v>131.33189607831522</c:v>
                </c:pt>
                <c:pt idx="751">
                  <c:v>128.53977968742021</c:v>
                </c:pt>
                <c:pt idx="752">
                  <c:v>124.50512549166302</c:v>
                </c:pt>
                <c:pt idx="753">
                  <c:v>119.29042504857765</c:v>
                </c:pt>
                <c:pt idx="754">
                  <c:v>119.94773019945345</c:v>
                </c:pt>
                <c:pt idx="755">
                  <c:v>120.63148444888813</c:v>
                </c:pt>
                <c:pt idx="756">
                  <c:v>119.42984172423209</c:v>
                </c:pt>
                <c:pt idx="757">
                  <c:v>119.15589527593988</c:v>
                </c:pt>
                <c:pt idx="758">
                  <c:v>123.3879358289272</c:v>
                </c:pt>
                <c:pt idx="759">
                  <c:v>126.78283943891802</c:v>
                </c:pt>
                <c:pt idx="760">
                  <c:v>129.51463820542546</c:v>
                </c:pt>
                <c:pt idx="761">
                  <c:v>133.8921131912156</c:v>
                </c:pt>
                <c:pt idx="762">
                  <c:v>135.19417189795817</c:v>
                </c:pt>
                <c:pt idx="763">
                  <c:v>123.36734622351599</c:v>
                </c:pt>
                <c:pt idx="764">
                  <c:v>124.06424915662546</c:v>
                </c:pt>
                <c:pt idx="765">
                  <c:v>128.41280906819924</c:v>
                </c:pt>
                <c:pt idx="766">
                  <c:v>132.26183607349313</c:v>
                </c:pt>
                <c:pt idx="767">
                  <c:v>132.62498598566185</c:v>
                </c:pt>
                <c:pt idx="768">
                  <c:v>126.82801135120354</c:v>
                </c:pt>
                <c:pt idx="769">
                  <c:v>130.80352375395518</c:v>
                </c:pt>
                <c:pt idx="770">
                  <c:v>129.73056307380313</c:v>
                </c:pt>
                <c:pt idx="771">
                  <c:v>135.99259185221271</c:v>
                </c:pt>
                <c:pt idx="772">
                  <c:v>140.03837663625413</c:v>
                </c:pt>
                <c:pt idx="773">
                  <c:v>145.71378008432731</c:v>
                </c:pt>
                <c:pt idx="774">
                  <c:v>151.66634985439424</c:v>
                </c:pt>
                <c:pt idx="775">
                  <c:v>154.62326762640569</c:v>
                </c:pt>
                <c:pt idx="776">
                  <c:v>160.0690744421139</c:v>
                </c:pt>
                <c:pt idx="777">
                  <c:v>163.39869973723984</c:v>
                </c:pt>
                <c:pt idx="778">
                  <c:v>182.3198769697913</c:v>
                </c:pt>
                <c:pt idx="779">
                  <c:v>190.13793626501982</c:v>
                </c:pt>
                <c:pt idx="780">
                  <c:v>190.07898459096592</c:v>
                </c:pt>
                <c:pt idx="781">
                  <c:v>194.12535790455271</c:v>
                </c:pt>
                <c:pt idx="782">
                  <c:v>202.83832411951894</c:v>
                </c:pt>
                <c:pt idx="783">
                  <c:v>216.0849304964575</c:v>
                </c:pt>
                <c:pt idx="784">
                  <c:v>233.16321884171325</c:v>
                </c:pt>
                <c:pt idx="785">
                  <c:v>264.65781931971139</c:v>
                </c:pt>
                <c:pt idx="786">
                  <c:v>281.29036163259002</c:v>
                </c:pt>
                <c:pt idx="787">
                  <c:v>295.63464618142473</c:v>
                </c:pt>
                <c:pt idx="788">
                  <c:v>319.75475329314997</c:v>
                </c:pt>
                <c:pt idx="789">
                  <c:v>342.62487201859483</c:v>
                </c:pt>
                <c:pt idx="790">
                  <c:v>350.63763330541599</c:v>
                </c:pt>
                <c:pt idx="791">
                  <c:v>143.98203838023551</c:v>
                </c:pt>
                <c:pt idx="792">
                  <c:v>143.80983078638025</c:v>
                </c:pt>
                <c:pt idx="793">
                  <c:v>143.76444852865018</c:v>
                </c:pt>
                <c:pt idx="794">
                  <c:v>146.21309062716142</c:v>
                </c:pt>
                <c:pt idx="795">
                  <c:v>146.0854261406011</c:v>
                </c:pt>
                <c:pt idx="796">
                  <c:v>145.6886078613544</c:v>
                </c:pt>
                <c:pt idx="797">
                  <c:v>149.65646488072827</c:v>
                </c:pt>
                <c:pt idx="798">
                  <c:v>147.52486762948982</c:v>
                </c:pt>
                <c:pt idx="799">
                  <c:v>144.27710870446197</c:v>
                </c:pt>
                <c:pt idx="800">
                  <c:v>141.8417286827553</c:v>
                </c:pt>
                <c:pt idx="801">
                  <c:v>139.00243062387455</c:v>
                </c:pt>
                <c:pt idx="802">
                  <c:v>150.56192329137252</c:v>
                </c:pt>
                <c:pt idx="803">
                  <c:v>148.7744876573633</c:v>
                </c:pt>
                <c:pt idx="804">
                  <c:v>167.83448508259298</c:v>
                </c:pt>
                <c:pt idx="805">
                  <c:v>173.24655582849002</c:v>
                </c:pt>
                <c:pt idx="806">
                  <c:v>44.151832600791408</c:v>
                </c:pt>
                <c:pt idx="807">
                  <c:v>97.79704327263542</c:v>
                </c:pt>
                <c:pt idx="808">
                  <c:v>90.19256948547806</c:v>
                </c:pt>
                <c:pt idx="809">
                  <c:v>91.766458468115815</c:v>
                </c:pt>
                <c:pt idx="810">
                  <c:v>82.647951668958967</c:v>
                </c:pt>
                <c:pt idx="811">
                  <c:v>76.966297391439838</c:v>
                </c:pt>
                <c:pt idx="812">
                  <c:v>89.542705491842753</c:v>
                </c:pt>
                <c:pt idx="813">
                  <c:v>92.786782363827939</c:v>
                </c:pt>
                <c:pt idx="814">
                  <c:v>82.115352291594462</c:v>
                </c:pt>
                <c:pt idx="815">
                  <c:v>89.074470178165996</c:v>
                </c:pt>
                <c:pt idx="816">
                  <c:v>90.723135757756012</c:v>
                </c:pt>
                <c:pt idx="817">
                  <c:v>91.195174624174712</c:v>
                </c:pt>
                <c:pt idx="818">
                  <c:v>94.405279763086469</c:v>
                </c:pt>
                <c:pt idx="819">
                  <c:v>100.36441730077303</c:v>
                </c:pt>
                <c:pt idx="820">
                  <c:v>109.38129801409085</c:v>
                </c:pt>
                <c:pt idx="821">
                  <c:v>128.47061024053568</c:v>
                </c:pt>
                <c:pt idx="822">
                  <c:v>129.10732109029578</c:v>
                </c:pt>
                <c:pt idx="823">
                  <c:v>129.18933945462226</c:v>
                </c:pt>
                <c:pt idx="824">
                  <c:v>127.79964630094133</c:v>
                </c:pt>
                <c:pt idx="825">
                  <c:v>126.5341961693257</c:v>
                </c:pt>
                <c:pt idx="826">
                  <c:v>131.817212531373</c:v>
                </c:pt>
                <c:pt idx="827">
                  <c:v>133.15206903954009</c:v>
                </c:pt>
                <c:pt idx="828">
                  <c:v>136.46446756211796</c:v>
                </c:pt>
                <c:pt idx="829">
                  <c:v>130.1297905909417</c:v>
                </c:pt>
                <c:pt idx="830">
                  <c:v>123.00921414632521</c:v>
                </c:pt>
                <c:pt idx="831">
                  <c:v>116.50005299602196</c:v>
                </c:pt>
                <c:pt idx="832">
                  <c:v>108.64355012144824</c:v>
                </c:pt>
                <c:pt idx="833">
                  <c:v>104.12590006312914</c:v>
                </c:pt>
                <c:pt idx="834">
                  <c:v>105.86190554444011</c:v>
                </c:pt>
                <c:pt idx="835">
                  <c:v>108.01283250386268</c:v>
                </c:pt>
                <c:pt idx="836">
                  <c:v>249.79620754236413</c:v>
                </c:pt>
                <c:pt idx="837">
                  <c:v>247.48414209250595</c:v>
                </c:pt>
                <c:pt idx="838">
                  <c:v>243.01993671205099</c:v>
                </c:pt>
                <c:pt idx="839">
                  <c:v>266.34084401392147</c:v>
                </c:pt>
                <c:pt idx="840">
                  <c:v>297.31804433257327</c:v>
                </c:pt>
                <c:pt idx="841">
                  <c:v>345.75175606461835</c:v>
                </c:pt>
                <c:pt idx="842">
                  <c:v>435.6338889049419</c:v>
                </c:pt>
                <c:pt idx="843">
                  <c:v>463.42844548320545</c:v>
                </c:pt>
                <c:pt idx="844">
                  <c:v>501.25770920388499</c:v>
                </c:pt>
                <c:pt idx="845">
                  <c:v>508.34021331500054</c:v>
                </c:pt>
                <c:pt idx="846">
                  <c:v>503.11299590747711</c:v>
                </c:pt>
                <c:pt idx="847">
                  <c:v>499.20351585538418</c:v>
                </c:pt>
                <c:pt idx="848">
                  <c:v>180.59231182126243</c:v>
                </c:pt>
                <c:pt idx="849">
                  <c:v>184.00655686507463</c:v>
                </c:pt>
                <c:pt idx="850">
                  <c:v>187.82740313944512</c:v>
                </c:pt>
                <c:pt idx="851">
                  <c:v>205.94986435898556</c:v>
                </c:pt>
                <c:pt idx="852">
                  <c:v>207.21700015305751</c:v>
                </c:pt>
                <c:pt idx="853">
                  <c:v>209.27633375308667</c:v>
                </c:pt>
                <c:pt idx="854">
                  <c:v>211.08922334429349</c:v>
                </c:pt>
                <c:pt idx="855">
                  <c:v>90.655940649355983</c:v>
                </c:pt>
                <c:pt idx="856">
                  <c:v>92.606171891256025</c:v>
                </c:pt>
                <c:pt idx="857">
                  <c:v>92.288650182931832</c:v>
                </c:pt>
                <c:pt idx="858">
                  <c:v>80.391270413710203</c:v>
                </c:pt>
                <c:pt idx="859">
                  <c:v>81.376048107828495</c:v>
                </c:pt>
                <c:pt idx="860">
                  <c:v>82.279118177277041</c:v>
                </c:pt>
                <c:pt idx="861">
                  <c:v>85.060181436779573</c:v>
                </c:pt>
                <c:pt idx="862">
                  <c:v>88.269420750773037</c:v>
                </c:pt>
                <c:pt idx="863">
                  <c:v>92.338307708591714</c:v>
                </c:pt>
                <c:pt idx="864">
                  <c:v>90.054051896304628</c:v>
                </c:pt>
                <c:pt idx="865">
                  <c:v>91.713675321242476</c:v>
                </c:pt>
                <c:pt idx="866">
                  <c:v>95.831443525372237</c:v>
                </c:pt>
                <c:pt idx="867">
                  <c:v>99.716061422878539</c:v>
                </c:pt>
                <c:pt idx="868">
                  <c:v>107.67830196221655</c:v>
                </c:pt>
                <c:pt idx="869">
                  <c:v>114.94724786791491</c:v>
                </c:pt>
                <c:pt idx="870">
                  <c:v>48.843852775185439</c:v>
                </c:pt>
                <c:pt idx="871">
                  <c:v>51.832909709074499</c:v>
                </c:pt>
                <c:pt idx="872">
                  <c:v>113.18328684396997</c:v>
                </c:pt>
                <c:pt idx="873">
                  <c:v>46.994883470330933</c:v>
                </c:pt>
                <c:pt idx="874">
                  <c:v>116.24399711839376</c:v>
                </c:pt>
                <c:pt idx="875">
                  <c:v>120.31146456778544</c:v>
                </c:pt>
                <c:pt idx="876">
                  <c:v>44.473819156745066</c:v>
                </c:pt>
                <c:pt idx="877">
                  <c:v>129.61730372263355</c:v>
                </c:pt>
                <c:pt idx="878">
                  <c:v>62.537387766363224</c:v>
                </c:pt>
                <c:pt idx="879">
                  <c:v>125.08033609115967</c:v>
                </c:pt>
                <c:pt idx="880">
                  <c:v>77.48212881641075</c:v>
                </c:pt>
                <c:pt idx="881">
                  <c:v>86.864023653209671</c:v>
                </c:pt>
                <c:pt idx="882">
                  <c:v>131.0447498599338</c:v>
                </c:pt>
                <c:pt idx="883">
                  <c:v>100.95139132390455</c:v>
                </c:pt>
                <c:pt idx="884">
                  <c:v>98.835026638988552</c:v>
                </c:pt>
                <c:pt idx="885">
                  <c:v>169.25384083447736</c:v>
                </c:pt>
                <c:pt idx="886">
                  <c:v>173.10867355162699</c:v>
                </c:pt>
                <c:pt idx="887">
                  <c:v>174.62481836862912</c:v>
                </c:pt>
                <c:pt idx="888">
                  <c:v>174.91553247805723</c:v>
                </c:pt>
                <c:pt idx="889">
                  <c:v>176.12130340123366</c:v>
                </c:pt>
                <c:pt idx="890">
                  <c:v>182.85157561755713</c:v>
                </c:pt>
                <c:pt idx="891">
                  <c:v>186.57792766956163</c:v>
                </c:pt>
                <c:pt idx="892">
                  <c:v>191.7316982757643</c:v>
                </c:pt>
                <c:pt idx="893">
                  <c:v>193.12694563175501</c:v>
                </c:pt>
                <c:pt idx="894">
                  <c:v>194.72763973601414</c:v>
                </c:pt>
                <c:pt idx="895">
                  <c:v>197.96911472670934</c:v>
                </c:pt>
                <c:pt idx="896">
                  <c:v>202.18927971045329</c:v>
                </c:pt>
                <c:pt idx="897">
                  <c:v>204.89540761369136</c:v>
                </c:pt>
                <c:pt idx="898">
                  <c:v>209.92530827315193</c:v>
                </c:pt>
                <c:pt idx="899">
                  <c:v>221.59860784255602</c:v>
                </c:pt>
                <c:pt idx="900">
                  <c:v>240.90845817602076</c:v>
                </c:pt>
                <c:pt idx="901">
                  <c:v>275.35372952131672</c:v>
                </c:pt>
                <c:pt idx="902">
                  <c:v>304.82189563626525</c:v>
                </c:pt>
                <c:pt idx="903">
                  <c:v>321.08873360875998</c:v>
                </c:pt>
                <c:pt idx="904">
                  <c:v>344.92154967265049</c:v>
                </c:pt>
                <c:pt idx="905">
                  <c:v>366.78269131193485</c:v>
                </c:pt>
                <c:pt idx="906">
                  <c:v>385.6801977981961</c:v>
                </c:pt>
                <c:pt idx="907">
                  <c:v>396.36825498109545</c:v>
                </c:pt>
                <c:pt idx="908">
                  <c:v>401.81606443750934</c:v>
                </c:pt>
                <c:pt idx="909">
                  <c:v>405.42339995024872</c:v>
                </c:pt>
                <c:pt idx="910">
                  <c:v>408.92617151293609</c:v>
                </c:pt>
                <c:pt idx="911">
                  <c:v>127.17341297812726</c:v>
                </c:pt>
                <c:pt idx="912">
                  <c:v>131.55127255803464</c:v>
                </c:pt>
                <c:pt idx="913">
                  <c:v>131.59350686644811</c:v>
                </c:pt>
                <c:pt idx="914">
                  <c:v>130.53457658904529</c:v>
                </c:pt>
                <c:pt idx="915">
                  <c:v>133.05409610126375</c:v>
                </c:pt>
                <c:pt idx="916">
                  <c:v>134.07581102039396</c:v>
                </c:pt>
                <c:pt idx="917">
                  <c:v>135.44385354283813</c:v>
                </c:pt>
                <c:pt idx="918">
                  <c:v>138.31440589757381</c:v>
                </c:pt>
                <c:pt idx="919">
                  <c:v>132.77421010402773</c:v>
                </c:pt>
                <c:pt idx="920">
                  <c:v>130.37586512349898</c:v>
                </c:pt>
                <c:pt idx="921">
                  <c:v>133.28843454397017</c:v>
                </c:pt>
                <c:pt idx="922">
                  <c:v>142.07296565575251</c:v>
                </c:pt>
                <c:pt idx="923">
                  <c:v>143.75579105772698</c:v>
                </c:pt>
                <c:pt idx="924">
                  <c:v>145.37074820136132</c:v>
                </c:pt>
                <c:pt idx="925">
                  <c:v>150.60806751791364</c:v>
                </c:pt>
                <c:pt idx="926">
                  <c:v>123.88088461016375</c:v>
                </c:pt>
                <c:pt idx="927">
                  <c:v>130.03698646176377</c:v>
                </c:pt>
                <c:pt idx="928">
                  <c:v>135.93800085051168</c:v>
                </c:pt>
                <c:pt idx="929">
                  <c:v>148.13390734036105</c:v>
                </c:pt>
                <c:pt idx="930">
                  <c:v>155.11730813761358</c:v>
                </c:pt>
                <c:pt idx="931">
                  <c:v>151.3213480257543</c:v>
                </c:pt>
                <c:pt idx="932">
                  <c:v>147.56540453502006</c:v>
                </c:pt>
                <c:pt idx="933">
                  <c:v>151.02225206108983</c:v>
                </c:pt>
                <c:pt idx="934">
                  <c:v>146.03584070365304</c:v>
                </c:pt>
                <c:pt idx="935">
                  <c:v>144.24079341905542</c:v>
                </c:pt>
                <c:pt idx="936">
                  <c:v>143.32380479009183</c:v>
                </c:pt>
                <c:pt idx="937">
                  <c:v>150.14094631514931</c:v>
                </c:pt>
                <c:pt idx="938">
                  <c:v>150.23525403225273</c:v>
                </c:pt>
                <c:pt idx="939">
                  <c:v>153.04058961413685</c:v>
                </c:pt>
                <c:pt idx="940">
                  <c:v>158.45893111492128</c:v>
                </c:pt>
                <c:pt idx="941">
                  <c:v>211.73973395017435</c:v>
                </c:pt>
                <c:pt idx="942">
                  <c:v>214.6448265517829</c:v>
                </c:pt>
                <c:pt idx="943">
                  <c:v>217.70658237170858</c:v>
                </c:pt>
                <c:pt idx="944">
                  <c:v>222.78039374860677</c:v>
                </c:pt>
                <c:pt idx="945">
                  <c:v>226.02630563235564</c:v>
                </c:pt>
                <c:pt idx="946">
                  <c:v>229.47894053415118</c:v>
                </c:pt>
                <c:pt idx="947">
                  <c:v>247.92909914007188</c:v>
                </c:pt>
                <c:pt idx="948">
                  <c:v>240.33185761664862</c:v>
                </c:pt>
                <c:pt idx="949">
                  <c:v>245.58457319011922</c:v>
                </c:pt>
                <c:pt idx="950">
                  <c:v>250.95646734119399</c:v>
                </c:pt>
                <c:pt idx="951">
                  <c:v>256.01142825132439</c:v>
                </c:pt>
                <c:pt idx="952">
                  <c:v>262.65356447196632</c:v>
                </c:pt>
                <c:pt idx="953">
                  <c:v>105.37132071482873</c:v>
                </c:pt>
                <c:pt idx="954">
                  <c:v>107.29724140145828</c:v>
                </c:pt>
                <c:pt idx="955">
                  <c:v>105.4766831154358</c:v>
                </c:pt>
                <c:pt idx="956">
                  <c:v>77.904112755128892</c:v>
                </c:pt>
                <c:pt idx="957">
                  <c:v>99.500072438279631</c:v>
                </c:pt>
                <c:pt idx="958">
                  <c:v>100.12292789358528</c:v>
                </c:pt>
                <c:pt idx="959">
                  <c:v>85.756206777987472</c:v>
                </c:pt>
                <c:pt idx="960">
                  <c:v>90.177072320543658</c:v>
                </c:pt>
                <c:pt idx="961">
                  <c:v>90.57108012690469</c:v>
                </c:pt>
                <c:pt idx="962">
                  <c:v>82.11630583150577</c:v>
                </c:pt>
                <c:pt idx="963">
                  <c:v>100.42216576391536</c:v>
                </c:pt>
                <c:pt idx="964">
                  <c:v>100.03504617205363</c:v>
                </c:pt>
                <c:pt idx="965">
                  <c:v>200.48436696210578</c:v>
                </c:pt>
                <c:pt idx="966">
                  <c:v>207.06520096168663</c:v>
                </c:pt>
                <c:pt idx="967">
                  <c:v>213.49333899743624</c:v>
                </c:pt>
                <c:pt idx="968">
                  <c:v>214.85040111990611</c:v>
                </c:pt>
                <c:pt idx="969">
                  <c:v>216.62438029430854</c:v>
                </c:pt>
                <c:pt idx="970">
                  <c:v>223.76566641384622</c:v>
                </c:pt>
                <c:pt idx="971">
                  <c:v>223.09545933721591</c:v>
                </c:pt>
                <c:pt idx="972">
                  <c:v>220.49930263062529</c:v>
                </c:pt>
                <c:pt idx="973">
                  <c:v>223.09025903803263</c:v>
                </c:pt>
                <c:pt idx="974">
                  <c:v>223.09999985868325</c:v>
                </c:pt>
                <c:pt idx="975">
                  <c:v>103.85831738290932</c:v>
                </c:pt>
                <c:pt idx="976">
                  <c:v>100.1392080945671</c:v>
                </c:pt>
                <c:pt idx="977">
                  <c:v>105.88192338606811</c:v>
                </c:pt>
                <c:pt idx="978">
                  <c:v>119.98833699258401</c:v>
                </c:pt>
                <c:pt idx="979">
                  <c:v>126.33706405877118</c:v>
                </c:pt>
                <c:pt idx="980">
                  <c:v>124.86678496043055</c:v>
                </c:pt>
                <c:pt idx="981">
                  <c:v>129.34363644680283</c:v>
                </c:pt>
                <c:pt idx="982">
                  <c:v>130.88939137284984</c:v>
                </c:pt>
                <c:pt idx="983">
                  <c:v>134.51918317710943</c:v>
                </c:pt>
                <c:pt idx="984">
                  <c:v>141.13884429648937</c:v>
                </c:pt>
                <c:pt idx="985">
                  <c:v>144.68944164226573</c:v>
                </c:pt>
                <c:pt idx="986">
                  <c:v>147.71101057860565</c:v>
                </c:pt>
                <c:pt idx="987">
                  <c:v>149.54959455512196</c:v>
                </c:pt>
                <c:pt idx="988">
                  <c:v>156.04226780638558</c:v>
                </c:pt>
                <c:pt idx="989">
                  <c:v>157.13499243288697</c:v>
                </c:pt>
                <c:pt idx="990">
                  <c:v>146.08418995852537</c:v>
                </c:pt>
                <c:pt idx="991">
                  <c:v>148.91539158218231</c:v>
                </c:pt>
                <c:pt idx="992">
                  <c:v>152.17324919851089</c:v>
                </c:pt>
                <c:pt idx="993">
                  <c:v>149.03316608926727</c:v>
                </c:pt>
                <c:pt idx="994">
                  <c:v>150.51822685567859</c:v>
                </c:pt>
                <c:pt idx="995">
                  <c:v>151.43263853698525</c:v>
                </c:pt>
                <c:pt idx="996">
                  <c:v>157.71211044300424</c:v>
                </c:pt>
                <c:pt idx="997">
                  <c:v>158.1517123982585</c:v>
                </c:pt>
                <c:pt idx="998">
                  <c:v>154.67249227908215</c:v>
                </c:pt>
                <c:pt idx="999">
                  <c:v>153.9444401540396</c:v>
                </c:pt>
                <c:pt idx="1000">
                  <c:v>155.6219235534515</c:v>
                </c:pt>
                <c:pt idx="1001">
                  <c:v>159.02790360498989</c:v>
                </c:pt>
                <c:pt idx="1002">
                  <c:v>166.41771476586189</c:v>
                </c:pt>
                <c:pt idx="1003">
                  <c:v>166.74792620391827</c:v>
                </c:pt>
                <c:pt idx="1004">
                  <c:v>170.10916982033157</c:v>
                </c:pt>
                <c:pt idx="1005">
                  <c:v>101.6239751057235</c:v>
                </c:pt>
                <c:pt idx="1006">
                  <c:v>103.22209132191671</c:v>
                </c:pt>
                <c:pt idx="1007">
                  <c:v>103.16766862502851</c:v>
                </c:pt>
                <c:pt idx="1008">
                  <c:v>104.59759569465371</c:v>
                </c:pt>
                <c:pt idx="1009">
                  <c:v>131.59385540424606</c:v>
                </c:pt>
                <c:pt idx="1010">
                  <c:v>133.7858358693681</c:v>
                </c:pt>
                <c:pt idx="1011">
                  <c:v>137.989212812635</c:v>
                </c:pt>
                <c:pt idx="1012">
                  <c:v>142.2102923861745</c:v>
                </c:pt>
                <c:pt idx="1013">
                  <c:v>143.25044659037636</c:v>
                </c:pt>
                <c:pt idx="1014">
                  <c:v>155.64240013791098</c:v>
                </c:pt>
                <c:pt idx="1015">
                  <c:v>160.61556081415804</c:v>
                </c:pt>
                <c:pt idx="1016">
                  <c:v>169.06985146759979</c:v>
                </c:pt>
                <c:pt idx="1017">
                  <c:v>178.97224494348004</c:v>
                </c:pt>
                <c:pt idx="1018">
                  <c:v>190.60235811824379</c:v>
                </c:pt>
                <c:pt idx="1019">
                  <c:v>197.48311244995094</c:v>
                </c:pt>
                <c:pt idx="1020">
                  <c:v>95.309976248338643</c:v>
                </c:pt>
                <c:pt idx="1021">
                  <c:v>95.397313381695739</c:v>
                </c:pt>
                <c:pt idx="1022">
                  <c:v>95.670230343035456</c:v>
                </c:pt>
                <c:pt idx="1023">
                  <c:v>119.98622652491937</c:v>
                </c:pt>
                <c:pt idx="1024">
                  <c:v>121.57037831888897</c:v>
                </c:pt>
                <c:pt idx="1025">
                  <c:v>127.51652144504573</c:v>
                </c:pt>
                <c:pt idx="1026">
                  <c:v>131.22533903436312</c:v>
                </c:pt>
                <c:pt idx="1027">
                  <c:v>135.54491296072686</c:v>
                </c:pt>
                <c:pt idx="1028">
                  <c:v>143.16237238634164</c:v>
                </c:pt>
                <c:pt idx="1029">
                  <c:v>142.20733248508139</c:v>
                </c:pt>
                <c:pt idx="1030">
                  <c:v>142.3650639388735</c:v>
                </c:pt>
                <c:pt idx="1031">
                  <c:v>150.66780113435743</c:v>
                </c:pt>
                <c:pt idx="1032">
                  <c:v>156.33977159118629</c:v>
                </c:pt>
                <c:pt idx="1033">
                  <c:v>162.79765226271178</c:v>
                </c:pt>
                <c:pt idx="1034">
                  <c:v>165.86207234050255</c:v>
                </c:pt>
                <c:pt idx="1035">
                  <c:v>168.38651853798322</c:v>
                </c:pt>
                <c:pt idx="1036">
                  <c:v>172.93574369350878</c:v>
                </c:pt>
                <c:pt idx="1037">
                  <c:v>173.14846691042774</c:v>
                </c:pt>
                <c:pt idx="1038">
                  <c:v>176.16853153160577</c:v>
                </c:pt>
                <c:pt idx="1039">
                  <c:v>178.92289023186092</c:v>
                </c:pt>
                <c:pt idx="1040">
                  <c:v>183.34914040012325</c:v>
                </c:pt>
                <c:pt idx="1041">
                  <c:v>190.15749923417857</c:v>
                </c:pt>
                <c:pt idx="1042">
                  <c:v>194.43300328095356</c:v>
                </c:pt>
                <c:pt idx="1043">
                  <c:v>201.58333856439083</c:v>
                </c:pt>
                <c:pt idx="1044">
                  <c:v>223.11676219064094</c:v>
                </c:pt>
                <c:pt idx="1045">
                  <c:v>237.34641270361783</c:v>
                </c:pt>
                <c:pt idx="1046">
                  <c:v>253.30726964404397</c:v>
                </c:pt>
                <c:pt idx="1047">
                  <c:v>274.35136728245931</c:v>
                </c:pt>
                <c:pt idx="1048">
                  <c:v>289.099645624473</c:v>
                </c:pt>
                <c:pt idx="1049">
                  <c:v>296.05860281575059</c:v>
                </c:pt>
                <c:pt idx="1050">
                  <c:v>315.70897481371674</c:v>
                </c:pt>
                <c:pt idx="1051">
                  <c:v>336.94626209102296</c:v>
                </c:pt>
                <c:pt idx="1052">
                  <c:v>363.2240691303104</c:v>
                </c:pt>
                <c:pt idx="1053">
                  <c:v>370.91187797141924</c:v>
                </c:pt>
                <c:pt idx="1054">
                  <c:v>373.53678456498864</c:v>
                </c:pt>
                <c:pt idx="1055">
                  <c:v>372.54176998915233</c:v>
                </c:pt>
                <c:pt idx="1056">
                  <c:v>373.72193217858728</c:v>
                </c:pt>
                <c:pt idx="1057">
                  <c:v>368.51203898529093</c:v>
                </c:pt>
                <c:pt idx="1058">
                  <c:v>186.22745299347559</c:v>
                </c:pt>
                <c:pt idx="1059">
                  <c:v>189.80403549685701</c:v>
                </c:pt>
                <c:pt idx="1060">
                  <c:v>190.21580147859009</c:v>
                </c:pt>
                <c:pt idx="1061">
                  <c:v>189.46995965009324</c:v>
                </c:pt>
                <c:pt idx="1062">
                  <c:v>193.67235713337172</c:v>
                </c:pt>
                <c:pt idx="1063">
                  <c:v>198.89636565264337</c:v>
                </c:pt>
                <c:pt idx="1064">
                  <c:v>203.27267161663877</c:v>
                </c:pt>
                <c:pt idx="1065">
                  <c:v>204.61010331222059</c:v>
                </c:pt>
                <c:pt idx="1066">
                  <c:v>206.09059658325424</c:v>
                </c:pt>
                <c:pt idx="1067">
                  <c:v>206.55936965718507</c:v>
                </c:pt>
                <c:pt idx="1068">
                  <c:v>208.58147468501397</c:v>
                </c:pt>
                <c:pt idx="1069">
                  <c:v>209.86461144700394</c:v>
                </c:pt>
                <c:pt idx="1070">
                  <c:v>164.30084174211373</c:v>
                </c:pt>
                <c:pt idx="1071">
                  <c:v>168.60380002827975</c:v>
                </c:pt>
                <c:pt idx="1072">
                  <c:v>181.5268701460615</c:v>
                </c:pt>
                <c:pt idx="1073">
                  <c:v>224.01414684927212</c:v>
                </c:pt>
                <c:pt idx="1074">
                  <c:v>235.81338124247932</c:v>
                </c:pt>
                <c:pt idx="1075">
                  <c:v>137.26052774934323</c:v>
                </c:pt>
                <c:pt idx="1076">
                  <c:v>139.33247433881166</c:v>
                </c:pt>
                <c:pt idx="1077">
                  <c:v>140.26490562674934</c:v>
                </c:pt>
                <c:pt idx="1078">
                  <c:v>144.45733991994717</c:v>
                </c:pt>
                <c:pt idx="1079">
                  <c:v>157.3450442727532</c:v>
                </c:pt>
                <c:pt idx="1080">
                  <c:v>166.21108405940578</c:v>
                </c:pt>
                <c:pt idx="1081">
                  <c:v>171.60695107119849</c:v>
                </c:pt>
                <c:pt idx="1082">
                  <c:v>173.08107246113727</c:v>
                </c:pt>
                <c:pt idx="1083">
                  <c:v>178.83315424888636</c:v>
                </c:pt>
                <c:pt idx="1084">
                  <c:v>181.87643647452438</c:v>
                </c:pt>
                <c:pt idx="1085">
                  <c:v>183.22515348251045</c:v>
                </c:pt>
                <c:pt idx="1086">
                  <c:v>183.77481264480201</c:v>
                </c:pt>
                <c:pt idx="1087">
                  <c:v>13.320266519035556</c:v>
                </c:pt>
                <c:pt idx="1088">
                  <c:v>45.728734955336449</c:v>
                </c:pt>
                <c:pt idx="1089">
                  <c:v>48.523014401292187</c:v>
                </c:pt>
                <c:pt idx="1090">
                  <c:v>62.78365823775323</c:v>
                </c:pt>
                <c:pt idx="1091">
                  <c:v>159.83263214975312</c:v>
                </c:pt>
                <c:pt idx="1092">
                  <c:v>161.84208919055325</c:v>
                </c:pt>
                <c:pt idx="1093">
                  <c:v>162.16756040755072</c:v>
                </c:pt>
                <c:pt idx="1094">
                  <c:v>161.33327388515622</c:v>
                </c:pt>
                <c:pt idx="1095">
                  <c:v>162.81327211866895</c:v>
                </c:pt>
                <c:pt idx="1096">
                  <c:v>165.18587316647327</c:v>
                </c:pt>
                <c:pt idx="1097">
                  <c:v>169.16662302069298</c:v>
                </c:pt>
                <c:pt idx="1098">
                  <c:v>171.40638414477496</c:v>
                </c:pt>
                <c:pt idx="1099">
                  <c:v>172.89564005969601</c:v>
                </c:pt>
                <c:pt idx="1100">
                  <c:v>172.04741269207284</c:v>
                </c:pt>
                <c:pt idx="1101">
                  <c:v>173.27421428281042</c:v>
                </c:pt>
                <c:pt idx="1102">
                  <c:v>173.27609442180676</c:v>
                </c:pt>
                <c:pt idx="1103">
                  <c:v>177.53826768042228</c:v>
                </c:pt>
                <c:pt idx="1104">
                  <c:v>181.77629422749786</c:v>
                </c:pt>
                <c:pt idx="1105">
                  <c:v>186.4731148462802</c:v>
                </c:pt>
                <c:pt idx="1106">
                  <c:v>242.7573961827805</c:v>
                </c:pt>
                <c:pt idx="1107">
                  <c:v>243.59601283269825</c:v>
                </c:pt>
                <c:pt idx="1108">
                  <c:v>247.43730954890111</c:v>
                </c:pt>
                <c:pt idx="1109">
                  <c:v>252.2413483994992</c:v>
                </c:pt>
                <c:pt idx="1110">
                  <c:v>258.47994457262826</c:v>
                </c:pt>
                <c:pt idx="1111">
                  <c:v>264.67904452773831</c:v>
                </c:pt>
                <c:pt idx="1112">
                  <c:v>207.32000858434432</c:v>
                </c:pt>
                <c:pt idx="1113">
                  <c:v>241.39100625961032</c:v>
                </c:pt>
                <c:pt idx="1114">
                  <c:v>248.53448429268602</c:v>
                </c:pt>
                <c:pt idx="1115">
                  <c:v>253.74309621242693</c:v>
                </c:pt>
                <c:pt idx="1116">
                  <c:v>256.94656241287458</c:v>
                </c:pt>
                <c:pt idx="1117">
                  <c:v>261.91258471706033</c:v>
                </c:pt>
                <c:pt idx="1118">
                  <c:v>264.8185693274209</c:v>
                </c:pt>
                <c:pt idx="1119">
                  <c:v>269.13580222154746</c:v>
                </c:pt>
                <c:pt idx="1120">
                  <c:v>272.38501857935165</c:v>
                </c:pt>
                <c:pt idx="1121">
                  <c:v>274.99162405587401</c:v>
                </c:pt>
                <c:pt idx="1122">
                  <c:v>202.81006023944485</c:v>
                </c:pt>
                <c:pt idx="1123">
                  <c:v>204.3630901697195</c:v>
                </c:pt>
                <c:pt idx="1124">
                  <c:v>205.79650210161373</c:v>
                </c:pt>
                <c:pt idx="1125">
                  <c:v>207.23602280191923</c:v>
                </c:pt>
                <c:pt idx="1126">
                  <c:v>207.5180180066433</c:v>
                </c:pt>
                <c:pt idx="1127">
                  <c:v>210.34216718269673</c:v>
                </c:pt>
                <c:pt idx="1128">
                  <c:v>210.31814576493096</c:v>
                </c:pt>
                <c:pt idx="1129">
                  <c:v>218.91089809193755</c:v>
                </c:pt>
                <c:pt idx="1130">
                  <c:v>221.59266371702643</c:v>
                </c:pt>
                <c:pt idx="1131">
                  <c:v>227.40013783663761</c:v>
                </c:pt>
                <c:pt idx="1132">
                  <c:v>234.45106207946151</c:v>
                </c:pt>
                <c:pt idx="1133">
                  <c:v>234.47407269677711</c:v>
                </c:pt>
                <c:pt idx="1134">
                  <c:v>145.45101228483986</c:v>
                </c:pt>
                <c:pt idx="1135">
                  <c:v>148.1089888327584</c:v>
                </c:pt>
                <c:pt idx="1136">
                  <c:v>156.52693615178899</c:v>
                </c:pt>
                <c:pt idx="1137">
                  <c:v>155.28657267676132</c:v>
                </c:pt>
                <c:pt idx="1138">
                  <c:v>151.98072522197904</c:v>
                </c:pt>
                <c:pt idx="1139">
                  <c:v>152.19934430656028</c:v>
                </c:pt>
                <c:pt idx="1140">
                  <c:v>152.31523027335001</c:v>
                </c:pt>
                <c:pt idx="1141">
                  <c:v>153.69319136444776</c:v>
                </c:pt>
                <c:pt idx="1142">
                  <c:v>148.54185795210432</c:v>
                </c:pt>
                <c:pt idx="1143">
                  <c:v>147.87684725963445</c:v>
                </c:pt>
                <c:pt idx="1144">
                  <c:v>151.30282859407706</c:v>
                </c:pt>
                <c:pt idx="1145">
                  <c:v>151.7447705067664</c:v>
                </c:pt>
                <c:pt idx="1146">
                  <c:v>155.49328484126451</c:v>
                </c:pt>
                <c:pt idx="1147">
                  <c:v>157.46015904341186</c:v>
                </c:pt>
                <c:pt idx="1148">
                  <c:v>176.50270166431821</c:v>
                </c:pt>
                <c:pt idx="1149">
                  <c:v>178.32093530942782</c:v>
                </c:pt>
                <c:pt idx="1150">
                  <c:v>181.66765995891606</c:v>
                </c:pt>
                <c:pt idx="1151">
                  <c:v>184.94916387417695</c:v>
                </c:pt>
                <c:pt idx="1152">
                  <c:v>189.8638252396207</c:v>
                </c:pt>
                <c:pt idx="1153">
                  <c:v>195.69777371324415</c:v>
                </c:pt>
                <c:pt idx="1154">
                  <c:v>201.53398449968435</c:v>
                </c:pt>
                <c:pt idx="1155">
                  <c:v>206.5094154081041</c:v>
                </c:pt>
                <c:pt idx="1156">
                  <c:v>212.76828045466954</c:v>
                </c:pt>
                <c:pt idx="1157">
                  <c:v>218.32539218607286</c:v>
                </c:pt>
                <c:pt idx="1158">
                  <c:v>220.99912206579324</c:v>
                </c:pt>
                <c:pt idx="1159">
                  <c:v>225.93566872569551</c:v>
                </c:pt>
                <c:pt idx="1160">
                  <c:v>230.36298639899189</c:v>
                </c:pt>
                <c:pt idx="1161">
                  <c:v>234.02069369673285</c:v>
                </c:pt>
                <c:pt idx="1162">
                  <c:v>238.11882334268452</c:v>
                </c:pt>
                <c:pt idx="1163">
                  <c:v>137.13130423671413</c:v>
                </c:pt>
                <c:pt idx="1164">
                  <c:v>155.80055894409315</c:v>
                </c:pt>
                <c:pt idx="1165">
                  <c:v>156.64822757122363</c:v>
                </c:pt>
                <c:pt idx="1166">
                  <c:v>158.11567497099583</c:v>
                </c:pt>
                <c:pt idx="1167">
                  <c:v>156.67152284445041</c:v>
                </c:pt>
                <c:pt idx="1168">
                  <c:v>161.44145401813063</c:v>
                </c:pt>
                <c:pt idx="1169">
                  <c:v>167.14422347447896</c:v>
                </c:pt>
                <c:pt idx="1170">
                  <c:v>162.4505374287499</c:v>
                </c:pt>
                <c:pt idx="1171">
                  <c:v>163.32015182467921</c:v>
                </c:pt>
                <c:pt idx="1172">
                  <c:v>163.35371935022721</c:v>
                </c:pt>
                <c:pt idx="1173">
                  <c:v>165.54492561533783</c:v>
                </c:pt>
                <c:pt idx="1174">
                  <c:v>157.01484260195454</c:v>
                </c:pt>
                <c:pt idx="1175">
                  <c:v>118.58220123392988</c:v>
                </c:pt>
                <c:pt idx="1176">
                  <c:v>138.71553404775295</c:v>
                </c:pt>
                <c:pt idx="1177">
                  <c:v>138.08980667893348</c:v>
                </c:pt>
                <c:pt idx="1178">
                  <c:v>138.47192577738087</c:v>
                </c:pt>
                <c:pt idx="1179">
                  <c:v>142.63555480078224</c:v>
                </c:pt>
                <c:pt idx="1180">
                  <c:v>141.21797975197285</c:v>
                </c:pt>
                <c:pt idx="1181">
                  <c:v>145.5724933339045</c:v>
                </c:pt>
                <c:pt idx="1182">
                  <c:v>141.40782262627198</c:v>
                </c:pt>
                <c:pt idx="1183">
                  <c:v>145.28587340229524</c:v>
                </c:pt>
                <c:pt idx="1184">
                  <c:v>146.2791083827359</c:v>
                </c:pt>
                <c:pt idx="1185">
                  <c:v>148.75278006855248</c:v>
                </c:pt>
                <c:pt idx="1186">
                  <c:v>143.91754407788369</c:v>
                </c:pt>
                <c:pt idx="1187">
                  <c:v>163.9133442189526</c:v>
                </c:pt>
                <c:pt idx="1188">
                  <c:v>164.34873221005796</c:v>
                </c:pt>
                <c:pt idx="1189">
                  <c:v>166.42691044621756</c:v>
                </c:pt>
                <c:pt idx="1190">
                  <c:v>167.73268756157356</c:v>
                </c:pt>
                <c:pt idx="1191">
                  <c:v>168.73022665604677</c:v>
                </c:pt>
                <c:pt idx="1192">
                  <c:v>163.01145218009481</c:v>
                </c:pt>
                <c:pt idx="1193">
                  <c:v>165.10527220146187</c:v>
                </c:pt>
                <c:pt idx="1194">
                  <c:v>166.54718680548731</c:v>
                </c:pt>
                <c:pt idx="1195">
                  <c:v>164.7834280762053</c:v>
                </c:pt>
                <c:pt idx="1196">
                  <c:v>163.94785547386357</c:v>
                </c:pt>
                <c:pt idx="1197">
                  <c:v>165.23438903099549</c:v>
                </c:pt>
                <c:pt idx="1198">
                  <c:v>165.25603807170052</c:v>
                </c:pt>
                <c:pt idx="1199">
                  <c:v>168.04686080367728</c:v>
                </c:pt>
                <c:pt idx="1200">
                  <c:v>168.16840627266865</c:v>
                </c:pt>
                <c:pt idx="1201">
                  <c:v>169.14830604862223</c:v>
                </c:pt>
                <c:pt idx="1202">
                  <c:v>83.99656979417793</c:v>
                </c:pt>
                <c:pt idx="1203">
                  <c:v>103.0494849152615</c:v>
                </c:pt>
                <c:pt idx="1204">
                  <c:v>100.20113181615179</c:v>
                </c:pt>
                <c:pt idx="1205">
                  <c:v>99.109956361779524</c:v>
                </c:pt>
                <c:pt idx="1206">
                  <c:v>102.29918646707117</c:v>
                </c:pt>
                <c:pt idx="1207">
                  <c:v>98.05282566391449</c:v>
                </c:pt>
                <c:pt idx="1208">
                  <c:v>107.98303543195624</c:v>
                </c:pt>
                <c:pt idx="1209">
                  <c:v>106.0980790953538</c:v>
                </c:pt>
                <c:pt idx="1210">
                  <c:v>104.28507190678016</c:v>
                </c:pt>
                <c:pt idx="1211">
                  <c:v>103.46636167451203</c:v>
                </c:pt>
                <c:pt idx="1212">
                  <c:v>89.662885879066295</c:v>
                </c:pt>
                <c:pt idx="1213">
                  <c:v>92.527875799456609</c:v>
                </c:pt>
                <c:pt idx="1214">
                  <c:v>93.069932492207784</c:v>
                </c:pt>
                <c:pt idx="1215">
                  <c:v>96.538790668729632</c:v>
                </c:pt>
                <c:pt idx="1216">
                  <c:v>100.6793484956039</c:v>
                </c:pt>
                <c:pt idx="1217">
                  <c:v>75.393068635570359</c:v>
                </c:pt>
                <c:pt idx="1218">
                  <c:v>71.918043162081574</c:v>
                </c:pt>
                <c:pt idx="1219">
                  <c:v>90.031121206853868</c:v>
                </c:pt>
                <c:pt idx="1220">
                  <c:v>78.680345582142564</c:v>
                </c:pt>
                <c:pt idx="1221">
                  <c:v>82.742240770012415</c:v>
                </c:pt>
                <c:pt idx="1222">
                  <c:v>94.565872138717111</c:v>
                </c:pt>
                <c:pt idx="1223">
                  <c:v>83.596038944476703</c:v>
                </c:pt>
                <c:pt idx="1224">
                  <c:v>105.18238244795467</c:v>
                </c:pt>
                <c:pt idx="1225">
                  <c:v>95.630360125347096</c:v>
                </c:pt>
                <c:pt idx="1226">
                  <c:v>96.783337488634999</c:v>
                </c:pt>
                <c:pt idx="1227">
                  <c:v>101.56946748995159</c:v>
                </c:pt>
                <c:pt idx="1228">
                  <c:v>96.726560962762761</c:v>
                </c:pt>
                <c:pt idx="1229">
                  <c:v>88.787463789126946</c:v>
                </c:pt>
                <c:pt idx="1230">
                  <c:v>93.572651605346152</c:v>
                </c:pt>
                <c:pt idx="1231">
                  <c:v>101.96903451081616</c:v>
                </c:pt>
                <c:pt idx="1232">
                  <c:v>69.880928122834746</c:v>
                </c:pt>
                <c:pt idx="1233">
                  <c:v>99.989046409405546</c:v>
                </c:pt>
                <c:pt idx="1234">
                  <c:v>92.057263179512944</c:v>
                </c:pt>
                <c:pt idx="1235">
                  <c:v>89.418198032821294</c:v>
                </c:pt>
                <c:pt idx="1236">
                  <c:v>83.161451137491071</c:v>
                </c:pt>
                <c:pt idx="1237">
                  <c:v>98.516464922967799</c:v>
                </c:pt>
                <c:pt idx="1238">
                  <c:v>113.62375317667727</c:v>
                </c:pt>
                <c:pt idx="1239">
                  <c:v>113.73042746651097</c:v>
                </c:pt>
                <c:pt idx="1240">
                  <c:v>112.82982497799199</c:v>
                </c:pt>
                <c:pt idx="1241">
                  <c:v>114.27826510878049</c:v>
                </c:pt>
                <c:pt idx="1242">
                  <c:v>130.24049384559467</c:v>
                </c:pt>
                <c:pt idx="1243">
                  <c:v>132.35225331545823</c:v>
                </c:pt>
                <c:pt idx="1244">
                  <c:v>144.12114647912443</c:v>
                </c:pt>
                <c:pt idx="1245">
                  <c:v>148.39977224063938</c:v>
                </c:pt>
                <c:pt idx="1246">
                  <c:v>152.80204205182926</c:v>
                </c:pt>
                <c:pt idx="1247">
                  <c:v>133.00363193161093</c:v>
                </c:pt>
                <c:pt idx="1248">
                  <c:v>139.12229475929894</c:v>
                </c:pt>
                <c:pt idx="1249">
                  <c:v>151.79295080751908</c:v>
                </c:pt>
                <c:pt idx="1250">
                  <c:v>156.27196176010185</c:v>
                </c:pt>
                <c:pt idx="1251">
                  <c:v>160.07178014061535</c:v>
                </c:pt>
                <c:pt idx="1252">
                  <c:v>157.26913216007674</c:v>
                </c:pt>
                <c:pt idx="1253">
                  <c:v>161.60178691709766</c:v>
                </c:pt>
                <c:pt idx="1254">
                  <c:v>164.54251618949803</c:v>
                </c:pt>
                <c:pt idx="1255">
                  <c:v>163.05212290126104</c:v>
                </c:pt>
                <c:pt idx="1256">
                  <c:v>160.87082616910496</c:v>
                </c:pt>
                <c:pt idx="1257">
                  <c:v>164.69156315469255</c:v>
                </c:pt>
                <c:pt idx="1258">
                  <c:v>169.39896853237769</c:v>
                </c:pt>
                <c:pt idx="1259">
                  <c:v>172.77950834845987</c:v>
                </c:pt>
                <c:pt idx="1260">
                  <c:v>176.79226719055399</c:v>
                </c:pt>
                <c:pt idx="1261">
                  <c:v>163.07195239138707</c:v>
                </c:pt>
                <c:pt idx="1262">
                  <c:v>164.00837298785154</c:v>
                </c:pt>
                <c:pt idx="1263">
                  <c:v>170.2523025655284</c:v>
                </c:pt>
                <c:pt idx="1264">
                  <c:v>211.43037863428441</c:v>
                </c:pt>
                <c:pt idx="1265">
                  <c:v>222.20414311063925</c:v>
                </c:pt>
                <c:pt idx="1266">
                  <c:v>221.41797568878712</c:v>
                </c:pt>
                <c:pt idx="1267">
                  <c:v>224.66662319676911</c:v>
                </c:pt>
                <c:pt idx="1268">
                  <c:v>243.01071577567288</c:v>
                </c:pt>
                <c:pt idx="1269">
                  <c:v>266.16989055604199</c:v>
                </c:pt>
                <c:pt idx="1270">
                  <c:v>282.7222069618424</c:v>
                </c:pt>
                <c:pt idx="1271">
                  <c:v>296.20030160645723</c:v>
                </c:pt>
                <c:pt idx="1272">
                  <c:v>308.33001011728618</c:v>
                </c:pt>
                <c:pt idx="1273">
                  <c:v>317.54267475588381</c:v>
                </c:pt>
                <c:pt idx="1274">
                  <c:v>127.16181592402566</c:v>
                </c:pt>
                <c:pt idx="1275">
                  <c:v>126.99528764947289</c:v>
                </c:pt>
                <c:pt idx="1276">
                  <c:v>127.89108337222885</c:v>
                </c:pt>
                <c:pt idx="1277">
                  <c:v>135.58699219648022</c:v>
                </c:pt>
                <c:pt idx="1278">
                  <c:v>139.34477381044056</c:v>
                </c:pt>
                <c:pt idx="1279">
                  <c:v>140.65210878834685</c:v>
                </c:pt>
                <c:pt idx="1280">
                  <c:v>144.69200229006188</c:v>
                </c:pt>
                <c:pt idx="1281">
                  <c:v>144.24402937537499</c:v>
                </c:pt>
                <c:pt idx="1282">
                  <c:v>145.90905416058823</c:v>
                </c:pt>
                <c:pt idx="1283">
                  <c:v>146.61282234107543</c:v>
                </c:pt>
                <c:pt idx="1284">
                  <c:v>149.34269459204995</c:v>
                </c:pt>
                <c:pt idx="1285">
                  <c:v>154.12404006391756</c:v>
                </c:pt>
                <c:pt idx="1286">
                  <c:v>152.90715198597587</c:v>
                </c:pt>
                <c:pt idx="1287">
                  <c:v>154.86271645754283</c:v>
                </c:pt>
                <c:pt idx="1288">
                  <c:v>152.64158664628769</c:v>
                </c:pt>
                <c:pt idx="1289">
                  <c:v>155.84069687705548</c:v>
                </c:pt>
                <c:pt idx="1290">
                  <c:v>157.38600888518522</c:v>
                </c:pt>
                <c:pt idx="1291">
                  <c:v>164.03881525808231</c:v>
                </c:pt>
                <c:pt idx="1292">
                  <c:v>188.07746926664134</c:v>
                </c:pt>
                <c:pt idx="1293">
                  <c:v>187.3986307512651</c:v>
                </c:pt>
                <c:pt idx="1294">
                  <c:v>193.28416628876013</c:v>
                </c:pt>
                <c:pt idx="1295">
                  <c:v>189.59884526187673</c:v>
                </c:pt>
                <c:pt idx="1296">
                  <c:v>193.18626518424335</c:v>
                </c:pt>
                <c:pt idx="1297">
                  <c:v>199.55154075289744</c:v>
                </c:pt>
                <c:pt idx="1298">
                  <c:v>205.76911674445475</c:v>
                </c:pt>
                <c:pt idx="1299">
                  <c:v>210.52285544536016</c:v>
                </c:pt>
                <c:pt idx="1300">
                  <c:v>214.45169739285367</c:v>
                </c:pt>
                <c:pt idx="1301">
                  <c:v>187.33138605071395</c:v>
                </c:pt>
                <c:pt idx="1302">
                  <c:v>193.05893348506703</c:v>
                </c:pt>
                <c:pt idx="1303">
                  <c:v>199.83557407292551</c:v>
                </c:pt>
                <c:pt idx="1304">
                  <c:v>205.74932204449459</c:v>
                </c:pt>
                <c:pt idx="1305">
                  <c:v>208.46380369868666</c:v>
                </c:pt>
                <c:pt idx="1306">
                  <c:v>212.37067605786066</c:v>
                </c:pt>
                <c:pt idx="1307">
                  <c:v>218.9911927139448</c:v>
                </c:pt>
                <c:pt idx="1308">
                  <c:v>224.37045331157151</c:v>
                </c:pt>
                <c:pt idx="1309">
                  <c:v>227.29757317098853</c:v>
                </c:pt>
                <c:pt idx="1310">
                  <c:v>229.73113785785182</c:v>
                </c:pt>
                <c:pt idx="1311">
                  <c:v>232.79882328017399</c:v>
                </c:pt>
                <c:pt idx="1312">
                  <c:v>143.92340664019119</c:v>
                </c:pt>
                <c:pt idx="1313">
                  <c:v>143.08399554960326</c:v>
                </c:pt>
                <c:pt idx="1314">
                  <c:v>145.9541623398965</c:v>
                </c:pt>
                <c:pt idx="1315">
                  <c:v>153.00741582507442</c:v>
                </c:pt>
                <c:pt idx="1316">
                  <c:v>152.55204216338458</c:v>
                </c:pt>
                <c:pt idx="1317">
                  <c:v>153.08484748061809</c:v>
                </c:pt>
                <c:pt idx="1318">
                  <c:v>156.64952648097858</c:v>
                </c:pt>
                <c:pt idx="1319">
                  <c:v>152.68367031190138</c:v>
                </c:pt>
                <c:pt idx="1320">
                  <c:v>152.47086673156434</c:v>
                </c:pt>
                <c:pt idx="1321">
                  <c:v>159.31962474291771</c:v>
                </c:pt>
                <c:pt idx="1322">
                  <c:v>152.8048151910009</c:v>
                </c:pt>
                <c:pt idx="1323">
                  <c:v>125.1537188712835</c:v>
                </c:pt>
                <c:pt idx="1324">
                  <c:v>114.51711576466778</c:v>
                </c:pt>
                <c:pt idx="1325">
                  <c:v>120.43603603583796</c:v>
                </c:pt>
                <c:pt idx="1326">
                  <c:v>155.41069408723718</c:v>
                </c:pt>
                <c:pt idx="1327">
                  <c:v>150.00705191442222</c:v>
                </c:pt>
                <c:pt idx="1328">
                  <c:v>143.87739674135975</c:v>
                </c:pt>
                <c:pt idx="1329">
                  <c:v>146.05670527293029</c:v>
                </c:pt>
                <c:pt idx="1330">
                  <c:v>153.19940264009819</c:v>
                </c:pt>
                <c:pt idx="1331">
                  <c:v>157.03808848079939</c:v>
                </c:pt>
                <c:pt idx="1332">
                  <c:v>170.57996841449403</c:v>
                </c:pt>
                <c:pt idx="1333">
                  <c:v>168.09130432307967</c:v>
                </c:pt>
                <c:pt idx="1334">
                  <c:v>165.27967960724686</c:v>
                </c:pt>
                <c:pt idx="1335">
                  <c:v>180.44664925793001</c:v>
                </c:pt>
                <c:pt idx="1336">
                  <c:v>162.16679378669735</c:v>
                </c:pt>
                <c:pt idx="1337">
                  <c:v>166.58675942602997</c:v>
                </c:pt>
                <c:pt idx="1338">
                  <c:v>183.64179414858762</c:v>
                </c:pt>
                <c:pt idx="1339">
                  <c:v>188.44693345160692</c:v>
                </c:pt>
                <c:pt idx="1340">
                  <c:v>192.03514700709832</c:v>
                </c:pt>
                <c:pt idx="1341">
                  <c:v>212.83889991427074</c:v>
                </c:pt>
                <c:pt idx="1342">
                  <c:v>219.06370013980552</c:v>
                </c:pt>
                <c:pt idx="1343">
                  <c:v>223.17841821414905</c:v>
                </c:pt>
                <c:pt idx="1344">
                  <c:v>227.96192596656732</c:v>
                </c:pt>
                <c:pt idx="1345">
                  <c:v>231.93732459778789</c:v>
                </c:pt>
                <c:pt idx="1346">
                  <c:v>177.34543900255326</c:v>
                </c:pt>
                <c:pt idx="1347">
                  <c:v>178.68057201538642</c:v>
                </c:pt>
                <c:pt idx="1348">
                  <c:v>179.09556988993245</c:v>
                </c:pt>
                <c:pt idx="1349">
                  <c:v>182.83417834680483</c:v>
                </c:pt>
                <c:pt idx="1350">
                  <c:v>185.55476681357413</c:v>
                </c:pt>
                <c:pt idx="1351">
                  <c:v>185.0344954900479</c:v>
                </c:pt>
                <c:pt idx="1352">
                  <c:v>187.02240644863923</c:v>
                </c:pt>
                <c:pt idx="1353">
                  <c:v>188.94901936459041</c:v>
                </c:pt>
                <c:pt idx="1354">
                  <c:v>197.11447834655394</c:v>
                </c:pt>
                <c:pt idx="1355">
                  <c:v>199.16829428789663</c:v>
                </c:pt>
                <c:pt idx="1356">
                  <c:v>202.31410507204555</c:v>
                </c:pt>
                <c:pt idx="1357">
                  <c:v>204.52324501067852</c:v>
                </c:pt>
                <c:pt idx="1358">
                  <c:v>213.55922428395874</c:v>
                </c:pt>
                <c:pt idx="1359">
                  <c:v>221.42051224445339</c:v>
                </c:pt>
                <c:pt idx="1360">
                  <c:v>214.2886397807352</c:v>
                </c:pt>
                <c:pt idx="1361">
                  <c:v>186.9745367931904</c:v>
                </c:pt>
                <c:pt idx="1362">
                  <c:v>197.20166705975507</c:v>
                </c:pt>
                <c:pt idx="1363">
                  <c:v>226.96188867193021</c:v>
                </c:pt>
                <c:pt idx="1364">
                  <c:v>240.0868387329032</c:v>
                </c:pt>
                <c:pt idx="1365">
                  <c:v>259.84372372716541</c:v>
                </c:pt>
                <c:pt idx="1366">
                  <c:v>339.9027777053027</c:v>
                </c:pt>
                <c:pt idx="1367">
                  <c:v>384.39837184769635</c:v>
                </c:pt>
                <c:pt idx="1368">
                  <c:v>413.5301211995253</c:v>
                </c:pt>
                <c:pt idx="1369">
                  <c:v>430.45083873685553</c:v>
                </c:pt>
                <c:pt idx="1370">
                  <c:v>444.86381361659892</c:v>
                </c:pt>
                <c:pt idx="1371">
                  <c:v>440.75189051929783</c:v>
                </c:pt>
                <c:pt idx="1372">
                  <c:v>433.34584836026477</c:v>
                </c:pt>
                <c:pt idx="1373">
                  <c:v>412.19831481574022</c:v>
                </c:pt>
                <c:pt idx="1374">
                  <c:v>386.69265668304513</c:v>
                </c:pt>
                <c:pt idx="1375">
                  <c:v>361.6184260925188</c:v>
                </c:pt>
                <c:pt idx="1376">
                  <c:v>28.199614557479379</c:v>
                </c:pt>
                <c:pt idx="1377">
                  <c:v>62.348906413856184</c:v>
                </c:pt>
                <c:pt idx="1378">
                  <c:v>49.658656861629481</c:v>
                </c:pt>
                <c:pt idx="1379">
                  <c:v>52.182360465187344</c:v>
                </c:pt>
                <c:pt idx="1380">
                  <c:v>79.367467596841806</c:v>
                </c:pt>
                <c:pt idx="1381">
                  <c:v>61.379288489973248</c:v>
                </c:pt>
                <c:pt idx="1382">
                  <c:v>62.697053083234636</c:v>
                </c:pt>
                <c:pt idx="1383">
                  <c:v>90.132202082430524</c:v>
                </c:pt>
                <c:pt idx="1384">
                  <c:v>76.729299959802518</c:v>
                </c:pt>
                <c:pt idx="1385">
                  <c:v>96.712587406326548</c:v>
                </c:pt>
                <c:pt idx="1386">
                  <c:v>84.729464208673505</c:v>
                </c:pt>
                <c:pt idx="1387">
                  <c:v>87.525661848867287</c:v>
                </c:pt>
                <c:pt idx="1388">
                  <c:v>100.20592140246373</c:v>
                </c:pt>
                <c:pt idx="1389">
                  <c:v>82.995298213842602</c:v>
                </c:pt>
                <c:pt idx="1390">
                  <c:v>88.187046908217155</c:v>
                </c:pt>
                <c:pt idx="1391">
                  <c:v>123.00805075899891</c:v>
                </c:pt>
                <c:pt idx="1392">
                  <c:v>126.58336629456585</c:v>
                </c:pt>
                <c:pt idx="1393">
                  <c:v>129.0001452444304</c:v>
                </c:pt>
                <c:pt idx="1394">
                  <c:v>131.28841629313277</c:v>
                </c:pt>
                <c:pt idx="1395">
                  <c:v>129.22389379293645</c:v>
                </c:pt>
                <c:pt idx="1396">
                  <c:v>130.53207213089553</c:v>
                </c:pt>
                <c:pt idx="1397">
                  <c:v>132.12901440204774</c:v>
                </c:pt>
                <c:pt idx="1398">
                  <c:v>133.75262373309442</c:v>
                </c:pt>
                <c:pt idx="1399">
                  <c:v>133.99078441779852</c:v>
                </c:pt>
                <c:pt idx="1400">
                  <c:v>136.9925641699285</c:v>
                </c:pt>
                <c:pt idx="1401">
                  <c:v>137.28296427294421</c:v>
                </c:pt>
                <c:pt idx="1402">
                  <c:v>138.92794928058052</c:v>
                </c:pt>
                <c:pt idx="1403">
                  <c:v>154.2601660874893</c:v>
                </c:pt>
                <c:pt idx="1404">
                  <c:v>153.18512931627615</c:v>
                </c:pt>
                <c:pt idx="1405">
                  <c:v>156.7699156938634</c:v>
                </c:pt>
                <c:pt idx="1406">
                  <c:v>152.3296324324152</c:v>
                </c:pt>
                <c:pt idx="1407">
                  <c:v>161.73353885283569</c:v>
                </c:pt>
                <c:pt idx="1408">
                  <c:v>161.48490432074647</c:v>
                </c:pt>
                <c:pt idx="1409">
                  <c:v>169.78535163166424</c:v>
                </c:pt>
                <c:pt idx="1410">
                  <c:v>168.5380518452954</c:v>
                </c:pt>
                <c:pt idx="1411">
                  <c:v>171.51547666594703</c:v>
                </c:pt>
                <c:pt idx="1412">
                  <c:v>172.60238074112019</c:v>
                </c:pt>
                <c:pt idx="1413">
                  <c:v>218.95773335362097</c:v>
                </c:pt>
                <c:pt idx="1414">
                  <c:v>242.65446105881622</c:v>
                </c:pt>
                <c:pt idx="1415">
                  <c:v>267.34292946661856</c:v>
                </c:pt>
                <c:pt idx="1416">
                  <c:v>322.05049774017675</c:v>
                </c:pt>
                <c:pt idx="1417">
                  <c:v>384.26546419810245</c:v>
                </c:pt>
                <c:pt idx="1418">
                  <c:v>504.59629447304815</c:v>
                </c:pt>
                <c:pt idx="1419">
                  <c:v>568.83052177843831</c:v>
                </c:pt>
                <c:pt idx="1420">
                  <c:v>579.32792377778674</c:v>
                </c:pt>
                <c:pt idx="1421">
                  <c:v>615.19838629386618</c:v>
                </c:pt>
                <c:pt idx="1422">
                  <c:v>669.12192716254071</c:v>
                </c:pt>
                <c:pt idx="1423">
                  <c:v>689.14427213274121</c:v>
                </c:pt>
                <c:pt idx="1424">
                  <c:v>696.08589542772756</c:v>
                </c:pt>
                <c:pt idx="1425">
                  <c:v>686.77768520044856</c:v>
                </c:pt>
                <c:pt idx="1426">
                  <c:v>679.07705880580352</c:v>
                </c:pt>
                <c:pt idx="1427">
                  <c:v>656.59353692120362</c:v>
                </c:pt>
                <c:pt idx="1428">
                  <c:v>76.199325712316607</c:v>
                </c:pt>
                <c:pt idx="1429">
                  <c:v>75.88317823115554</c:v>
                </c:pt>
                <c:pt idx="1430">
                  <c:v>32.563592823162907</c:v>
                </c:pt>
                <c:pt idx="1431">
                  <c:v>27.328844615281071</c:v>
                </c:pt>
                <c:pt idx="1432">
                  <c:v>153.14851359863994</c:v>
                </c:pt>
                <c:pt idx="1433">
                  <c:v>154.60498219398417</c:v>
                </c:pt>
                <c:pt idx="1434">
                  <c:v>160.17472019711619</c:v>
                </c:pt>
                <c:pt idx="1435">
                  <c:v>166.43538344418835</c:v>
                </c:pt>
                <c:pt idx="1436">
                  <c:v>171.67204766868642</c:v>
                </c:pt>
                <c:pt idx="1437">
                  <c:v>172.96674186108135</c:v>
                </c:pt>
                <c:pt idx="1438">
                  <c:v>174.5389886783245</c:v>
                </c:pt>
                <c:pt idx="1439">
                  <c:v>176.47051257734589</c:v>
                </c:pt>
                <c:pt idx="1440">
                  <c:v>153.97282855148788</c:v>
                </c:pt>
                <c:pt idx="1441">
                  <c:v>155.43589334429029</c:v>
                </c:pt>
                <c:pt idx="1442">
                  <c:v>156.53461504791588</c:v>
                </c:pt>
                <c:pt idx="1443">
                  <c:v>157.77833471881493</c:v>
                </c:pt>
                <c:pt idx="1444">
                  <c:v>157.81857210660209</c:v>
                </c:pt>
                <c:pt idx="1445">
                  <c:v>157.77912835780583</c:v>
                </c:pt>
                <c:pt idx="1446">
                  <c:v>163.27091173743639</c:v>
                </c:pt>
                <c:pt idx="1447">
                  <c:v>161.96078214291731</c:v>
                </c:pt>
                <c:pt idx="1448">
                  <c:v>164.93292662943367</c:v>
                </c:pt>
                <c:pt idx="1449">
                  <c:v>166.24360382671614</c:v>
                </c:pt>
                <c:pt idx="1450">
                  <c:v>167.79700324358328</c:v>
                </c:pt>
                <c:pt idx="1451">
                  <c:v>173.39176101294939</c:v>
                </c:pt>
                <c:pt idx="1452">
                  <c:v>178.59135352730954</c:v>
                </c:pt>
                <c:pt idx="1453">
                  <c:v>140.3957814477545</c:v>
                </c:pt>
                <c:pt idx="1454">
                  <c:v>140.72664329984033</c:v>
                </c:pt>
                <c:pt idx="1455">
                  <c:v>139.4743847814083</c:v>
                </c:pt>
                <c:pt idx="1456">
                  <c:v>144.58112993786375</c:v>
                </c:pt>
                <c:pt idx="1457">
                  <c:v>150.07114740887874</c:v>
                </c:pt>
                <c:pt idx="1458">
                  <c:v>150.04620250014756</c:v>
                </c:pt>
                <c:pt idx="1459">
                  <c:v>151.34897711509618</c:v>
                </c:pt>
                <c:pt idx="1460">
                  <c:v>162.34770680766906</c:v>
                </c:pt>
                <c:pt idx="1461">
                  <c:v>162.20766228516203</c:v>
                </c:pt>
                <c:pt idx="1462">
                  <c:v>168.73196665289407</c:v>
                </c:pt>
                <c:pt idx="1463">
                  <c:v>169.91990335055954</c:v>
                </c:pt>
                <c:pt idx="1464">
                  <c:v>172.29906017288133</c:v>
                </c:pt>
                <c:pt idx="1465">
                  <c:v>177.9456450524797</c:v>
                </c:pt>
                <c:pt idx="1466">
                  <c:v>182.48333584981609</c:v>
                </c:pt>
                <c:pt idx="1467">
                  <c:v>187.44182694728511</c:v>
                </c:pt>
                <c:pt idx="1468">
                  <c:v>135.71473117408098</c:v>
                </c:pt>
                <c:pt idx="1469">
                  <c:v>135.85091397270068</c:v>
                </c:pt>
                <c:pt idx="1470">
                  <c:v>135.70688070029112</c:v>
                </c:pt>
                <c:pt idx="1471">
                  <c:v>137.68045778168968</c:v>
                </c:pt>
                <c:pt idx="1472">
                  <c:v>137.44408234330183</c:v>
                </c:pt>
                <c:pt idx="1473">
                  <c:v>141.71215495695282</c:v>
                </c:pt>
                <c:pt idx="1474">
                  <c:v>147.32456768773147</c:v>
                </c:pt>
                <c:pt idx="1475">
                  <c:v>151.74261714015813</c:v>
                </c:pt>
                <c:pt idx="1476">
                  <c:v>156.39483268933509</c:v>
                </c:pt>
                <c:pt idx="1477">
                  <c:v>158.36904497982215</c:v>
                </c:pt>
                <c:pt idx="1478">
                  <c:v>179.60743259966736</c:v>
                </c:pt>
                <c:pt idx="1479">
                  <c:v>197.55046472854661</c:v>
                </c:pt>
                <c:pt idx="1480">
                  <c:v>208.08959919795689</c:v>
                </c:pt>
                <c:pt idx="1481">
                  <c:v>220.46939743421788</c:v>
                </c:pt>
                <c:pt idx="1482">
                  <c:v>107.53978049214837</c:v>
                </c:pt>
                <c:pt idx="1483">
                  <c:v>107.45528759978762</c:v>
                </c:pt>
                <c:pt idx="1484">
                  <c:v>108.39376824357251</c:v>
                </c:pt>
                <c:pt idx="1485">
                  <c:v>112.1819633396436</c:v>
                </c:pt>
                <c:pt idx="1486">
                  <c:v>111.12090206719623</c:v>
                </c:pt>
                <c:pt idx="1487">
                  <c:v>111.21950623821721</c:v>
                </c:pt>
                <c:pt idx="1488">
                  <c:v>108.74763123322481</c:v>
                </c:pt>
                <c:pt idx="1489">
                  <c:v>112.3050253341035</c:v>
                </c:pt>
                <c:pt idx="1490">
                  <c:v>110.18968360767406</c:v>
                </c:pt>
                <c:pt idx="1491">
                  <c:v>108.56821281794095</c:v>
                </c:pt>
                <c:pt idx="1492">
                  <c:v>110.59256284015197</c:v>
                </c:pt>
                <c:pt idx="1493">
                  <c:v>125.12903413964679</c:v>
                </c:pt>
                <c:pt idx="1494">
                  <c:v>125.75126192188316</c:v>
                </c:pt>
                <c:pt idx="1495">
                  <c:v>129.36361738407209</c:v>
                </c:pt>
                <c:pt idx="1496">
                  <c:v>123.10110728150002</c:v>
                </c:pt>
                <c:pt idx="1497">
                  <c:v>153.39108603981802</c:v>
                </c:pt>
                <c:pt idx="1498">
                  <c:v>159.14525002171885</c:v>
                </c:pt>
                <c:pt idx="1499">
                  <c:v>155.30583215695222</c:v>
                </c:pt>
                <c:pt idx="1500">
                  <c:v>160.86180337249257</c:v>
                </c:pt>
                <c:pt idx="1501">
                  <c:v>156.47829850742951</c:v>
                </c:pt>
                <c:pt idx="1502">
                  <c:v>159.95226690286066</c:v>
                </c:pt>
                <c:pt idx="1503">
                  <c:v>154.24960748322559</c:v>
                </c:pt>
                <c:pt idx="1504">
                  <c:v>166.19651741955977</c:v>
                </c:pt>
                <c:pt idx="1505">
                  <c:v>166.73130063357593</c:v>
                </c:pt>
                <c:pt idx="1506">
                  <c:v>159.89192251055516</c:v>
                </c:pt>
                <c:pt idx="1507">
                  <c:v>170.50729800204792</c:v>
                </c:pt>
                <c:pt idx="1508">
                  <c:v>167.1195100226405</c:v>
                </c:pt>
                <c:pt idx="1509">
                  <c:v>181.62570208147565</c:v>
                </c:pt>
                <c:pt idx="1510">
                  <c:v>106.7896866914399</c:v>
                </c:pt>
                <c:pt idx="1511">
                  <c:v>106.46332033868418</c:v>
                </c:pt>
                <c:pt idx="1512">
                  <c:v>107.97120895854994</c:v>
                </c:pt>
                <c:pt idx="1513">
                  <c:v>109.19925853112937</c:v>
                </c:pt>
                <c:pt idx="1514">
                  <c:v>113.12451868569136</c:v>
                </c:pt>
                <c:pt idx="1515">
                  <c:v>111.20689476969741</c:v>
                </c:pt>
                <c:pt idx="1516">
                  <c:v>114.94148053633663</c:v>
                </c:pt>
                <c:pt idx="1517">
                  <c:v>112.55491709788399</c:v>
                </c:pt>
                <c:pt idx="1518">
                  <c:v>115.03216158967655</c:v>
                </c:pt>
                <c:pt idx="1519">
                  <c:v>119.17037121801511</c:v>
                </c:pt>
                <c:pt idx="1520">
                  <c:v>123.42669272650633</c:v>
                </c:pt>
                <c:pt idx="1521">
                  <c:v>125.04458717891009</c:v>
                </c:pt>
                <c:pt idx="1522">
                  <c:v>127.54005280478844</c:v>
                </c:pt>
                <c:pt idx="1523">
                  <c:v>130.50279053749063</c:v>
                </c:pt>
                <c:pt idx="1524">
                  <c:v>134.83835023746295</c:v>
                </c:pt>
                <c:pt idx="1525">
                  <c:v>111.49556974947757</c:v>
                </c:pt>
                <c:pt idx="1526">
                  <c:v>112.73870510453176</c:v>
                </c:pt>
                <c:pt idx="1527">
                  <c:v>115.69522785063819</c:v>
                </c:pt>
                <c:pt idx="1528">
                  <c:v>117.0786999418807</c:v>
                </c:pt>
                <c:pt idx="1529">
                  <c:v>134.04332648258804</c:v>
                </c:pt>
                <c:pt idx="1530">
                  <c:v>140.56001247268071</c:v>
                </c:pt>
                <c:pt idx="1531">
                  <c:v>140.90957638187362</c:v>
                </c:pt>
                <c:pt idx="1532">
                  <c:v>142.86106118548548</c:v>
                </c:pt>
                <c:pt idx="1533">
                  <c:v>148.75251334222588</c:v>
                </c:pt>
                <c:pt idx="1534">
                  <c:v>145.40286884515655</c:v>
                </c:pt>
                <c:pt idx="1535">
                  <c:v>148.01144175409257</c:v>
                </c:pt>
                <c:pt idx="1536">
                  <c:v>147.5851494234945</c:v>
                </c:pt>
                <c:pt idx="1537">
                  <c:v>155.45495756930248</c:v>
                </c:pt>
                <c:pt idx="1538">
                  <c:v>160.21721549888801</c:v>
                </c:pt>
                <c:pt idx="1539">
                  <c:v>165.37761209537774</c:v>
                </c:pt>
                <c:pt idx="1540">
                  <c:v>167.743702603055</c:v>
                </c:pt>
                <c:pt idx="1541">
                  <c:v>172.21140831874976</c:v>
                </c:pt>
                <c:pt idx="1542">
                  <c:v>169.13622143748785</c:v>
                </c:pt>
                <c:pt idx="1543">
                  <c:v>170.23639604052141</c:v>
                </c:pt>
                <c:pt idx="1544">
                  <c:v>170.46542587981696</c:v>
                </c:pt>
                <c:pt idx="1545">
                  <c:v>173.03149823157327</c:v>
                </c:pt>
                <c:pt idx="1546">
                  <c:v>173.23488121373811</c:v>
                </c:pt>
                <c:pt idx="1547">
                  <c:v>175.49404616205177</c:v>
                </c:pt>
                <c:pt idx="1548">
                  <c:v>175.79479264676692</c:v>
                </c:pt>
                <c:pt idx="1549">
                  <c:v>177.91927791326899</c:v>
                </c:pt>
                <c:pt idx="1550">
                  <c:v>177.12231656159511</c:v>
                </c:pt>
                <c:pt idx="1551">
                  <c:v>177.22974207177938</c:v>
                </c:pt>
                <c:pt idx="1552">
                  <c:v>176.83289153905429</c:v>
                </c:pt>
                <c:pt idx="1553">
                  <c:v>201.67119417436945</c:v>
                </c:pt>
                <c:pt idx="1554">
                  <c:v>209.11122507803694</c:v>
                </c:pt>
                <c:pt idx="1555">
                  <c:v>214.93080498988232</c:v>
                </c:pt>
                <c:pt idx="1556">
                  <c:v>264.34143589518362</c:v>
                </c:pt>
                <c:pt idx="1557">
                  <c:v>272.33375463976716</c:v>
                </c:pt>
                <c:pt idx="1558">
                  <c:v>273.37007980335068</c:v>
                </c:pt>
                <c:pt idx="1559">
                  <c:v>277.86667146921769</c:v>
                </c:pt>
                <c:pt idx="1560">
                  <c:v>283.88168304097599</c:v>
                </c:pt>
                <c:pt idx="1561">
                  <c:v>281.92558010528086</c:v>
                </c:pt>
                <c:pt idx="1562">
                  <c:v>279.67632031452246</c:v>
                </c:pt>
                <c:pt idx="1563">
                  <c:v>270.89304409626862</c:v>
                </c:pt>
                <c:pt idx="1564">
                  <c:v>278.32854758786789</c:v>
                </c:pt>
                <c:pt idx="1565">
                  <c:v>292.2936846756902</c:v>
                </c:pt>
                <c:pt idx="1566">
                  <c:v>128.1837309390846</c:v>
                </c:pt>
                <c:pt idx="1567">
                  <c:v>129.39397124840909</c:v>
                </c:pt>
                <c:pt idx="1568">
                  <c:v>128.98661144283741</c:v>
                </c:pt>
                <c:pt idx="1569">
                  <c:v>132.17301079401705</c:v>
                </c:pt>
                <c:pt idx="1570">
                  <c:v>132.02570880379727</c:v>
                </c:pt>
                <c:pt idx="1571">
                  <c:v>134.42372901859892</c:v>
                </c:pt>
                <c:pt idx="1572">
                  <c:v>137.58076878165213</c:v>
                </c:pt>
                <c:pt idx="1573">
                  <c:v>141.56864152870372</c:v>
                </c:pt>
                <c:pt idx="1574">
                  <c:v>140.80446755843411</c:v>
                </c:pt>
                <c:pt idx="1575">
                  <c:v>141.24160004717197</c:v>
                </c:pt>
                <c:pt idx="1576">
                  <c:v>139.01756254584319</c:v>
                </c:pt>
                <c:pt idx="1577">
                  <c:v>139.82037006825337</c:v>
                </c:pt>
                <c:pt idx="1578">
                  <c:v>141.27321938714877</c:v>
                </c:pt>
                <c:pt idx="1579">
                  <c:v>148.64164011870986</c:v>
                </c:pt>
                <c:pt idx="1580">
                  <c:v>146.8994539937882</c:v>
                </c:pt>
                <c:pt idx="1581">
                  <c:v>112.9095265355833</c:v>
                </c:pt>
                <c:pt idx="1582">
                  <c:v>112.03947893772906</c:v>
                </c:pt>
                <c:pt idx="1583">
                  <c:v>112.89674960832249</c:v>
                </c:pt>
                <c:pt idx="1584">
                  <c:v>112.9555005133449</c:v>
                </c:pt>
                <c:pt idx="1585">
                  <c:v>104.16761348712856</c:v>
                </c:pt>
                <c:pt idx="1586">
                  <c:v>109.38033404247128</c:v>
                </c:pt>
                <c:pt idx="1587">
                  <c:v>115.11142598021837</c:v>
                </c:pt>
                <c:pt idx="1588">
                  <c:v>120.56810575954589</c:v>
                </c:pt>
                <c:pt idx="1589">
                  <c:v>114.12787943184489</c:v>
                </c:pt>
                <c:pt idx="1590">
                  <c:v>115.90153203651337</c:v>
                </c:pt>
                <c:pt idx="1591">
                  <c:v>110.05963932309018</c:v>
                </c:pt>
                <c:pt idx="1592">
                  <c:v>118.31153029528997</c:v>
                </c:pt>
                <c:pt idx="1593">
                  <c:v>126.06572094196542</c:v>
                </c:pt>
                <c:pt idx="1594">
                  <c:v>133.65941316025084</c:v>
                </c:pt>
                <c:pt idx="1595">
                  <c:v>136.16327078874403</c:v>
                </c:pt>
                <c:pt idx="1596">
                  <c:v>141.58947203298897</c:v>
                </c:pt>
                <c:pt idx="1597">
                  <c:v>142.93421039868571</c:v>
                </c:pt>
                <c:pt idx="1598">
                  <c:v>142.94548414043851</c:v>
                </c:pt>
                <c:pt idx="1599">
                  <c:v>152.88088059255483</c:v>
                </c:pt>
                <c:pt idx="1600">
                  <c:v>155.00772500792152</c:v>
                </c:pt>
                <c:pt idx="1601">
                  <c:v>155.92509703374301</c:v>
                </c:pt>
                <c:pt idx="1602">
                  <c:v>155.0914577889086</c:v>
                </c:pt>
                <c:pt idx="1603">
                  <c:v>155.76214235439764</c:v>
                </c:pt>
                <c:pt idx="1604">
                  <c:v>155.71418315415363</c:v>
                </c:pt>
                <c:pt idx="1605">
                  <c:v>155.66689499171662</c:v>
                </c:pt>
                <c:pt idx="1606">
                  <c:v>156.41650708650815</c:v>
                </c:pt>
                <c:pt idx="1607">
                  <c:v>160.55008003321038</c:v>
                </c:pt>
                <c:pt idx="1608">
                  <c:v>163.62584606495875</c:v>
                </c:pt>
                <c:pt idx="1609">
                  <c:v>157.65203782112525</c:v>
                </c:pt>
                <c:pt idx="1610">
                  <c:v>158.16096936343394</c:v>
                </c:pt>
                <c:pt idx="1611">
                  <c:v>158.24617224638166</c:v>
                </c:pt>
                <c:pt idx="1612">
                  <c:v>161.24401603159419</c:v>
                </c:pt>
                <c:pt idx="1613">
                  <c:v>161.41590454704703</c:v>
                </c:pt>
                <c:pt idx="1614">
                  <c:v>163.038600615012</c:v>
                </c:pt>
                <c:pt idx="1615">
                  <c:v>164.41026604761663</c:v>
                </c:pt>
                <c:pt idx="1616">
                  <c:v>163.79732376248052</c:v>
                </c:pt>
                <c:pt idx="1617">
                  <c:v>166.55029043067424</c:v>
                </c:pt>
                <c:pt idx="1618">
                  <c:v>164.78009341788265</c:v>
                </c:pt>
                <c:pt idx="1619">
                  <c:v>163.25375028793593</c:v>
                </c:pt>
                <c:pt idx="1620">
                  <c:v>170.22901410117979</c:v>
                </c:pt>
                <c:pt idx="1621">
                  <c:v>172.5818765802062</c:v>
                </c:pt>
                <c:pt idx="1622">
                  <c:v>172.81717198449857</c:v>
                </c:pt>
                <c:pt idx="1623">
                  <c:v>181.70004005794797</c:v>
                </c:pt>
                <c:pt idx="1624">
                  <c:v>175.76531661234108</c:v>
                </c:pt>
                <c:pt idx="1625">
                  <c:v>190.37667651043088</c:v>
                </c:pt>
                <c:pt idx="1626">
                  <c:v>200.87188816205276</c:v>
                </c:pt>
                <c:pt idx="1627">
                  <c:v>211.95232193282573</c:v>
                </c:pt>
                <c:pt idx="1628">
                  <c:v>219.2974525919719</c:v>
                </c:pt>
                <c:pt idx="1629">
                  <c:v>244.05244708502403</c:v>
                </c:pt>
                <c:pt idx="1630">
                  <c:v>273.39332547194465</c:v>
                </c:pt>
                <c:pt idx="1631">
                  <c:v>294.70559571042577</c:v>
                </c:pt>
                <c:pt idx="1632">
                  <c:v>320.58503239691532</c:v>
                </c:pt>
                <c:pt idx="1633">
                  <c:v>333.89017668832855</c:v>
                </c:pt>
                <c:pt idx="1634">
                  <c:v>251.71641694804416</c:v>
                </c:pt>
                <c:pt idx="1635">
                  <c:v>254.73367883493356</c:v>
                </c:pt>
                <c:pt idx="1636">
                  <c:v>281.24897857055038</c:v>
                </c:pt>
                <c:pt idx="1637">
                  <c:v>320.46262453596933</c:v>
                </c:pt>
                <c:pt idx="1638">
                  <c:v>342.31095861063568</c:v>
                </c:pt>
                <c:pt idx="1639">
                  <c:v>365.1755093157326</c:v>
                </c:pt>
                <c:pt idx="1640">
                  <c:v>387.23154304176444</c:v>
                </c:pt>
                <c:pt idx="1641">
                  <c:v>420.89914252721269</c:v>
                </c:pt>
                <c:pt idx="1642">
                  <c:v>454.99575223019212</c:v>
                </c:pt>
                <c:pt idx="1643">
                  <c:v>490.3636123052022</c:v>
                </c:pt>
                <c:pt idx="1644">
                  <c:v>524.70838128335322</c:v>
                </c:pt>
                <c:pt idx="1645">
                  <c:v>549.41106938195537</c:v>
                </c:pt>
                <c:pt idx="1646">
                  <c:v>573.76065609949262</c:v>
                </c:pt>
                <c:pt idx="1647">
                  <c:v>588.84863390562236</c:v>
                </c:pt>
                <c:pt idx="1648">
                  <c:v>602.29917189517232</c:v>
                </c:pt>
              </c:numCache>
            </c:numRef>
          </c:xVal>
          <c:yVal>
            <c:numRef>
              <c:f>Regression!RegChartActY</c:f>
              <c:numCache>
                <c:formatCode>General</c:formatCode>
                <c:ptCount val="1649"/>
                <c:pt idx="0">
                  <c:v>263</c:v>
                </c:pt>
                <c:pt idx="1">
                  <c:v>271</c:v>
                </c:pt>
                <c:pt idx="2">
                  <c:v>268</c:v>
                </c:pt>
                <c:pt idx="3">
                  <c:v>272</c:v>
                </c:pt>
                <c:pt idx="4">
                  <c:v>275</c:v>
                </c:pt>
                <c:pt idx="5">
                  <c:v>279</c:v>
                </c:pt>
                <c:pt idx="6">
                  <c:v>281</c:v>
                </c:pt>
                <c:pt idx="7">
                  <c:v>287</c:v>
                </c:pt>
                <c:pt idx="8">
                  <c:v>295</c:v>
                </c:pt>
                <c:pt idx="9">
                  <c:v>295</c:v>
                </c:pt>
                <c:pt idx="10">
                  <c:v>291</c:v>
                </c:pt>
                <c:pt idx="11">
                  <c:v>293</c:v>
                </c:pt>
                <c:pt idx="12">
                  <c:v>295</c:v>
                </c:pt>
                <c:pt idx="13">
                  <c:v>3</c:v>
                </c:pt>
                <c:pt idx="14">
                  <c:v>316</c:v>
                </c:pt>
                <c:pt idx="15">
                  <c:v>321</c:v>
                </c:pt>
                <c:pt idx="16">
                  <c:v>74</c:v>
                </c:pt>
                <c:pt idx="17">
                  <c:v>8</c:v>
                </c:pt>
                <c:pt idx="18">
                  <c:v>84</c:v>
                </c:pt>
                <c:pt idx="19">
                  <c:v>86</c:v>
                </c:pt>
                <c:pt idx="20">
                  <c:v>88</c:v>
                </c:pt>
                <c:pt idx="21">
                  <c:v>91</c:v>
                </c:pt>
                <c:pt idx="22">
                  <c:v>91</c:v>
                </c:pt>
                <c:pt idx="23">
                  <c:v>1</c:v>
                </c:pt>
                <c:pt idx="24">
                  <c:v>9</c:v>
                </c:pt>
                <c:pt idx="25">
                  <c:v>99</c:v>
                </c:pt>
                <c:pt idx="26">
                  <c:v>15</c:v>
                </c:pt>
                <c:pt idx="27">
                  <c:v>17</c:v>
                </c:pt>
                <c:pt idx="28">
                  <c:v>18</c:v>
                </c:pt>
                <c:pt idx="29">
                  <c:v>15</c:v>
                </c:pt>
                <c:pt idx="30">
                  <c:v>14</c:v>
                </c:pt>
                <c:pt idx="31">
                  <c:v>11</c:v>
                </c:pt>
                <c:pt idx="32">
                  <c:v>11</c:v>
                </c:pt>
                <c:pt idx="33">
                  <c:v>112</c:v>
                </c:pt>
                <c:pt idx="34">
                  <c:v>113</c:v>
                </c:pt>
                <c:pt idx="35">
                  <c:v>116</c:v>
                </c:pt>
                <c:pt idx="36">
                  <c:v>119</c:v>
                </c:pt>
                <c:pt idx="37">
                  <c:v>123</c:v>
                </c:pt>
                <c:pt idx="38">
                  <c:v>126</c:v>
                </c:pt>
                <c:pt idx="39">
                  <c:v>129</c:v>
                </c:pt>
                <c:pt idx="40">
                  <c:v>132</c:v>
                </c:pt>
                <c:pt idx="41">
                  <c:v>136</c:v>
                </c:pt>
                <c:pt idx="42">
                  <c:v>14</c:v>
                </c:pt>
                <c:pt idx="43">
                  <c:v>348</c:v>
                </c:pt>
                <c:pt idx="44">
                  <c:v>355</c:v>
                </c:pt>
                <c:pt idx="45">
                  <c:v>358</c:v>
                </c:pt>
                <c:pt idx="46">
                  <c:v>361</c:v>
                </c:pt>
                <c:pt idx="47">
                  <c:v>365</c:v>
                </c:pt>
                <c:pt idx="48">
                  <c:v>369</c:v>
                </c:pt>
                <c:pt idx="49">
                  <c:v>371</c:v>
                </c:pt>
                <c:pt idx="50">
                  <c:v>375</c:v>
                </c:pt>
                <c:pt idx="51">
                  <c:v>118</c:v>
                </c:pt>
                <c:pt idx="52">
                  <c:v>119</c:v>
                </c:pt>
                <c:pt idx="53">
                  <c:v>12</c:v>
                </c:pt>
                <c:pt idx="54">
                  <c:v>12</c:v>
                </c:pt>
                <c:pt idx="55">
                  <c:v>121</c:v>
                </c:pt>
                <c:pt idx="56">
                  <c:v>126</c:v>
                </c:pt>
                <c:pt idx="57">
                  <c:v>126</c:v>
                </c:pt>
                <c:pt idx="58">
                  <c:v>129</c:v>
                </c:pt>
                <c:pt idx="59">
                  <c:v>127</c:v>
                </c:pt>
                <c:pt idx="60">
                  <c:v>127</c:v>
                </c:pt>
                <c:pt idx="61">
                  <c:v>13</c:v>
                </c:pt>
                <c:pt idx="62">
                  <c:v>137</c:v>
                </c:pt>
                <c:pt idx="63">
                  <c:v>138</c:v>
                </c:pt>
                <c:pt idx="64">
                  <c:v>12</c:v>
                </c:pt>
                <c:pt idx="65">
                  <c:v>123</c:v>
                </c:pt>
                <c:pt idx="66">
                  <c:v>121</c:v>
                </c:pt>
                <c:pt idx="67">
                  <c:v>128</c:v>
                </c:pt>
                <c:pt idx="68">
                  <c:v>132</c:v>
                </c:pt>
                <c:pt idx="69">
                  <c:v>137</c:v>
                </c:pt>
                <c:pt idx="70">
                  <c:v>14</c:v>
                </c:pt>
                <c:pt idx="71">
                  <c:v>132</c:v>
                </c:pt>
                <c:pt idx="72">
                  <c:v>141</c:v>
                </c:pt>
                <c:pt idx="73">
                  <c:v>137</c:v>
                </c:pt>
                <c:pt idx="74">
                  <c:v>132</c:v>
                </c:pt>
                <c:pt idx="75">
                  <c:v>134</c:v>
                </c:pt>
                <c:pt idx="76">
                  <c:v>134</c:v>
                </c:pt>
                <c:pt idx="77">
                  <c:v>141</c:v>
                </c:pt>
                <c:pt idx="78">
                  <c:v>142</c:v>
                </c:pt>
                <c:pt idx="79">
                  <c:v>6</c:v>
                </c:pt>
                <c:pt idx="80">
                  <c:v>61</c:v>
                </c:pt>
                <c:pt idx="81">
                  <c:v>61</c:v>
                </c:pt>
                <c:pt idx="82">
                  <c:v>63</c:v>
                </c:pt>
                <c:pt idx="83">
                  <c:v>64</c:v>
                </c:pt>
                <c:pt idx="84">
                  <c:v>66</c:v>
                </c:pt>
                <c:pt idx="85">
                  <c:v>66</c:v>
                </c:pt>
                <c:pt idx="86">
                  <c:v>66</c:v>
                </c:pt>
                <c:pt idx="87">
                  <c:v>66</c:v>
                </c:pt>
                <c:pt idx="88">
                  <c:v>67</c:v>
                </c:pt>
                <c:pt idx="89">
                  <c:v>69</c:v>
                </c:pt>
                <c:pt idx="90">
                  <c:v>71</c:v>
                </c:pt>
                <c:pt idx="91">
                  <c:v>73</c:v>
                </c:pt>
                <c:pt idx="92">
                  <c:v>75</c:v>
                </c:pt>
                <c:pt idx="93">
                  <c:v>66</c:v>
                </c:pt>
                <c:pt idx="94">
                  <c:v>68</c:v>
                </c:pt>
                <c:pt idx="95">
                  <c:v>7</c:v>
                </c:pt>
                <c:pt idx="96">
                  <c:v>73</c:v>
                </c:pt>
                <c:pt idx="97">
                  <c:v>75</c:v>
                </c:pt>
                <c:pt idx="98">
                  <c:v>77</c:v>
                </c:pt>
                <c:pt idx="99">
                  <c:v>76</c:v>
                </c:pt>
                <c:pt idx="100">
                  <c:v>8</c:v>
                </c:pt>
                <c:pt idx="101">
                  <c:v>81</c:v>
                </c:pt>
                <c:pt idx="102">
                  <c:v>85</c:v>
                </c:pt>
                <c:pt idx="103">
                  <c:v>86</c:v>
                </c:pt>
                <c:pt idx="104">
                  <c:v>88</c:v>
                </c:pt>
                <c:pt idx="105">
                  <c:v>9</c:v>
                </c:pt>
                <c:pt idx="106">
                  <c:v>92</c:v>
                </c:pt>
                <c:pt idx="107">
                  <c:v>96</c:v>
                </c:pt>
                <c:pt idx="108">
                  <c:v>119</c:v>
                </c:pt>
                <c:pt idx="109">
                  <c:v>121</c:v>
                </c:pt>
                <c:pt idx="110">
                  <c:v>123</c:v>
                </c:pt>
                <c:pt idx="111">
                  <c:v>125</c:v>
                </c:pt>
                <c:pt idx="112">
                  <c:v>13</c:v>
                </c:pt>
                <c:pt idx="113">
                  <c:v>132</c:v>
                </c:pt>
                <c:pt idx="114">
                  <c:v>141</c:v>
                </c:pt>
                <c:pt idx="115">
                  <c:v>14</c:v>
                </c:pt>
                <c:pt idx="116">
                  <c:v>154</c:v>
                </c:pt>
                <c:pt idx="117">
                  <c:v>162</c:v>
                </c:pt>
                <c:pt idx="118">
                  <c:v>154</c:v>
                </c:pt>
                <c:pt idx="119">
                  <c:v>154</c:v>
                </c:pt>
                <c:pt idx="120">
                  <c:v>146</c:v>
                </c:pt>
                <c:pt idx="121">
                  <c:v>132</c:v>
                </c:pt>
                <c:pt idx="122">
                  <c:v>135</c:v>
                </c:pt>
                <c:pt idx="123">
                  <c:v>137</c:v>
                </c:pt>
                <c:pt idx="124">
                  <c:v>14</c:v>
                </c:pt>
                <c:pt idx="125">
                  <c:v>142</c:v>
                </c:pt>
                <c:pt idx="126">
                  <c:v>144</c:v>
                </c:pt>
                <c:pt idx="127">
                  <c:v>147</c:v>
                </c:pt>
                <c:pt idx="128">
                  <c:v>151</c:v>
                </c:pt>
                <c:pt idx="129">
                  <c:v>152</c:v>
                </c:pt>
                <c:pt idx="130">
                  <c:v>155</c:v>
                </c:pt>
                <c:pt idx="131">
                  <c:v>158</c:v>
                </c:pt>
                <c:pt idx="132">
                  <c:v>161</c:v>
                </c:pt>
                <c:pt idx="133">
                  <c:v>199</c:v>
                </c:pt>
                <c:pt idx="134">
                  <c:v>23</c:v>
                </c:pt>
                <c:pt idx="135">
                  <c:v>194</c:v>
                </c:pt>
                <c:pt idx="136">
                  <c:v>232</c:v>
                </c:pt>
                <c:pt idx="137">
                  <c:v>222</c:v>
                </c:pt>
                <c:pt idx="138">
                  <c:v>226</c:v>
                </c:pt>
                <c:pt idx="139">
                  <c:v>224</c:v>
                </c:pt>
                <c:pt idx="140">
                  <c:v>226</c:v>
                </c:pt>
                <c:pt idx="141">
                  <c:v>243</c:v>
                </c:pt>
                <c:pt idx="142">
                  <c:v>252</c:v>
                </c:pt>
                <c:pt idx="143">
                  <c:v>247</c:v>
                </c:pt>
                <c:pt idx="144">
                  <c:v>253</c:v>
                </c:pt>
                <c:pt idx="145">
                  <c:v>262</c:v>
                </c:pt>
                <c:pt idx="146">
                  <c:v>254</c:v>
                </c:pt>
                <c:pt idx="147">
                  <c:v>247</c:v>
                </c:pt>
                <c:pt idx="148">
                  <c:v>76</c:v>
                </c:pt>
                <c:pt idx="149">
                  <c:v>77</c:v>
                </c:pt>
                <c:pt idx="150">
                  <c:v>78</c:v>
                </c:pt>
                <c:pt idx="151">
                  <c:v>8</c:v>
                </c:pt>
                <c:pt idx="152">
                  <c:v>81</c:v>
                </c:pt>
                <c:pt idx="153">
                  <c:v>85</c:v>
                </c:pt>
                <c:pt idx="154">
                  <c:v>87</c:v>
                </c:pt>
                <c:pt idx="155">
                  <c:v>86</c:v>
                </c:pt>
                <c:pt idx="156">
                  <c:v>85</c:v>
                </c:pt>
                <c:pt idx="157">
                  <c:v>89</c:v>
                </c:pt>
                <c:pt idx="158">
                  <c:v>91</c:v>
                </c:pt>
                <c:pt idx="159">
                  <c:v>95</c:v>
                </c:pt>
                <c:pt idx="160">
                  <c:v>99</c:v>
                </c:pt>
                <c:pt idx="161">
                  <c:v>1</c:v>
                </c:pt>
                <c:pt idx="162">
                  <c:v>11</c:v>
                </c:pt>
                <c:pt idx="163">
                  <c:v>177</c:v>
                </c:pt>
                <c:pt idx="164">
                  <c:v>18</c:v>
                </c:pt>
                <c:pt idx="165">
                  <c:v>189</c:v>
                </c:pt>
                <c:pt idx="166">
                  <c:v>188</c:v>
                </c:pt>
                <c:pt idx="167">
                  <c:v>186</c:v>
                </c:pt>
                <c:pt idx="168">
                  <c:v>184</c:v>
                </c:pt>
                <c:pt idx="169">
                  <c:v>181</c:v>
                </c:pt>
                <c:pt idx="170">
                  <c:v>181</c:v>
                </c:pt>
                <c:pt idx="171">
                  <c:v>184</c:v>
                </c:pt>
                <c:pt idx="172">
                  <c:v>191</c:v>
                </c:pt>
                <c:pt idx="173">
                  <c:v>197</c:v>
                </c:pt>
                <c:pt idx="174">
                  <c:v>21</c:v>
                </c:pt>
                <c:pt idx="175">
                  <c:v>199</c:v>
                </c:pt>
                <c:pt idx="176">
                  <c:v>21</c:v>
                </c:pt>
                <c:pt idx="177">
                  <c:v>196</c:v>
                </c:pt>
                <c:pt idx="178">
                  <c:v>252</c:v>
                </c:pt>
                <c:pt idx="179">
                  <c:v>251</c:v>
                </c:pt>
                <c:pt idx="180">
                  <c:v>251</c:v>
                </c:pt>
                <c:pt idx="181">
                  <c:v>251</c:v>
                </c:pt>
                <c:pt idx="182">
                  <c:v>254</c:v>
                </c:pt>
                <c:pt idx="183">
                  <c:v>259</c:v>
                </c:pt>
                <c:pt idx="184">
                  <c:v>278</c:v>
                </c:pt>
                <c:pt idx="185">
                  <c:v>283</c:v>
                </c:pt>
                <c:pt idx="186">
                  <c:v>284</c:v>
                </c:pt>
                <c:pt idx="187">
                  <c:v>285</c:v>
                </c:pt>
                <c:pt idx="188">
                  <c:v>285</c:v>
                </c:pt>
                <c:pt idx="189">
                  <c:v>285</c:v>
                </c:pt>
                <c:pt idx="190">
                  <c:v>283</c:v>
                </c:pt>
                <c:pt idx="191">
                  <c:v>216</c:v>
                </c:pt>
                <c:pt idx="192">
                  <c:v>219</c:v>
                </c:pt>
                <c:pt idx="193">
                  <c:v>223</c:v>
                </c:pt>
                <c:pt idx="194">
                  <c:v>225</c:v>
                </c:pt>
                <c:pt idx="195">
                  <c:v>228</c:v>
                </c:pt>
                <c:pt idx="196">
                  <c:v>232</c:v>
                </c:pt>
                <c:pt idx="197">
                  <c:v>234</c:v>
                </c:pt>
                <c:pt idx="198">
                  <c:v>238</c:v>
                </c:pt>
                <c:pt idx="199">
                  <c:v>245</c:v>
                </c:pt>
                <c:pt idx="200">
                  <c:v>254</c:v>
                </c:pt>
                <c:pt idx="201">
                  <c:v>263</c:v>
                </c:pt>
                <c:pt idx="202">
                  <c:v>273</c:v>
                </c:pt>
                <c:pt idx="203">
                  <c:v>282</c:v>
                </c:pt>
                <c:pt idx="204">
                  <c:v>29</c:v>
                </c:pt>
                <c:pt idx="205">
                  <c:v>312</c:v>
                </c:pt>
                <c:pt idx="206">
                  <c:v>89</c:v>
                </c:pt>
                <c:pt idx="207">
                  <c:v>9</c:v>
                </c:pt>
                <c:pt idx="208">
                  <c:v>92</c:v>
                </c:pt>
                <c:pt idx="209">
                  <c:v>92</c:v>
                </c:pt>
                <c:pt idx="210">
                  <c:v>94</c:v>
                </c:pt>
                <c:pt idx="211">
                  <c:v>97</c:v>
                </c:pt>
                <c:pt idx="212">
                  <c:v>98</c:v>
                </c:pt>
                <c:pt idx="213">
                  <c:v>16</c:v>
                </c:pt>
                <c:pt idx="214">
                  <c:v>1</c:v>
                </c:pt>
                <c:pt idx="215">
                  <c:v>12</c:v>
                </c:pt>
                <c:pt idx="216">
                  <c:v>99</c:v>
                </c:pt>
                <c:pt idx="217">
                  <c:v>268</c:v>
                </c:pt>
                <c:pt idx="218">
                  <c:v>286</c:v>
                </c:pt>
                <c:pt idx="219">
                  <c:v>3</c:v>
                </c:pt>
                <c:pt idx="220">
                  <c:v>325</c:v>
                </c:pt>
                <c:pt idx="221">
                  <c:v>349</c:v>
                </c:pt>
                <c:pt idx="222">
                  <c:v>393</c:v>
                </c:pt>
                <c:pt idx="223">
                  <c:v>427</c:v>
                </c:pt>
                <c:pt idx="224">
                  <c:v>436</c:v>
                </c:pt>
                <c:pt idx="225">
                  <c:v>491</c:v>
                </c:pt>
                <c:pt idx="226">
                  <c:v>566</c:v>
                </c:pt>
                <c:pt idx="227">
                  <c:v>652</c:v>
                </c:pt>
                <c:pt idx="228">
                  <c:v>693</c:v>
                </c:pt>
                <c:pt idx="229">
                  <c:v>699</c:v>
                </c:pt>
                <c:pt idx="230">
                  <c:v>679</c:v>
                </c:pt>
                <c:pt idx="231">
                  <c:v>647</c:v>
                </c:pt>
                <c:pt idx="232">
                  <c:v>144</c:v>
                </c:pt>
                <c:pt idx="233">
                  <c:v>146</c:v>
                </c:pt>
                <c:pt idx="234">
                  <c:v>148</c:v>
                </c:pt>
                <c:pt idx="235">
                  <c:v>152</c:v>
                </c:pt>
                <c:pt idx="236">
                  <c:v>154</c:v>
                </c:pt>
                <c:pt idx="237">
                  <c:v>157</c:v>
                </c:pt>
                <c:pt idx="238">
                  <c:v>158</c:v>
                </c:pt>
                <c:pt idx="239">
                  <c:v>159</c:v>
                </c:pt>
                <c:pt idx="240">
                  <c:v>161</c:v>
                </c:pt>
                <c:pt idx="241">
                  <c:v>163</c:v>
                </c:pt>
                <c:pt idx="242">
                  <c:v>17</c:v>
                </c:pt>
                <c:pt idx="243">
                  <c:v>172</c:v>
                </c:pt>
                <c:pt idx="244">
                  <c:v>176</c:v>
                </c:pt>
                <c:pt idx="245">
                  <c:v>179</c:v>
                </c:pt>
                <c:pt idx="246">
                  <c:v>183</c:v>
                </c:pt>
                <c:pt idx="247">
                  <c:v>138</c:v>
                </c:pt>
                <c:pt idx="248">
                  <c:v>14</c:v>
                </c:pt>
                <c:pt idx="249">
                  <c:v>139</c:v>
                </c:pt>
                <c:pt idx="250">
                  <c:v>144</c:v>
                </c:pt>
                <c:pt idx="251">
                  <c:v>147</c:v>
                </c:pt>
                <c:pt idx="252">
                  <c:v>152</c:v>
                </c:pt>
                <c:pt idx="253">
                  <c:v>155</c:v>
                </c:pt>
                <c:pt idx="254">
                  <c:v>157</c:v>
                </c:pt>
                <c:pt idx="255">
                  <c:v>161</c:v>
                </c:pt>
                <c:pt idx="256">
                  <c:v>16</c:v>
                </c:pt>
                <c:pt idx="257">
                  <c:v>157</c:v>
                </c:pt>
                <c:pt idx="258">
                  <c:v>155</c:v>
                </c:pt>
                <c:pt idx="259">
                  <c:v>157</c:v>
                </c:pt>
                <c:pt idx="260">
                  <c:v>16</c:v>
                </c:pt>
                <c:pt idx="261">
                  <c:v>163</c:v>
                </c:pt>
                <c:pt idx="262">
                  <c:v>268</c:v>
                </c:pt>
                <c:pt idx="263">
                  <c:v>27</c:v>
                </c:pt>
                <c:pt idx="264">
                  <c:v>271</c:v>
                </c:pt>
                <c:pt idx="265">
                  <c:v>275</c:v>
                </c:pt>
                <c:pt idx="266">
                  <c:v>279</c:v>
                </c:pt>
                <c:pt idx="267">
                  <c:v>283</c:v>
                </c:pt>
                <c:pt idx="268">
                  <c:v>288</c:v>
                </c:pt>
                <c:pt idx="269">
                  <c:v>293</c:v>
                </c:pt>
                <c:pt idx="270">
                  <c:v>32</c:v>
                </c:pt>
                <c:pt idx="271">
                  <c:v>297</c:v>
                </c:pt>
                <c:pt idx="272">
                  <c:v>33</c:v>
                </c:pt>
                <c:pt idx="273">
                  <c:v>312</c:v>
                </c:pt>
                <c:pt idx="274">
                  <c:v>321</c:v>
                </c:pt>
                <c:pt idx="275">
                  <c:v>33</c:v>
                </c:pt>
                <c:pt idx="276">
                  <c:v>338</c:v>
                </c:pt>
                <c:pt idx="277">
                  <c:v>35</c:v>
                </c:pt>
                <c:pt idx="278">
                  <c:v>355</c:v>
                </c:pt>
                <c:pt idx="279">
                  <c:v>361</c:v>
                </c:pt>
                <c:pt idx="280">
                  <c:v>369</c:v>
                </c:pt>
                <c:pt idx="281">
                  <c:v>378</c:v>
                </c:pt>
                <c:pt idx="282">
                  <c:v>117</c:v>
                </c:pt>
                <c:pt idx="283">
                  <c:v>12</c:v>
                </c:pt>
                <c:pt idx="284">
                  <c:v>121</c:v>
                </c:pt>
                <c:pt idx="285">
                  <c:v>122</c:v>
                </c:pt>
                <c:pt idx="286">
                  <c:v>123</c:v>
                </c:pt>
                <c:pt idx="287">
                  <c:v>124</c:v>
                </c:pt>
                <c:pt idx="288">
                  <c:v>124</c:v>
                </c:pt>
                <c:pt idx="289">
                  <c:v>126</c:v>
                </c:pt>
                <c:pt idx="290">
                  <c:v>129</c:v>
                </c:pt>
                <c:pt idx="291">
                  <c:v>134</c:v>
                </c:pt>
                <c:pt idx="292">
                  <c:v>14</c:v>
                </c:pt>
                <c:pt idx="293">
                  <c:v>144</c:v>
                </c:pt>
                <c:pt idx="294">
                  <c:v>148</c:v>
                </c:pt>
                <c:pt idx="295">
                  <c:v>179</c:v>
                </c:pt>
                <c:pt idx="296">
                  <c:v>183</c:v>
                </c:pt>
                <c:pt idx="297">
                  <c:v>186</c:v>
                </c:pt>
                <c:pt idx="298">
                  <c:v>19</c:v>
                </c:pt>
                <c:pt idx="299">
                  <c:v>192</c:v>
                </c:pt>
                <c:pt idx="300">
                  <c:v>195</c:v>
                </c:pt>
                <c:pt idx="301">
                  <c:v>199</c:v>
                </c:pt>
                <c:pt idx="302">
                  <c:v>24</c:v>
                </c:pt>
                <c:pt idx="303">
                  <c:v>216</c:v>
                </c:pt>
                <c:pt idx="304">
                  <c:v>366</c:v>
                </c:pt>
                <c:pt idx="305">
                  <c:v>364</c:v>
                </c:pt>
                <c:pt idx="306">
                  <c:v>369</c:v>
                </c:pt>
                <c:pt idx="307">
                  <c:v>371</c:v>
                </c:pt>
                <c:pt idx="308">
                  <c:v>37</c:v>
                </c:pt>
                <c:pt idx="309">
                  <c:v>373</c:v>
                </c:pt>
                <c:pt idx="310">
                  <c:v>382</c:v>
                </c:pt>
                <c:pt idx="311">
                  <c:v>395</c:v>
                </c:pt>
                <c:pt idx="312">
                  <c:v>394</c:v>
                </c:pt>
                <c:pt idx="313">
                  <c:v>4</c:v>
                </c:pt>
                <c:pt idx="314">
                  <c:v>65</c:v>
                </c:pt>
                <c:pt idx="315">
                  <c:v>67</c:v>
                </c:pt>
                <c:pt idx="316">
                  <c:v>68</c:v>
                </c:pt>
                <c:pt idx="317">
                  <c:v>68</c:v>
                </c:pt>
                <c:pt idx="318">
                  <c:v>7</c:v>
                </c:pt>
                <c:pt idx="319">
                  <c:v>72</c:v>
                </c:pt>
                <c:pt idx="320">
                  <c:v>74</c:v>
                </c:pt>
                <c:pt idx="321">
                  <c:v>74</c:v>
                </c:pt>
                <c:pt idx="322">
                  <c:v>75</c:v>
                </c:pt>
                <c:pt idx="323">
                  <c:v>76</c:v>
                </c:pt>
                <c:pt idx="324">
                  <c:v>77</c:v>
                </c:pt>
                <c:pt idx="325">
                  <c:v>78</c:v>
                </c:pt>
                <c:pt idx="326">
                  <c:v>437</c:v>
                </c:pt>
                <c:pt idx="327">
                  <c:v>451</c:v>
                </c:pt>
                <c:pt idx="328">
                  <c:v>439</c:v>
                </c:pt>
                <c:pt idx="329">
                  <c:v>443</c:v>
                </c:pt>
                <c:pt idx="330">
                  <c:v>446</c:v>
                </c:pt>
                <c:pt idx="331">
                  <c:v>453</c:v>
                </c:pt>
                <c:pt idx="332">
                  <c:v>362</c:v>
                </c:pt>
                <c:pt idx="333">
                  <c:v>366</c:v>
                </c:pt>
                <c:pt idx="334">
                  <c:v>367</c:v>
                </c:pt>
                <c:pt idx="335">
                  <c:v>365</c:v>
                </c:pt>
                <c:pt idx="336">
                  <c:v>364</c:v>
                </c:pt>
                <c:pt idx="337">
                  <c:v>37</c:v>
                </c:pt>
                <c:pt idx="338">
                  <c:v>394</c:v>
                </c:pt>
                <c:pt idx="339">
                  <c:v>83</c:v>
                </c:pt>
                <c:pt idx="340">
                  <c:v>84</c:v>
                </c:pt>
                <c:pt idx="341">
                  <c:v>84</c:v>
                </c:pt>
                <c:pt idx="342">
                  <c:v>86</c:v>
                </c:pt>
                <c:pt idx="343">
                  <c:v>89</c:v>
                </c:pt>
                <c:pt idx="344">
                  <c:v>91</c:v>
                </c:pt>
                <c:pt idx="345">
                  <c:v>88</c:v>
                </c:pt>
                <c:pt idx="346">
                  <c:v>9</c:v>
                </c:pt>
                <c:pt idx="347">
                  <c:v>91</c:v>
                </c:pt>
                <c:pt idx="348">
                  <c:v>86</c:v>
                </c:pt>
                <c:pt idx="349">
                  <c:v>88</c:v>
                </c:pt>
                <c:pt idx="350">
                  <c:v>89</c:v>
                </c:pt>
                <c:pt idx="351">
                  <c:v>91</c:v>
                </c:pt>
                <c:pt idx="352">
                  <c:v>92</c:v>
                </c:pt>
                <c:pt idx="353">
                  <c:v>93</c:v>
                </c:pt>
                <c:pt idx="354">
                  <c:v>97</c:v>
                </c:pt>
                <c:pt idx="355">
                  <c:v>96</c:v>
                </c:pt>
                <c:pt idx="356">
                  <c:v>98</c:v>
                </c:pt>
                <c:pt idx="357">
                  <c:v>99</c:v>
                </c:pt>
                <c:pt idx="358">
                  <c:v>11</c:v>
                </c:pt>
                <c:pt idx="359">
                  <c:v>13</c:v>
                </c:pt>
                <c:pt idx="360">
                  <c:v>16</c:v>
                </c:pt>
                <c:pt idx="361">
                  <c:v>11</c:v>
                </c:pt>
                <c:pt idx="362">
                  <c:v>115</c:v>
                </c:pt>
                <c:pt idx="363">
                  <c:v>144</c:v>
                </c:pt>
                <c:pt idx="364">
                  <c:v>145</c:v>
                </c:pt>
                <c:pt idx="365">
                  <c:v>143</c:v>
                </c:pt>
                <c:pt idx="366">
                  <c:v>144</c:v>
                </c:pt>
                <c:pt idx="367">
                  <c:v>15</c:v>
                </c:pt>
                <c:pt idx="368">
                  <c:v>15</c:v>
                </c:pt>
                <c:pt idx="369">
                  <c:v>146</c:v>
                </c:pt>
                <c:pt idx="370">
                  <c:v>144</c:v>
                </c:pt>
                <c:pt idx="371">
                  <c:v>147</c:v>
                </c:pt>
                <c:pt idx="372">
                  <c:v>144</c:v>
                </c:pt>
                <c:pt idx="373">
                  <c:v>148</c:v>
                </c:pt>
                <c:pt idx="374">
                  <c:v>15</c:v>
                </c:pt>
                <c:pt idx="375">
                  <c:v>163</c:v>
                </c:pt>
                <c:pt idx="376">
                  <c:v>165</c:v>
                </c:pt>
                <c:pt idx="377">
                  <c:v>167</c:v>
                </c:pt>
                <c:pt idx="378">
                  <c:v>23</c:v>
                </c:pt>
                <c:pt idx="379">
                  <c:v>233</c:v>
                </c:pt>
                <c:pt idx="380">
                  <c:v>237</c:v>
                </c:pt>
                <c:pt idx="381">
                  <c:v>241</c:v>
                </c:pt>
                <c:pt idx="382">
                  <c:v>246</c:v>
                </c:pt>
                <c:pt idx="383">
                  <c:v>251</c:v>
                </c:pt>
                <c:pt idx="384">
                  <c:v>255</c:v>
                </c:pt>
                <c:pt idx="385">
                  <c:v>259</c:v>
                </c:pt>
                <c:pt idx="386">
                  <c:v>262</c:v>
                </c:pt>
                <c:pt idx="387">
                  <c:v>266</c:v>
                </c:pt>
                <c:pt idx="388">
                  <c:v>269</c:v>
                </c:pt>
                <c:pt idx="389">
                  <c:v>271</c:v>
                </c:pt>
                <c:pt idx="390">
                  <c:v>96</c:v>
                </c:pt>
                <c:pt idx="391">
                  <c:v>96</c:v>
                </c:pt>
                <c:pt idx="392">
                  <c:v>97</c:v>
                </c:pt>
                <c:pt idx="393">
                  <c:v>98</c:v>
                </c:pt>
                <c:pt idx="394">
                  <c:v>16</c:v>
                </c:pt>
                <c:pt idx="395">
                  <c:v>96</c:v>
                </c:pt>
                <c:pt idx="396">
                  <c:v>99</c:v>
                </c:pt>
                <c:pt idx="397">
                  <c:v>93</c:v>
                </c:pt>
                <c:pt idx="398">
                  <c:v>16</c:v>
                </c:pt>
                <c:pt idx="399">
                  <c:v>97</c:v>
                </c:pt>
                <c:pt idx="400">
                  <c:v>12</c:v>
                </c:pt>
                <c:pt idx="401">
                  <c:v>1</c:v>
                </c:pt>
                <c:pt idx="402">
                  <c:v>99</c:v>
                </c:pt>
                <c:pt idx="403">
                  <c:v>1</c:v>
                </c:pt>
                <c:pt idx="404">
                  <c:v>98</c:v>
                </c:pt>
                <c:pt idx="405">
                  <c:v>97</c:v>
                </c:pt>
                <c:pt idx="406">
                  <c:v>97</c:v>
                </c:pt>
                <c:pt idx="407">
                  <c:v>14</c:v>
                </c:pt>
                <c:pt idx="408">
                  <c:v>14</c:v>
                </c:pt>
                <c:pt idx="409">
                  <c:v>16</c:v>
                </c:pt>
                <c:pt idx="410">
                  <c:v>19</c:v>
                </c:pt>
                <c:pt idx="411">
                  <c:v>116</c:v>
                </c:pt>
                <c:pt idx="412">
                  <c:v>114</c:v>
                </c:pt>
                <c:pt idx="413">
                  <c:v>53</c:v>
                </c:pt>
                <c:pt idx="414">
                  <c:v>54</c:v>
                </c:pt>
                <c:pt idx="415">
                  <c:v>56</c:v>
                </c:pt>
                <c:pt idx="416">
                  <c:v>57</c:v>
                </c:pt>
                <c:pt idx="417">
                  <c:v>59</c:v>
                </c:pt>
                <c:pt idx="418">
                  <c:v>6</c:v>
                </c:pt>
                <c:pt idx="419">
                  <c:v>62</c:v>
                </c:pt>
                <c:pt idx="420">
                  <c:v>63</c:v>
                </c:pt>
                <c:pt idx="421">
                  <c:v>64</c:v>
                </c:pt>
                <c:pt idx="422">
                  <c:v>65</c:v>
                </c:pt>
                <c:pt idx="423">
                  <c:v>65</c:v>
                </c:pt>
                <c:pt idx="424">
                  <c:v>66</c:v>
                </c:pt>
                <c:pt idx="425">
                  <c:v>68</c:v>
                </c:pt>
                <c:pt idx="426">
                  <c:v>69</c:v>
                </c:pt>
                <c:pt idx="427">
                  <c:v>7</c:v>
                </c:pt>
                <c:pt idx="428">
                  <c:v>252</c:v>
                </c:pt>
                <c:pt idx="429">
                  <c:v>256</c:v>
                </c:pt>
                <c:pt idx="430">
                  <c:v>263</c:v>
                </c:pt>
                <c:pt idx="431">
                  <c:v>268</c:v>
                </c:pt>
                <c:pt idx="432">
                  <c:v>273</c:v>
                </c:pt>
                <c:pt idx="433">
                  <c:v>279</c:v>
                </c:pt>
                <c:pt idx="434">
                  <c:v>289</c:v>
                </c:pt>
                <c:pt idx="435">
                  <c:v>296</c:v>
                </c:pt>
                <c:pt idx="436">
                  <c:v>154</c:v>
                </c:pt>
                <c:pt idx="437">
                  <c:v>157</c:v>
                </c:pt>
                <c:pt idx="438">
                  <c:v>174</c:v>
                </c:pt>
                <c:pt idx="439">
                  <c:v>16</c:v>
                </c:pt>
                <c:pt idx="440">
                  <c:v>166</c:v>
                </c:pt>
                <c:pt idx="441">
                  <c:v>157</c:v>
                </c:pt>
                <c:pt idx="442">
                  <c:v>161</c:v>
                </c:pt>
                <c:pt idx="443">
                  <c:v>164</c:v>
                </c:pt>
                <c:pt idx="444">
                  <c:v>178</c:v>
                </c:pt>
                <c:pt idx="445">
                  <c:v>28</c:v>
                </c:pt>
                <c:pt idx="446">
                  <c:v>214</c:v>
                </c:pt>
                <c:pt idx="447">
                  <c:v>22</c:v>
                </c:pt>
                <c:pt idx="448">
                  <c:v>189</c:v>
                </c:pt>
                <c:pt idx="449">
                  <c:v>188</c:v>
                </c:pt>
                <c:pt idx="450">
                  <c:v>176</c:v>
                </c:pt>
                <c:pt idx="451">
                  <c:v>121</c:v>
                </c:pt>
                <c:pt idx="452">
                  <c:v>121</c:v>
                </c:pt>
                <c:pt idx="453">
                  <c:v>127</c:v>
                </c:pt>
                <c:pt idx="454">
                  <c:v>131</c:v>
                </c:pt>
                <c:pt idx="455">
                  <c:v>134</c:v>
                </c:pt>
                <c:pt idx="456">
                  <c:v>137</c:v>
                </c:pt>
                <c:pt idx="457">
                  <c:v>139</c:v>
                </c:pt>
                <c:pt idx="458">
                  <c:v>14</c:v>
                </c:pt>
                <c:pt idx="459">
                  <c:v>144</c:v>
                </c:pt>
                <c:pt idx="460">
                  <c:v>151</c:v>
                </c:pt>
                <c:pt idx="461">
                  <c:v>148</c:v>
                </c:pt>
                <c:pt idx="462">
                  <c:v>151</c:v>
                </c:pt>
                <c:pt idx="463">
                  <c:v>157</c:v>
                </c:pt>
                <c:pt idx="464">
                  <c:v>158</c:v>
                </c:pt>
                <c:pt idx="465">
                  <c:v>163</c:v>
                </c:pt>
                <c:pt idx="466">
                  <c:v>181</c:v>
                </c:pt>
                <c:pt idx="467">
                  <c:v>184</c:v>
                </c:pt>
                <c:pt idx="468">
                  <c:v>181</c:v>
                </c:pt>
                <c:pt idx="469">
                  <c:v>197</c:v>
                </c:pt>
                <c:pt idx="470">
                  <c:v>191</c:v>
                </c:pt>
                <c:pt idx="471">
                  <c:v>23</c:v>
                </c:pt>
                <c:pt idx="472">
                  <c:v>194</c:v>
                </c:pt>
                <c:pt idx="473">
                  <c:v>23</c:v>
                </c:pt>
                <c:pt idx="474">
                  <c:v>211</c:v>
                </c:pt>
                <c:pt idx="475">
                  <c:v>213</c:v>
                </c:pt>
                <c:pt idx="476">
                  <c:v>215</c:v>
                </c:pt>
                <c:pt idx="477">
                  <c:v>29</c:v>
                </c:pt>
                <c:pt idx="478">
                  <c:v>24</c:v>
                </c:pt>
                <c:pt idx="479">
                  <c:v>219</c:v>
                </c:pt>
                <c:pt idx="480">
                  <c:v>218</c:v>
                </c:pt>
                <c:pt idx="481">
                  <c:v>32</c:v>
                </c:pt>
                <c:pt idx="482">
                  <c:v>286</c:v>
                </c:pt>
                <c:pt idx="483">
                  <c:v>298</c:v>
                </c:pt>
                <c:pt idx="484">
                  <c:v>311</c:v>
                </c:pt>
                <c:pt idx="485">
                  <c:v>322</c:v>
                </c:pt>
                <c:pt idx="486">
                  <c:v>329</c:v>
                </c:pt>
                <c:pt idx="487">
                  <c:v>336</c:v>
                </c:pt>
                <c:pt idx="488">
                  <c:v>34</c:v>
                </c:pt>
                <c:pt idx="489">
                  <c:v>342</c:v>
                </c:pt>
                <c:pt idx="490">
                  <c:v>343</c:v>
                </c:pt>
                <c:pt idx="491">
                  <c:v>343</c:v>
                </c:pt>
                <c:pt idx="492">
                  <c:v>122</c:v>
                </c:pt>
                <c:pt idx="493">
                  <c:v>127</c:v>
                </c:pt>
                <c:pt idx="494">
                  <c:v>135</c:v>
                </c:pt>
                <c:pt idx="495">
                  <c:v>138</c:v>
                </c:pt>
                <c:pt idx="496">
                  <c:v>137</c:v>
                </c:pt>
                <c:pt idx="497">
                  <c:v>156</c:v>
                </c:pt>
                <c:pt idx="498">
                  <c:v>167</c:v>
                </c:pt>
                <c:pt idx="499">
                  <c:v>189</c:v>
                </c:pt>
                <c:pt idx="500">
                  <c:v>188</c:v>
                </c:pt>
                <c:pt idx="501">
                  <c:v>189</c:v>
                </c:pt>
                <c:pt idx="502">
                  <c:v>195</c:v>
                </c:pt>
                <c:pt idx="503">
                  <c:v>234</c:v>
                </c:pt>
                <c:pt idx="504">
                  <c:v>237</c:v>
                </c:pt>
                <c:pt idx="505">
                  <c:v>241</c:v>
                </c:pt>
                <c:pt idx="506">
                  <c:v>249</c:v>
                </c:pt>
                <c:pt idx="507">
                  <c:v>261</c:v>
                </c:pt>
                <c:pt idx="508">
                  <c:v>274</c:v>
                </c:pt>
                <c:pt idx="509">
                  <c:v>289</c:v>
                </c:pt>
                <c:pt idx="510">
                  <c:v>39</c:v>
                </c:pt>
                <c:pt idx="511">
                  <c:v>19</c:v>
                </c:pt>
                <c:pt idx="512">
                  <c:v>192</c:v>
                </c:pt>
                <c:pt idx="513">
                  <c:v>195</c:v>
                </c:pt>
                <c:pt idx="514">
                  <c:v>197</c:v>
                </c:pt>
                <c:pt idx="515">
                  <c:v>2</c:v>
                </c:pt>
                <c:pt idx="516">
                  <c:v>23</c:v>
                </c:pt>
                <c:pt idx="517">
                  <c:v>26</c:v>
                </c:pt>
                <c:pt idx="518">
                  <c:v>29</c:v>
                </c:pt>
                <c:pt idx="519">
                  <c:v>211</c:v>
                </c:pt>
                <c:pt idx="520">
                  <c:v>214</c:v>
                </c:pt>
                <c:pt idx="521">
                  <c:v>218</c:v>
                </c:pt>
                <c:pt idx="522">
                  <c:v>22</c:v>
                </c:pt>
                <c:pt idx="523">
                  <c:v>22</c:v>
                </c:pt>
                <c:pt idx="524">
                  <c:v>221</c:v>
                </c:pt>
                <c:pt idx="525">
                  <c:v>221</c:v>
                </c:pt>
                <c:pt idx="526">
                  <c:v>79</c:v>
                </c:pt>
                <c:pt idx="527">
                  <c:v>81</c:v>
                </c:pt>
                <c:pt idx="528">
                  <c:v>83</c:v>
                </c:pt>
                <c:pt idx="529">
                  <c:v>83</c:v>
                </c:pt>
                <c:pt idx="530">
                  <c:v>86</c:v>
                </c:pt>
                <c:pt idx="531">
                  <c:v>88</c:v>
                </c:pt>
                <c:pt idx="532">
                  <c:v>88</c:v>
                </c:pt>
                <c:pt idx="533">
                  <c:v>89</c:v>
                </c:pt>
                <c:pt idx="534">
                  <c:v>92</c:v>
                </c:pt>
                <c:pt idx="535">
                  <c:v>93</c:v>
                </c:pt>
                <c:pt idx="536">
                  <c:v>94</c:v>
                </c:pt>
                <c:pt idx="537">
                  <c:v>99</c:v>
                </c:pt>
                <c:pt idx="538">
                  <c:v>11</c:v>
                </c:pt>
                <c:pt idx="539">
                  <c:v>13</c:v>
                </c:pt>
                <c:pt idx="540">
                  <c:v>13</c:v>
                </c:pt>
                <c:pt idx="541">
                  <c:v>237</c:v>
                </c:pt>
                <c:pt idx="542">
                  <c:v>255</c:v>
                </c:pt>
                <c:pt idx="543">
                  <c:v>276</c:v>
                </c:pt>
                <c:pt idx="544">
                  <c:v>289</c:v>
                </c:pt>
                <c:pt idx="545">
                  <c:v>294</c:v>
                </c:pt>
                <c:pt idx="546">
                  <c:v>31</c:v>
                </c:pt>
                <c:pt idx="547">
                  <c:v>298</c:v>
                </c:pt>
                <c:pt idx="548">
                  <c:v>291</c:v>
                </c:pt>
                <c:pt idx="549">
                  <c:v>288</c:v>
                </c:pt>
                <c:pt idx="550">
                  <c:v>37</c:v>
                </c:pt>
                <c:pt idx="551">
                  <c:v>125</c:v>
                </c:pt>
                <c:pt idx="552">
                  <c:v>128</c:v>
                </c:pt>
                <c:pt idx="553">
                  <c:v>13</c:v>
                </c:pt>
                <c:pt idx="554">
                  <c:v>127</c:v>
                </c:pt>
                <c:pt idx="555">
                  <c:v>132</c:v>
                </c:pt>
                <c:pt idx="556">
                  <c:v>133</c:v>
                </c:pt>
                <c:pt idx="557">
                  <c:v>128</c:v>
                </c:pt>
                <c:pt idx="558">
                  <c:v>12</c:v>
                </c:pt>
                <c:pt idx="559">
                  <c:v>126</c:v>
                </c:pt>
                <c:pt idx="560">
                  <c:v>128</c:v>
                </c:pt>
                <c:pt idx="561">
                  <c:v>134</c:v>
                </c:pt>
                <c:pt idx="562">
                  <c:v>132</c:v>
                </c:pt>
                <c:pt idx="563">
                  <c:v>142</c:v>
                </c:pt>
                <c:pt idx="564">
                  <c:v>121</c:v>
                </c:pt>
                <c:pt idx="565">
                  <c:v>129</c:v>
                </c:pt>
                <c:pt idx="566">
                  <c:v>69</c:v>
                </c:pt>
                <c:pt idx="567">
                  <c:v>71</c:v>
                </c:pt>
                <c:pt idx="568">
                  <c:v>71</c:v>
                </c:pt>
                <c:pt idx="569">
                  <c:v>74</c:v>
                </c:pt>
                <c:pt idx="570">
                  <c:v>76</c:v>
                </c:pt>
                <c:pt idx="571">
                  <c:v>79</c:v>
                </c:pt>
                <c:pt idx="572">
                  <c:v>8</c:v>
                </c:pt>
                <c:pt idx="573">
                  <c:v>82</c:v>
                </c:pt>
                <c:pt idx="574">
                  <c:v>84</c:v>
                </c:pt>
                <c:pt idx="575">
                  <c:v>85</c:v>
                </c:pt>
                <c:pt idx="576">
                  <c:v>86</c:v>
                </c:pt>
                <c:pt idx="577">
                  <c:v>9</c:v>
                </c:pt>
                <c:pt idx="578">
                  <c:v>91</c:v>
                </c:pt>
                <c:pt idx="579">
                  <c:v>92</c:v>
                </c:pt>
                <c:pt idx="580">
                  <c:v>95</c:v>
                </c:pt>
                <c:pt idx="581">
                  <c:v>253</c:v>
                </c:pt>
                <c:pt idx="582">
                  <c:v>254</c:v>
                </c:pt>
                <c:pt idx="583">
                  <c:v>257</c:v>
                </c:pt>
                <c:pt idx="584">
                  <c:v>263</c:v>
                </c:pt>
                <c:pt idx="585">
                  <c:v>267</c:v>
                </c:pt>
                <c:pt idx="586">
                  <c:v>271</c:v>
                </c:pt>
                <c:pt idx="587">
                  <c:v>275</c:v>
                </c:pt>
                <c:pt idx="588">
                  <c:v>28</c:v>
                </c:pt>
                <c:pt idx="589">
                  <c:v>288</c:v>
                </c:pt>
                <c:pt idx="590">
                  <c:v>296</c:v>
                </c:pt>
                <c:pt idx="591">
                  <c:v>34</c:v>
                </c:pt>
                <c:pt idx="592">
                  <c:v>38</c:v>
                </c:pt>
                <c:pt idx="593">
                  <c:v>31</c:v>
                </c:pt>
                <c:pt idx="594">
                  <c:v>73</c:v>
                </c:pt>
                <c:pt idx="595">
                  <c:v>74</c:v>
                </c:pt>
                <c:pt idx="596">
                  <c:v>76</c:v>
                </c:pt>
                <c:pt idx="597">
                  <c:v>76</c:v>
                </c:pt>
                <c:pt idx="598">
                  <c:v>76</c:v>
                </c:pt>
                <c:pt idx="599">
                  <c:v>78</c:v>
                </c:pt>
                <c:pt idx="600">
                  <c:v>77</c:v>
                </c:pt>
                <c:pt idx="601">
                  <c:v>8</c:v>
                </c:pt>
                <c:pt idx="602">
                  <c:v>77</c:v>
                </c:pt>
                <c:pt idx="603">
                  <c:v>81</c:v>
                </c:pt>
                <c:pt idx="604">
                  <c:v>81</c:v>
                </c:pt>
                <c:pt idx="605">
                  <c:v>81</c:v>
                </c:pt>
                <c:pt idx="606">
                  <c:v>81</c:v>
                </c:pt>
                <c:pt idx="607">
                  <c:v>83</c:v>
                </c:pt>
                <c:pt idx="608">
                  <c:v>84</c:v>
                </c:pt>
                <c:pt idx="609">
                  <c:v>187</c:v>
                </c:pt>
                <c:pt idx="610">
                  <c:v>189</c:v>
                </c:pt>
                <c:pt idx="611">
                  <c:v>189</c:v>
                </c:pt>
                <c:pt idx="612">
                  <c:v>193</c:v>
                </c:pt>
                <c:pt idx="613">
                  <c:v>196</c:v>
                </c:pt>
                <c:pt idx="614">
                  <c:v>198</c:v>
                </c:pt>
                <c:pt idx="615">
                  <c:v>19</c:v>
                </c:pt>
                <c:pt idx="616">
                  <c:v>192</c:v>
                </c:pt>
                <c:pt idx="617">
                  <c:v>24</c:v>
                </c:pt>
                <c:pt idx="618">
                  <c:v>28</c:v>
                </c:pt>
                <c:pt idx="619">
                  <c:v>299</c:v>
                </c:pt>
                <c:pt idx="620">
                  <c:v>284</c:v>
                </c:pt>
                <c:pt idx="621">
                  <c:v>288</c:v>
                </c:pt>
                <c:pt idx="622">
                  <c:v>29</c:v>
                </c:pt>
                <c:pt idx="623">
                  <c:v>291</c:v>
                </c:pt>
                <c:pt idx="624">
                  <c:v>297</c:v>
                </c:pt>
                <c:pt idx="625">
                  <c:v>33</c:v>
                </c:pt>
                <c:pt idx="626">
                  <c:v>36</c:v>
                </c:pt>
                <c:pt idx="627">
                  <c:v>282</c:v>
                </c:pt>
                <c:pt idx="628">
                  <c:v>279</c:v>
                </c:pt>
                <c:pt idx="629">
                  <c:v>285</c:v>
                </c:pt>
                <c:pt idx="630">
                  <c:v>289</c:v>
                </c:pt>
                <c:pt idx="631">
                  <c:v>287</c:v>
                </c:pt>
                <c:pt idx="632">
                  <c:v>288</c:v>
                </c:pt>
                <c:pt idx="633">
                  <c:v>217</c:v>
                </c:pt>
                <c:pt idx="634">
                  <c:v>218</c:v>
                </c:pt>
                <c:pt idx="635">
                  <c:v>22</c:v>
                </c:pt>
                <c:pt idx="636">
                  <c:v>229</c:v>
                </c:pt>
                <c:pt idx="637">
                  <c:v>221</c:v>
                </c:pt>
                <c:pt idx="638">
                  <c:v>218</c:v>
                </c:pt>
                <c:pt idx="639">
                  <c:v>218</c:v>
                </c:pt>
                <c:pt idx="640">
                  <c:v>232</c:v>
                </c:pt>
                <c:pt idx="641">
                  <c:v>24</c:v>
                </c:pt>
                <c:pt idx="642">
                  <c:v>238</c:v>
                </c:pt>
                <c:pt idx="643">
                  <c:v>237</c:v>
                </c:pt>
                <c:pt idx="644">
                  <c:v>237</c:v>
                </c:pt>
                <c:pt idx="645">
                  <c:v>244</c:v>
                </c:pt>
                <c:pt idx="646">
                  <c:v>247</c:v>
                </c:pt>
                <c:pt idx="647">
                  <c:v>245</c:v>
                </c:pt>
                <c:pt idx="648">
                  <c:v>253</c:v>
                </c:pt>
                <c:pt idx="649">
                  <c:v>149</c:v>
                </c:pt>
                <c:pt idx="650">
                  <c:v>15</c:v>
                </c:pt>
                <c:pt idx="651">
                  <c:v>151</c:v>
                </c:pt>
                <c:pt idx="652">
                  <c:v>153</c:v>
                </c:pt>
                <c:pt idx="653">
                  <c:v>156</c:v>
                </c:pt>
                <c:pt idx="654">
                  <c:v>157</c:v>
                </c:pt>
                <c:pt idx="655">
                  <c:v>159</c:v>
                </c:pt>
                <c:pt idx="656">
                  <c:v>16</c:v>
                </c:pt>
                <c:pt idx="657">
                  <c:v>161</c:v>
                </c:pt>
                <c:pt idx="658">
                  <c:v>163</c:v>
                </c:pt>
                <c:pt idx="659">
                  <c:v>165</c:v>
                </c:pt>
                <c:pt idx="660">
                  <c:v>166</c:v>
                </c:pt>
                <c:pt idx="661">
                  <c:v>169</c:v>
                </c:pt>
                <c:pt idx="662">
                  <c:v>171</c:v>
                </c:pt>
                <c:pt idx="663">
                  <c:v>174</c:v>
                </c:pt>
                <c:pt idx="664">
                  <c:v>184</c:v>
                </c:pt>
                <c:pt idx="665">
                  <c:v>187</c:v>
                </c:pt>
                <c:pt idx="666">
                  <c:v>19</c:v>
                </c:pt>
                <c:pt idx="667">
                  <c:v>193</c:v>
                </c:pt>
                <c:pt idx="668">
                  <c:v>196</c:v>
                </c:pt>
                <c:pt idx="669">
                  <c:v>2</c:v>
                </c:pt>
                <c:pt idx="670">
                  <c:v>23</c:v>
                </c:pt>
                <c:pt idx="671">
                  <c:v>26</c:v>
                </c:pt>
                <c:pt idx="672">
                  <c:v>28</c:v>
                </c:pt>
                <c:pt idx="673">
                  <c:v>211</c:v>
                </c:pt>
                <c:pt idx="674">
                  <c:v>214</c:v>
                </c:pt>
                <c:pt idx="675">
                  <c:v>179</c:v>
                </c:pt>
                <c:pt idx="676">
                  <c:v>181</c:v>
                </c:pt>
                <c:pt idx="677">
                  <c:v>183</c:v>
                </c:pt>
                <c:pt idx="678">
                  <c:v>185</c:v>
                </c:pt>
                <c:pt idx="679">
                  <c:v>187</c:v>
                </c:pt>
                <c:pt idx="680">
                  <c:v>189</c:v>
                </c:pt>
                <c:pt idx="681">
                  <c:v>189</c:v>
                </c:pt>
                <c:pt idx="682">
                  <c:v>19</c:v>
                </c:pt>
                <c:pt idx="683">
                  <c:v>191</c:v>
                </c:pt>
                <c:pt idx="684">
                  <c:v>19</c:v>
                </c:pt>
                <c:pt idx="685">
                  <c:v>213</c:v>
                </c:pt>
                <c:pt idx="686">
                  <c:v>189</c:v>
                </c:pt>
                <c:pt idx="687">
                  <c:v>189</c:v>
                </c:pt>
                <c:pt idx="688">
                  <c:v>188</c:v>
                </c:pt>
                <c:pt idx="689">
                  <c:v>188</c:v>
                </c:pt>
                <c:pt idx="690">
                  <c:v>199</c:v>
                </c:pt>
                <c:pt idx="691">
                  <c:v>17</c:v>
                </c:pt>
                <c:pt idx="692">
                  <c:v>147</c:v>
                </c:pt>
                <c:pt idx="693">
                  <c:v>144</c:v>
                </c:pt>
                <c:pt idx="694">
                  <c:v>145</c:v>
                </c:pt>
                <c:pt idx="695">
                  <c:v>148</c:v>
                </c:pt>
                <c:pt idx="696">
                  <c:v>167</c:v>
                </c:pt>
                <c:pt idx="697">
                  <c:v>227</c:v>
                </c:pt>
                <c:pt idx="698">
                  <c:v>249</c:v>
                </c:pt>
                <c:pt idx="699">
                  <c:v>29</c:v>
                </c:pt>
                <c:pt idx="700">
                  <c:v>21</c:v>
                </c:pt>
                <c:pt idx="701">
                  <c:v>66</c:v>
                </c:pt>
                <c:pt idx="702">
                  <c:v>67</c:v>
                </c:pt>
                <c:pt idx="703">
                  <c:v>69</c:v>
                </c:pt>
                <c:pt idx="704">
                  <c:v>7</c:v>
                </c:pt>
                <c:pt idx="705">
                  <c:v>68</c:v>
                </c:pt>
                <c:pt idx="706">
                  <c:v>6</c:v>
                </c:pt>
                <c:pt idx="707">
                  <c:v>61</c:v>
                </c:pt>
                <c:pt idx="708">
                  <c:v>6</c:v>
                </c:pt>
                <c:pt idx="709">
                  <c:v>61</c:v>
                </c:pt>
                <c:pt idx="710">
                  <c:v>61</c:v>
                </c:pt>
                <c:pt idx="711">
                  <c:v>63</c:v>
                </c:pt>
                <c:pt idx="712">
                  <c:v>65</c:v>
                </c:pt>
                <c:pt idx="713">
                  <c:v>68</c:v>
                </c:pt>
                <c:pt idx="714">
                  <c:v>68</c:v>
                </c:pt>
                <c:pt idx="715">
                  <c:v>71</c:v>
                </c:pt>
                <c:pt idx="716">
                  <c:v>69</c:v>
                </c:pt>
                <c:pt idx="717">
                  <c:v>71</c:v>
                </c:pt>
                <c:pt idx="718">
                  <c:v>74</c:v>
                </c:pt>
                <c:pt idx="719">
                  <c:v>74</c:v>
                </c:pt>
                <c:pt idx="720">
                  <c:v>76</c:v>
                </c:pt>
                <c:pt idx="721">
                  <c:v>57</c:v>
                </c:pt>
                <c:pt idx="722">
                  <c:v>58</c:v>
                </c:pt>
                <c:pt idx="723">
                  <c:v>6</c:v>
                </c:pt>
                <c:pt idx="724">
                  <c:v>6</c:v>
                </c:pt>
                <c:pt idx="725">
                  <c:v>6</c:v>
                </c:pt>
                <c:pt idx="726">
                  <c:v>61</c:v>
                </c:pt>
                <c:pt idx="727">
                  <c:v>61</c:v>
                </c:pt>
                <c:pt idx="728">
                  <c:v>63</c:v>
                </c:pt>
                <c:pt idx="729">
                  <c:v>65</c:v>
                </c:pt>
                <c:pt idx="730">
                  <c:v>66</c:v>
                </c:pt>
                <c:pt idx="731">
                  <c:v>66</c:v>
                </c:pt>
                <c:pt idx="732">
                  <c:v>72</c:v>
                </c:pt>
                <c:pt idx="733">
                  <c:v>72</c:v>
                </c:pt>
                <c:pt idx="734">
                  <c:v>75</c:v>
                </c:pt>
                <c:pt idx="735">
                  <c:v>77</c:v>
                </c:pt>
                <c:pt idx="736">
                  <c:v>133</c:v>
                </c:pt>
                <c:pt idx="737">
                  <c:v>136</c:v>
                </c:pt>
                <c:pt idx="738">
                  <c:v>138</c:v>
                </c:pt>
                <c:pt idx="739">
                  <c:v>139</c:v>
                </c:pt>
                <c:pt idx="740">
                  <c:v>138</c:v>
                </c:pt>
                <c:pt idx="741">
                  <c:v>142</c:v>
                </c:pt>
                <c:pt idx="742">
                  <c:v>145</c:v>
                </c:pt>
                <c:pt idx="743">
                  <c:v>148</c:v>
                </c:pt>
                <c:pt idx="744">
                  <c:v>15</c:v>
                </c:pt>
                <c:pt idx="745">
                  <c:v>161</c:v>
                </c:pt>
                <c:pt idx="746">
                  <c:v>165</c:v>
                </c:pt>
                <c:pt idx="747">
                  <c:v>166</c:v>
                </c:pt>
                <c:pt idx="748">
                  <c:v>113</c:v>
                </c:pt>
                <c:pt idx="749">
                  <c:v>114</c:v>
                </c:pt>
                <c:pt idx="750">
                  <c:v>115</c:v>
                </c:pt>
                <c:pt idx="751">
                  <c:v>116</c:v>
                </c:pt>
                <c:pt idx="752">
                  <c:v>117</c:v>
                </c:pt>
                <c:pt idx="753">
                  <c:v>118</c:v>
                </c:pt>
                <c:pt idx="754">
                  <c:v>119</c:v>
                </c:pt>
                <c:pt idx="755">
                  <c:v>12</c:v>
                </c:pt>
                <c:pt idx="756">
                  <c:v>121</c:v>
                </c:pt>
                <c:pt idx="757">
                  <c:v>127</c:v>
                </c:pt>
                <c:pt idx="758">
                  <c:v>125</c:v>
                </c:pt>
                <c:pt idx="759">
                  <c:v>127</c:v>
                </c:pt>
                <c:pt idx="760">
                  <c:v>129</c:v>
                </c:pt>
                <c:pt idx="761">
                  <c:v>131</c:v>
                </c:pt>
                <c:pt idx="762">
                  <c:v>133</c:v>
                </c:pt>
                <c:pt idx="763">
                  <c:v>22</c:v>
                </c:pt>
                <c:pt idx="764">
                  <c:v>28</c:v>
                </c:pt>
                <c:pt idx="765">
                  <c:v>214</c:v>
                </c:pt>
                <c:pt idx="766">
                  <c:v>224</c:v>
                </c:pt>
                <c:pt idx="767">
                  <c:v>236</c:v>
                </c:pt>
                <c:pt idx="768">
                  <c:v>235</c:v>
                </c:pt>
                <c:pt idx="769">
                  <c:v>258</c:v>
                </c:pt>
                <c:pt idx="770">
                  <c:v>288</c:v>
                </c:pt>
                <c:pt idx="771">
                  <c:v>295</c:v>
                </c:pt>
                <c:pt idx="772">
                  <c:v>294</c:v>
                </c:pt>
                <c:pt idx="773">
                  <c:v>287</c:v>
                </c:pt>
                <c:pt idx="774">
                  <c:v>282</c:v>
                </c:pt>
                <c:pt idx="775">
                  <c:v>276</c:v>
                </c:pt>
                <c:pt idx="776">
                  <c:v>284</c:v>
                </c:pt>
                <c:pt idx="777">
                  <c:v>292</c:v>
                </c:pt>
                <c:pt idx="778">
                  <c:v>255</c:v>
                </c:pt>
                <c:pt idx="779">
                  <c:v>258</c:v>
                </c:pt>
                <c:pt idx="780">
                  <c:v>263</c:v>
                </c:pt>
                <c:pt idx="781">
                  <c:v>278</c:v>
                </c:pt>
                <c:pt idx="782">
                  <c:v>294</c:v>
                </c:pt>
                <c:pt idx="783">
                  <c:v>317</c:v>
                </c:pt>
                <c:pt idx="784">
                  <c:v>339</c:v>
                </c:pt>
                <c:pt idx="785">
                  <c:v>356</c:v>
                </c:pt>
                <c:pt idx="786">
                  <c:v>388</c:v>
                </c:pt>
                <c:pt idx="787">
                  <c:v>412</c:v>
                </c:pt>
                <c:pt idx="788">
                  <c:v>432</c:v>
                </c:pt>
                <c:pt idx="789">
                  <c:v>437</c:v>
                </c:pt>
                <c:pt idx="790">
                  <c:v>437</c:v>
                </c:pt>
                <c:pt idx="791">
                  <c:v>2</c:v>
                </c:pt>
                <c:pt idx="792">
                  <c:v>22</c:v>
                </c:pt>
                <c:pt idx="793">
                  <c:v>24</c:v>
                </c:pt>
                <c:pt idx="794">
                  <c:v>26</c:v>
                </c:pt>
                <c:pt idx="795">
                  <c:v>27</c:v>
                </c:pt>
                <c:pt idx="796">
                  <c:v>28</c:v>
                </c:pt>
                <c:pt idx="797">
                  <c:v>21</c:v>
                </c:pt>
                <c:pt idx="798">
                  <c:v>211</c:v>
                </c:pt>
                <c:pt idx="799">
                  <c:v>212</c:v>
                </c:pt>
                <c:pt idx="800">
                  <c:v>213</c:v>
                </c:pt>
                <c:pt idx="801">
                  <c:v>214</c:v>
                </c:pt>
                <c:pt idx="802">
                  <c:v>215</c:v>
                </c:pt>
                <c:pt idx="803">
                  <c:v>217</c:v>
                </c:pt>
                <c:pt idx="804">
                  <c:v>219</c:v>
                </c:pt>
                <c:pt idx="805">
                  <c:v>222</c:v>
                </c:pt>
                <c:pt idx="806">
                  <c:v>156</c:v>
                </c:pt>
                <c:pt idx="807">
                  <c:v>161</c:v>
                </c:pt>
                <c:pt idx="808">
                  <c:v>163</c:v>
                </c:pt>
                <c:pt idx="809">
                  <c:v>169</c:v>
                </c:pt>
                <c:pt idx="810">
                  <c:v>18</c:v>
                </c:pt>
                <c:pt idx="811">
                  <c:v>184</c:v>
                </c:pt>
                <c:pt idx="812">
                  <c:v>199</c:v>
                </c:pt>
                <c:pt idx="813">
                  <c:v>221</c:v>
                </c:pt>
                <c:pt idx="814">
                  <c:v>229</c:v>
                </c:pt>
                <c:pt idx="815">
                  <c:v>216</c:v>
                </c:pt>
                <c:pt idx="816">
                  <c:v>26</c:v>
                </c:pt>
                <c:pt idx="817">
                  <c:v>29</c:v>
                </c:pt>
                <c:pt idx="818">
                  <c:v>219</c:v>
                </c:pt>
                <c:pt idx="819">
                  <c:v>228</c:v>
                </c:pt>
                <c:pt idx="820">
                  <c:v>218</c:v>
                </c:pt>
                <c:pt idx="821">
                  <c:v>99</c:v>
                </c:pt>
                <c:pt idx="822">
                  <c:v>97</c:v>
                </c:pt>
                <c:pt idx="823">
                  <c:v>93</c:v>
                </c:pt>
                <c:pt idx="824">
                  <c:v>93</c:v>
                </c:pt>
                <c:pt idx="825">
                  <c:v>94</c:v>
                </c:pt>
                <c:pt idx="826">
                  <c:v>95</c:v>
                </c:pt>
                <c:pt idx="827">
                  <c:v>98</c:v>
                </c:pt>
                <c:pt idx="828">
                  <c:v>98</c:v>
                </c:pt>
                <c:pt idx="829">
                  <c:v>1</c:v>
                </c:pt>
                <c:pt idx="830">
                  <c:v>11</c:v>
                </c:pt>
                <c:pt idx="831">
                  <c:v>13</c:v>
                </c:pt>
                <c:pt idx="832">
                  <c:v>15</c:v>
                </c:pt>
                <c:pt idx="833">
                  <c:v>17</c:v>
                </c:pt>
                <c:pt idx="834">
                  <c:v>11</c:v>
                </c:pt>
                <c:pt idx="835">
                  <c:v>112</c:v>
                </c:pt>
                <c:pt idx="836">
                  <c:v>522</c:v>
                </c:pt>
                <c:pt idx="837">
                  <c:v>518</c:v>
                </c:pt>
                <c:pt idx="838">
                  <c:v>513</c:v>
                </c:pt>
                <c:pt idx="839">
                  <c:v>52</c:v>
                </c:pt>
                <c:pt idx="840">
                  <c:v>527</c:v>
                </c:pt>
                <c:pt idx="841">
                  <c:v>566</c:v>
                </c:pt>
                <c:pt idx="842">
                  <c:v>592</c:v>
                </c:pt>
                <c:pt idx="843">
                  <c:v>633</c:v>
                </c:pt>
                <c:pt idx="844">
                  <c:v>654</c:v>
                </c:pt>
                <c:pt idx="845">
                  <c:v>675</c:v>
                </c:pt>
                <c:pt idx="846">
                  <c:v>666</c:v>
                </c:pt>
                <c:pt idx="847">
                  <c:v>648</c:v>
                </c:pt>
                <c:pt idx="848">
                  <c:v>329</c:v>
                </c:pt>
                <c:pt idx="849">
                  <c:v>258</c:v>
                </c:pt>
                <c:pt idx="850">
                  <c:v>261</c:v>
                </c:pt>
                <c:pt idx="851">
                  <c:v>266</c:v>
                </c:pt>
                <c:pt idx="852">
                  <c:v>272</c:v>
                </c:pt>
                <c:pt idx="853">
                  <c:v>277</c:v>
                </c:pt>
                <c:pt idx="854">
                  <c:v>281</c:v>
                </c:pt>
                <c:pt idx="855">
                  <c:v>169</c:v>
                </c:pt>
                <c:pt idx="856">
                  <c:v>178</c:v>
                </c:pt>
                <c:pt idx="857">
                  <c:v>176</c:v>
                </c:pt>
                <c:pt idx="858">
                  <c:v>18</c:v>
                </c:pt>
                <c:pt idx="859">
                  <c:v>188</c:v>
                </c:pt>
                <c:pt idx="860">
                  <c:v>192</c:v>
                </c:pt>
                <c:pt idx="861">
                  <c:v>224</c:v>
                </c:pt>
                <c:pt idx="862">
                  <c:v>24</c:v>
                </c:pt>
                <c:pt idx="863">
                  <c:v>229</c:v>
                </c:pt>
                <c:pt idx="864">
                  <c:v>222</c:v>
                </c:pt>
                <c:pt idx="865">
                  <c:v>24</c:v>
                </c:pt>
                <c:pt idx="866">
                  <c:v>22</c:v>
                </c:pt>
                <c:pt idx="867">
                  <c:v>22</c:v>
                </c:pt>
                <c:pt idx="868">
                  <c:v>21</c:v>
                </c:pt>
                <c:pt idx="869">
                  <c:v>2</c:v>
                </c:pt>
                <c:pt idx="870">
                  <c:v>65</c:v>
                </c:pt>
                <c:pt idx="871">
                  <c:v>68</c:v>
                </c:pt>
                <c:pt idx="872">
                  <c:v>7</c:v>
                </c:pt>
                <c:pt idx="873">
                  <c:v>72</c:v>
                </c:pt>
                <c:pt idx="874">
                  <c:v>73</c:v>
                </c:pt>
                <c:pt idx="875">
                  <c:v>76</c:v>
                </c:pt>
                <c:pt idx="876">
                  <c:v>8</c:v>
                </c:pt>
                <c:pt idx="877">
                  <c:v>82</c:v>
                </c:pt>
                <c:pt idx="878">
                  <c:v>85</c:v>
                </c:pt>
                <c:pt idx="879">
                  <c:v>9</c:v>
                </c:pt>
                <c:pt idx="880">
                  <c:v>92</c:v>
                </c:pt>
                <c:pt idx="881">
                  <c:v>92</c:v>
                </c:pt>
                <c:pt idx="882">
                  <c:v>95</c:v>
                </c:pt>
                <c:pt idx="883">
                  <c:v>96</c:v>
                </c:pt>
                <c:pt idx="884">
                  <c:v>98</c:v>
                </c:pt>
                <c:pt idx="885">
                  <c:v>225</c:v>
                </c:pt>
                <c:pt idx="886">
                  <c:v>23</c:v>
                </c:pt>
                <c:pt idx="887">
                  <c:v>235</c:v>
                </c:pt>
                <c:pt idx="888">
                  <c:v>241</c:v>
                </c:pt>
                <c:pt idx="889">
                  <c:v>248</c:v>
                </c:pt>
                <c:pt idx="890">
                  <c:v>254</c:v>
                </c:pt>
                <c:pt idx="891">
                  <c:v>259</c:v>
                </c:pt>
                <c:pt idx="892">
                  <c:v>261</c:v>
                </c:pt>
                <c:pt idx="893">
                  <c:v>263</c:v>
                </c:pt>
                <c:pt idx="894">
                  <c:v>265</c:v>
                </c:pt>
                <c:pt idx="895">
                  <c:v>267</c:v>
                </c:pt>
                <c:pt idx="896">
                  <c:v>268</c:v>
                </c:pt>
                <c:pt idx="897">
                  <c:v>271</c:v>
                </c:pt>
                <c:pt idx="898">
                  <c:v>377</c:v>
                </c:pt>
                <c:pt idx="899">
                  <c:v>394</c:v>
                </c:pt>
                <c:pt idx="900">
                  <c:v>42</c:v>
                </c:pt>
                <c:pt idx="901">
                  <c:v>441</c:v>
                </c:pt>
                <c:pt idx="902">
                  <c:v>462</c:v>
                </c:pt>
                <c:pt idx="903">
                  <c:v>491</c:v>
                </c:pt>
                <c:pt idx="904">
                  <c:v>525</c:v>
                </c:pt>
                <c:pt idx="905">
                  <c:v>559</c:v>
                </c:pt>
                <c:pt idx="906">
                  <c:v>587</c:v>
                </c:pt>
                <c:pt idx="907">
                  <c:v>66</c:v>
                </c:pt>
                <c:pt idx="908">
                  <c:v>615</c:v>
                </c:pt>
                <c:pt idx="909">
                  <c:v>613</c:v>
                </c:pt>
                <c:pt idx="910">
                  <c:v>67</c:v>
                </c:pt>
                <c:pt idx="911">
                  <c:v>126</c:v>
                </c:pt>
                <c:pt idx="912">
                  <c:v>128</c:v>
                </c:pt>
                <c:pt idx="913">
                  <c:v>129</c:v>
                </c:pt>
                <c:pt idx="914">
                  <c:v>13</c:v>
                </c:pt>
                <c:pt idx="915">
                  <c:v>131</c:v>
                </c:pt>
                <c:pt idx="916">
                  <c:v>131</c:v>
                </c:pt>
                <c:pt idx="917">
                  <c:v>132</c:v>
                </c:pt>
                <c:pt idx="918">
                  <c:v>133</c:v>
                </c:pt>
                <c:pt idx="919">
                  <c:v>134</c:v>
                </c:pt>
                <c:pt idx="920">
                  <c:v>135</c:v>
                </c:pt>
                <c:pt idx="921">
                  <c:v>137</c:v>
                </c:pt>
                <c:pt idx="922">
                  <c:v>138</c:v>
                </c:pt>
                <c:pt idx="923">
                  <c:v>14</c:v>
                </c:pt>
                <c:pt idx="924">
                  <c:v>144</c:v>
                </c:pt>
                <c:pt idx="925">
                  <c:v>149</c:v>
                </c:pt>
                <c:pt idx="926">
                  <c:v>62</c:v>
                </c:pt>
                <c:pt idx="927">
                  <c:v>64</c:v>
                </c:pt>
                <c:pt idx="928">
                  <c:v>65</c:v>
                </c:pt>
                <c:pt idx="929">
                  <c:v>67</c:v>
                </c:pt>
                <c:pt idx="930">
                  <c:v>73</c:v>
                </c:pt>
                <c:pt idx="931">
                  <c:v>75</c:v>
                </c:pt>
                <c:pt idx="932">
                  <c:v>81</c:v>
                </c:pt>
                <c:pt idx="933">
                  <c:v>82</c:v>
                </c:pt>
                <c:pt idx="934">
                  <c:v>88</c:v>
                </c:pt>
                <c:pt idx="935">
                  <c:v>93</c:v>
                </c:pt>
                <c:pt idx="936">
                  <c:v>16</c:v>
                </c:pt>
                <c:pt idx="937">
                  <c:v>112</c:v>
                </c:pt>
                <c:pt idx="938">
                  <c:v>124</c:v>
                </c:pt>
                <c:pt idx="939">
                  <c:v>129</c:v>
                </c:pt>
                <c:pt idx="940">
                  <c:v>139</c:v>
                </c:pt>
                <c:pt idx="941">
                  <c:v>272</c:v>
                </c:pt>
                <c:pt idx="942">
                  <c:v>275</c:v>
                </c:pt>
                <c:pt idx="943">
                  <c:v>27</c:v>
                </c:pt>
                <c:pt idx="944">
                  <c:v>271</c:v>
                </c:pt>
                <c:pt idx="945">
                  <c:v>273</c:v>
                </c:pt>
                <c:pt idx="946">
                  <c:v>276</c:v>
                </c:pt>
                <c:pt idx="947">
                  <c:v>278</c:v>
                </c:pt>
                <c:pt idx="948">
                  <c:v>282</c:v>
                </c:pt>
                <c:pt idx="949">
                  <c:v>288</c:v>
                </c:pt>
                <c:pt idx="950">
                  <c:v>29</c:v>
                </c:pt>
                <c:pt idx="951">
                  <c:v>296</c:v>
                </c:pt>
                <c:pt idx="952">
                  <c:v>299</c:v>
                </c:pt>
                <c:pt idx="953">
                  <c:v>55</c:v>
                </c:pt>
                <c:pt idx="954">
                  <c:v>57</c:v>
                </c:pt>
                <c:pt idx="955">
                  <c:v>58</c:v>
                </c:pt>
                <c:pt idx="956">
                  <c:v>59</c:v>
                </c:pt>
                <c:pt idx="957">
                  <c:v>62</c:v>
                </c:pt>
                <c:pt idx="958">
                  <c:v>63</c:v>
                </c:pt>
                <c:pt idx="959">
                  <c:v>64</c:v>
                </c:pt>
                <c:pt idx="960">
                  <c:v>65</c:v>
                </c:pt>
                <c:pt idx="961">
                  <c:v>66</c:v>
                </c:pt>
                <c:pt idx="962">
                  <c:v>67</c:v>
                </c:pt>
                <c:pt idx="963">
                  <c:v>69</c:v>
                </c:pt>
                <c:pt idx="964">
                  <c:v>71</c:v>
                </c:pt>
                <c:pt idx="965">
                  <c:v>26</c:v>
                </c:pt>
                <c:pt idx="966">
                  <c:v>28</c:v>
                </c:pt>
                <c:pt idx="967">
                  <c:v>29</c:v>
                </c:pt>
                <c:pt idx="968">
                  <c:v>212</c:v>
                </c:pt>
                <c:pt idx="969">
                  <c:v>214</c:v>
                </c:pt>
                <c:pt idx="970">
                  <c:v>215</c:v>
                </c:pt>
                <c:pt idx="971">
                  <c:v>217</c:v>
                </c:pt>
                <c:pt idx="972">
                  <c:v>219</c:v>
                </c:pt>
                <c:pt idx="973">
                  <c:v>221</c:v>
                </c:pt>
                <c:pt idx="974">
                  <c:v>223</c:v>
                </c:pt>
                <c:pt idx="975">
                  <c:v>148</c:v>
                </c:pt>
                <c:pt idx="976">
                  <c:v>147</c:v>
                </c:pt>
                <c:pt idx="977">
                  <c:v>154</c:v>
                </c:pt>
                <c:pt idx="978">
                  <c:v>158</c:v>
                </c:pt>
                <c:pt idx="979">
                  <c:v>163</c:v>
                </c:pt>
                <c:pt idx="980">
                  <c:v>166</c:v>
                </c:pt>
                <c:pt idx="981">
                  <c:v>166</c:v>
                </c:pt>
                <c:pt idx="982">
                  <c:v>161</c:v>
                </c:pt>
                <c:pt idx="983">
                  <c:v>165</c:v>
                </c:pt>
                <c:pt idx="984">
                  <c:v>168</c:v>
                </c:pt>
                <c:pt idx="985">
                  <c:v>168</c:v>
                </c:pt>
                <c:pt idx="986">
                  <c:v>174</c:v>
                </c:pt>
                <c:pt idx="987">
                  <c:v>179</c:v>
                </c:pt>
                <c:pt idx="988">
                  <c:v>177</c:v>
                </c:pt>
                <c:pt idx="989">
                  <c:v>177</c:v>
                </c:pt>
                <c:pt idx="990">
                  <c:v>122</c:v>
                </c:pt>
                <c:pt idx="991">
                  <c:v>12</c:v>
                </c:pt>
                <c:pt idx="992">
                  <c:v>123</c:v>
                </c:pt>
                <c:pt idx="993">
                  <c:v>124</c:v>
                </c:pt>
                <c:pt idx="994">
                  <c:v>127</c:v>
                </c:pt>
                <c:pt idx="995">
                  <c:v>13</c:v>
                </c:pt>
                <c:pt idx="996">
                  <c:v>127</c:v>
                </c:pt>
                <c:pt idx="997">
                  <c:v>123</c:v>
                </c:pt>
                <c:pt idx="998">
                  <c:v>125</c:v>
                </c:pt>
                <c:pt idx="999">
                  <c:v>126</c:v>
                </c:pt>
                <c:pt idx="1000">
                  <c:v>124</c:v>
                </c:pt>
                <c:pt idx="1001">
                  <c:v>127</c:v>
                </c:pt>
                <c:pt idx="1002">
                  <c:v>127</c:v>
                </c:pt>
                <c:pt idx="1003">
                  <c:v>126</c:v>
                </c:pt>
                <c:pt idx="1004">
                  <c:v>129</c:v>
                </c:pt>
                <c:pt idx="1005">
                  <c:v>225</c:v>
                </c:pt>
                <c:pt idx="1006">
                  <c:v>227</c:v>
                </c:pt>
                <c:pt idx="1007">
                  <c:v>231</c:v>
                </c:pt>
                <c:pt idx="1008">
                  <c:v>235</c:v>
                </c:pt>
                <c:pt idx="1009">
                  <c:v>25</c:v>
                </c:pt>
                <c:pt idx="1010">
                  <c:v>235</c:v>
                </c:pt>
                <c:pt idx="1011">
                  <c:v>225</c:v>
                </c:pt>
                <c:pt idx="1012">
                  <c:v>26</c:v>
                </c:pt>
                <c:pt idx="1013">
                  <c:v>271</c:v>
                </c:pt>
                <c:pt idx="1014">
                  <c:v>274</c:v>
                </c:pt>
                <c:pt idx="1015">
                  <c:v>284</c:v>
                </c:pt>
                <c:pt idx="1016">
                  <c:v>271</c:v>
                </c:pt>
                <c:pt idx="1017">
                  <c:v>263</c:v>
                </c:pt>
                <c:pt idx="1018">
                  <c:v>266</c:v>
                </c:pt>
                <c:pt idx="1019">
                  <c:v>274</c:v>
                </c:pt>
                <c:pt idx="1020">
                  <c:v>17</c:v>
                </c:pt>
                <c:pt idx="1021">
                  <c:v>19</c:v>
                </c:pt>
                <c:pt idx="1022">
                  <c:v>11</c:v>
                </c:pt>
                <c:pt idx="1023">
                  <c:v>113</c:v>
                </c:pt>
                <c:pt idx="1024">
                  <c:v>115</c:v>
                </c:pt>
                <c:pt idx="1025">
                  <c:v>117</c:v>
                </c:pt>
                <c:pt idx="1026">
                  <c:v>121</c:v>
                </c:pt>
                <c:pt idx="1027">
                  <c:v>125</c:v>
                </c:pt>
                <c:pt idx="1028">
                  <c:v>13</c:v>
                </c:pt>
                <c:pt idx="1029">
                  <c:v>96</c:v>
                </c:pt>
                <c:pt idx="1030">
                  <c:v>97</c:v>
                </c:pt>
                <c:pt idx="1031">
                  <c:v>99</c:v>
                </c:pt>
                <c:pt idx="1032">
                  <c:v>14</c:v>
                </c:pt>
                <c:pt idx="1033">
                  <c:v>11</c:v>
                </c:pt>
                <c:pt idx="1034">
                  <c:v>116</c:v>
                </c:pt>
                <c:pt idx="1035">
                  <c:v>123</c:v>
                </c:pt>
                <c:pt idx="1036">
                  <c:v>128</c:v>
                </c:pt>
                <c:pt idx="1037">
                  <c:v>133</c:v>
                </c:pt>
                <c:pt idx="1038">
                  <c:v>137</c:v>
                </c:pt>
                <c:pt idx="1039">
                  <c:v>142</c:v>
                </c:pt>
                <c:pt idx="1040">
                  <c:v>146</c:v>
                </c:pt>
                <c:pt idx="1041">
                  <c:v>15</c:v>
                </c:pt>
                <c:pt idx="1042">
                  <c:v>155</c:v>
                </c:pt>
                <c:pt idx="1043">
                  <c:v>16</c:v>
                </c:pt>
                <c:pt idx="1044">
                  <c:v>375</c:v>
                </c:pt>
                <c:pt idx="1045">
                  <c:v>46</c:v>
                </c:pt>
                <c:pt idx="1046">
                  <c:v>48</c:v>
                </c:pt>
                <c:pt idx="1047">
                  <c:v>47</c:v>
                </c:pt>
                <c:pt idx="1048">
                  <c:v>47</c:v>
                </c:pt>
                <c:pt idx="1049">
                  <c:v>4</c:v>
                </c:pt>
                <c:pt idx="1050">
                  <c:v>45</c:v>
                </c:pt>
                <c:pt idx="1051">
                  <c:v>425</c:v>
                </c:pt>
                <c:pt idx="1052">
                  <c:v>434</c:v>
                </c:pt>
                <c:pt idx="1053">
                  <c:v>434</c:v>
                </c:pt>
                <c:pt idx="1054">
                  <c:v>429</c:v>
                </c:pt>
                <c:pt idx="1055">
                  <c:v>424</c:v>
                </c:pt>
                <c:pt idx="1056">
                  <c:v>416</c:v>
                </c:pt>
                <c:pt idx="1057">
                  <c:v>48</c:v>
                </c:pt>
                <c:pt idx="1058">
                  <c:v>21</c:v>
                </c:pt>
                <c:pt idx="1059">
                  <c:v>22</c:v>
                </c:pt>
                <c:pt idx="1060">
                  <c:v>25</c:v>
                </c:pt>
                <c:pt idx="1061">
                  <c:v>27</c:v>
                </c:pt>
                <c:pt idx="1062">
                  <c:v>29</c:v>
                </c:pt>
                <c:pt idx="1063">
                  <c:v>211</c:v>
                </c:pt>
                <c:pt idx="1064">
                  <c:v>296</c:v>
                </c:pt>
                <c:pt idx="1065">
                  <c:v>217</c:v>
                </c:pt>
                <c:pt idx="1066">
                  <c:v>22</c:v>
                </c:pt>
                <c:pt idx="1067">
                  <c:v>224</c:v>
                </c:pt>
                <c:pt idx="1068">
                  <c:v>228</c:v>
                </c:pt>
                <c:pt idx="1069">
                  <c:v>231</c:v>
                </c:pt>
                <c:pt idx="1070">
                  <c:v>242</c:v>
                </c:pt>
                <c:pt idx="1071">
                  <c:v>232</c:v>
                </c:pt>
                <c:pt idx="1072">
                  <c:v>232</c:v>
                </c:pt>
                <c:pt idx="1073">
                  <c:v>268</c:v>
                </c:pt>
                <c:pt idx="1074">
                  <c:v>299</c:v>
                </c:pt>
                <c:pt idx="1075">
                  <c:v>158</c:v>
                </c:pt>
                <c:pt idx="1076">
                  <c:v>162</c:v>
                </c:pt>
                <c:pt idx="1077">
                  <c:v>167</c:v>
                </c:pt>
                <c:pt idx="1078">
                  <c:v>172</c:v>
                </c:pt>
                <c:pt idx="1079">
                  <c:v>178</c:v>
                </c:pt>
                <c:pt idx="1080">
                  <c:v>183</c:v>
                </c:pt>
                <c:pt idx="1081">
                  <c:v>189</c:v>
                </c:pt>
                <c:pt idx="1082">
                  <c:v>194</c:v>
                </c:pt>
                <c:pt idx="1083">
                  <c:v>21</c:v>
                </c:pt>
                <c:pt idx="1084">
                  <c:v>28</c:v>
                </c:pt>
                <c:pt idx="1085">
                  <c:v>218</c:v>
                </c:pt>
                <c:pt idx="1086">
                  <c:v>22</c:v>
                </c:pt>
                <c:pt idx="1087">
                  <c:v>58</c:v>
                </c:pt>
                <c:pt idx="1088">
                  <c:v>6</c:v>
                </c:pt>
                <c:pt idx="1089">
                  <c:v>62</c:v>
                </c:pt>
                <c:pt idx="1090">
                  <c:v>63</c:v>
                </c:pt>
                <c:pt idx="1091">
                  <c:v>148</c:v>
                </c:pt>
                <c:pt idx="1092">
                  <c:v>157</c:v>
                </c:pt>
                <c:pt idx="1093">
                  <c:v>157</c:v>
                </c:pt>
                <c:pt idx="1094">
                  <c:v>147</c:v>
                </c:pt>
                <c:pt idx="1095">
                  <c:v>154</c:v>
                </c:pt>
                <c:pt idx="1096">
                  <c:v>163</c:v>
                </c:pt>
                <c:pt idx="1097">
                  <c:v>169</c:v>
                </c:pt>
                <c:pt idx="1098">
                  <c:v>173</c:v>
                </c:pt>
                <c:pt idx="1099">
                  <c:v>17</c:v>
                </c:pt>
                <c:pt idx="1100">
                  <c:v>194</c:v>
                </c:pt>
                <c:pt idx="1101">
                  <c:v>194</c:v>
                </c:pt>
                <c:pt idx="1102">
                  <c:v>198</c:v>
                </c:pt>
                <c:pt idx="1103">
                  <c:v>197</c:v>
                </c:pt>
                <c:pt idx="1104">
                  <c:v>193</c:v>
                </c:pt>
                <c:pt idx="1105">
                  <c:v>192</c:v>
                </c:pt>
                <c:pt idx="1106">
                  <c:v>223</c:v>
                </c:pt>
                <c:pt idx="1107">
                  <c:v>227</c:v>
                </c:pt>
                <c:pt idx="1108">
                  <c:v>232</c:v>
                </c:pt>
                <c:pt idx="1109">
                  <c:v>241</c:v>
                </c:pt>
                <c:pt idx="1110">
                  <c:v>252</c:v>
                </c:pt>
                <c:pt idx="1111">
                  <c:v>263</c:v>
                </c:pt>
                <c:pt idx="1112">
                  <c:v>362</c:v>
                </c:pt>
                <c:pt idx="1113">
                  <c:v>367</c:v>
                </c:pt>
                <c:pt idx="1114">
                  <c:v>374</c:v>
                </c:pt>
                <c:pt idx="1115">
                  <c:v>375</c:v>
                </c:pt>
                <c:pt idx="1116">
                  <c:v>374</c:v>
                </c:pt>
                <c:pt idx="1117">
                  <c:v>376</c:v>
                </c:pt>
                <c:pt idx="1118">
                  <c:v>386</c:v>
                </c:pt>
                <c:pt idx="1119">
                  <c:v>388</c:v>
                </c:pt>
                <c:pt idx="1120">
                  <c:v>396</c:v>
                </c:pt>
                <c:pt idx="1121">
                  <c:v>4</c:v>
                </c:pt>
                <c:pt idx="1122">
                  <c:v>162</c:v>
                </c:pt>
                <c:pt idx="1123">
                  <c:v>163</c:v>
                </c:pt>
                <c:pt idx="1124">
                  <c:v>165</c:v>
                </c:pt>
                <c:pt idx="1125">
                  <c:v>167</c:v>
                </c:pt>
                <c:pt idx="1126">
                  <c:v>172</c:v>
                </c:pt>
                <c:pt idx="1127">
                  <c:v>175</c:v>
                </c:pt>
                <c:pt idx="1128">
                  <c:v>177</c:v>
                </c:pt>
                <c:pt idx="1129">
                  <c:v>178</c:v>
                </c:pt>
                <c:pt idx="1130">
                  <c:v>179</c:v>
                </c:pt>
                <c:pt idx="1131">
                  <c:v>2</c:v>
                </c:pt>
                <c:pt idx="1132">
                  <c:v>183</c:v>
                </c:pt>
                <c:pt idx="1133">
                  <c:v>185</c:v>
                </c:pt>
                <c:pt idx="1134">
                  <c:v>119</c:v>
                </c:pt>
                <c:pt idx="1135">
                  <c:v>118</c:v>
                </c:pt>
                <c:pt idx="1136">
                  <c:v>12</c:v>
                </c:pt>
                <c:pt idx="1137">
                  <c:v>121</c:v>
                </c:pt>
                <c:pt idx="1138">
                  <c:v>122</c:v>
                </c:pt>
                <c:pt idx="1139">
                  <c:v>127</c:v>
                </c:pt>
                <c:pt idx="1140">
                  <c:v>127</c:v>
                </c:pt>
                <c:pt idx="1141">
                  <c:v>124</c:v>
                </c:pt>
                <c:pt idx="1142">
                  <c:v>125</c:v>
                </c:pt>
                <c:pt idx="1143">
                  <c:v>122</c:v>
                </c:pt>
                <c:pt idx="1144">
                  <c:v>123</c:v>
                </c:pt>
                <c:pt idx="1145">
                  <c:v>126</c:v>
                </c:pt>
                <c:pt idx="1146">
                  <c:v>125</c:v>
                </c:pt>
                <c:pt idx="1147">
                  <c:v>124</c:v>
                </c:pt>
                <c:pt idx="1148">
                  <c:v>278</c:v>
                </c:pt>
                <c:pt idx="1149">
                  <c:v>281</c:v>
                </c:pt>
                <c:pt idx="1150">
                  <c:v>284</c:v>
                </c:pt>
                <c:pt idx="1151">
                  <c:v>285</c:v>
                </c:pt>
                <c:pt idx="1152">
                  <c:v>286</c:v>
                </c:pt>
                <c:pt idx="1153">
                  <c:v>288</c:v>
                </c:pt>
                <c:pt idx="1154">
                  <c:v>29</c:v>
                </c:pt>
                <c:pt idx="1155">
                  <c:v>295</c:v>
                </c:pt>
                <c:pt idx="1156">
                  <c:v>299</c:v>
                </c:pt>
                <c:pt idx="1157">
                  <c:v>37</c:v>
                </c:pt>
                <c:pt idx="1158">
                  <c:v>314</c:v>
                </c:pt>
                <c:pt idx="1159">
                  <c:v>321</c:v>
                </c:pt>
                <c:pt idx="1160">
                  <c:v>327</c:v>
                </c:pt>
                <c:pt idx="1161">
                  <c:v>331</c:v>
                </c:pt>
                <c:pt idx="1162">
                  <c:v>335</c:v>
                </c:pt>
                <c:pt idx="1163">
                  <c:v>147</c:v>
                </c:pt>
                <c:pt idx="1164">
                  <c:v>148</c:v>
                </c:pt>
                <c:pt idx="1165">
                  <c:v>148</c:v>
                </c:pt>
                <c:pt idx="1166">
                  <c:v>15</c:v>
                </c:pt>
                <c:pt idx="1167">
                  <c:v>152</c:v>
                </c:pt>
                <c:pt idx="1168">
                  <c:v>155</c:v>
                </c:pt>
                <c:pt idx="1169">
                  <c:v>157</c:v>
                </c:pt>
                <c:pt idx="1170">
                  <c:v>159</c:v>
                </c:pt>
                <c:pt idx="1171">
                  <c:v>161</c:v>
                </c:pt>
                <c:pt idx="1172">
                  <c:v>163</c:v>
                </c:pt>
                <c:pt idx="1173">
                  <c:v>165</c:v>
                </c:pt>
                <c:pt idx="1174">
                  <c:v>166</c:v>
                </c:pt>
                <c:pt idx="1175">
                  <c:v>125</c:v>
                </c:pt>
                <c:pt idx="1176">
                  <c:v>125</c:v>
                </c:pt>
                <c:pt idx="1177">
                  <c:v>129</c:v>
                </c:pt>
                <c:pt idx="1178">
                  <c:v>133</c:v>
                </c:pt>
                <c:pt idx="1179">
                  <c:v>14</c:v>
                </c:pt>
                <c:pt idx="1180">
                  <c:v>14</c:v>
                </c:pt>
                <c:pt idx="1181">
                  <c:v>138</c:v>
                </c:pt>
                <c:pt idx="1182">
                  <c:v>133</c:v>
                </c:pt>
                <c:pt idx="1183">
                  <c:v>134</c:v>
                </c:pt>
                <c:pt idx="1184">
                  <c:v>148</c:v>
                </c:pt>
                <c:pt idx="1185">
                  <c:v>151</c:v>
                </c:pt>
                <c:pt idx="1186">
                  <c:v>152</c:v>
                </c:pt>
                <c:pt idx="1187">
                  <c:v>214</c:v>
                </c:pt>
                <c:pt idx="1188">
                  <c:v>219</c:v>
                </c:pt>
                <c:pt idx="1189">
                  <c:v>217</c:v>
                </c:pt>
                <c:pt idx="1190">
                  <c:v>218</c:v>
                </c:pt>
                <c:pt idx="1191">
                  <c:v>218</c:v>
                </c:pt>
                <c:pt idx="1192">
                  <c:v>219</c:v>
                </c:pt>
                <c:pt idx="1193">
                  <c:v>217</c:v>
                </c:pt>
                <c:pt idx="1194">
                  <c:v>216</c:v>
                </c:pt>
                <c:pt idx="1195">
                  <c:v>219</c:v>
                </c:pt>
                <c:pt idx="1196">
                  <c:v>223</c:v>
                </c:pt>
                <c:pt idx="1197">
                  <c:v>218</c:v>
                </c:pt>
                <c:pt idx="1198">
                  <c:v>217</c:v>
                </c:pt>
                <c:pt idx="1199">
                  <c:v>221</c:v>
                </c:pt>
                <c:pt idx="1200">
                  <c:v>221</c:v>
                </c:pt>
                <c:pt idx="1201">
                  <c:v>219</c:v>
                </c:pt>
                <c:pt idx="1202">
                  <c:v>12</c:v>
                </c:pt>
                <c:pt idx="1203">
                  <c:v>12</c:v>
                </c:pt>
                <c:pt idx="1204">
                  <c:v>125</c:v>
                </c:pt>
                <c:pt idx="1205">
                  <c:v>128</c:v>
                </c:pt>
                <c:pt idx="1206">
                  <c:v>13</c:v>
                </c:pt>
                <c:pt idx="1207">
                  <c:v>136</c:v>
                </c:pt>
                <c:pt idx="1208">
                  <c:v>14</c:v>
                </c:pt>
                <c:pt idx="1209">
                  <c:v>144</c:v>
                </c:pt>
                <c:pt idx="1210">
                  <c:v>144</c:v>
                </c:pt>
                <c:pt idx="1211">
                  <c:v>144</c:v>
                </c:pt>
                <c:pt idx="1212">
                  <c:v>143</c:v>
                </c:pt>
                <c:pt idx="1213">
                  <c:v>142</c:v>
                </c:pt>
                <c:pt idx="1214">
                  <c:v>145</c:v>
                </c:pt>
                <c:pt idx="1215">
                  <c:v>149</c:v>
                </c:pt>
                <c:pt idx="1216">
                  <c:v>153</c:v>
                </c:pt>
                <c:pt idx="1217">
                  <c:v>78</c:v>
                </c:pt>
                <c:pt idx="1218">
                  <c:v>79</c:v>
                </c:pt>
                <c:pt idx="1219">
                  <c:v>81</c:v>
                </c:pt>
                <c:pt idx="1220">
                  <c:v>85</c:v>
                </c:pt>
                <c:pt idx="1221">
                  <c:v>88</c:v>
                </c:pt>
                <c:pt idx="1222">
                  <c:v>9</c:v>
                </c:pt>
                <c:pt idx="1223">
                  <c:v>92</c:v>
                </c:pt>
                <c:pt idx="1224">
                  <c:v>94</c:v>
                </c:pt>
                <c:pt idx="1225">
                  <c:v>96</c:v>
                </c:pt>
                <c:pt idx="1226">
                  <c:v>11</c:v>
                </c:pt>
                <c:pt idx="1227">
                  <c:v>99</c:v>
                </c:pt>
                <c:pt idx="1228">
                  <c:v>15</c:v>
                </c:pt>
                <c:pt idx="1229">
                  <c:v>17</c:v>
                </c:pt>
                <c:pt idx="1230">
                  <c:v>11</c:v>
                </c:pt>
                <c:pt idx="1231">
                  <c:v>11</c:v>
                </c:pt>
                <c:pt idx="1232">
                  <c:v>135</c:v>
                </c:pt>
                <c:pt idx="1233">
                  <c:v>138</c:v>
                </c:pt>
                <c:pt idx="1234">
                  <c:v>138</c:v>
                </c:pt>
                <c:pt idx="1235">
                  <c:v>139</c:v>
                </c:pt>
                <c:pt idx="1236">
                  <c:v>153</c:v>
                </c:pt>
                <c:pt idx="1237">
                  <c:v>158</c:v>
                </c:pt>
                <c:pt idx="1238">
                  <c:v>159</c:v>
                </c:pt>
                <c:pt idx="1239">
                  <c:v>154</c:v>
                </c:pt>
                <c:pt idx="1240">
                  <c:v>157</c:v>
                </c:pt>
                <c:pt idx="1241">
                  <c:v>162</c:v>
                </c:pt>
                <c:pt idx="1242">
                  <c:v>165</c:v>
                </c:pt>
                <c:pt idx="1243">
                  <c:v>174</c:v>
                </c:pt>
                <c:pt idx="1244">
                  <c:v>178</c:v>
                </c:pt>
                <c:pt idx="1245">
                  <c:v>179</c:v>
                </c:pt>
                <c:pt idx="1246">
                  <c:v>175</c:v>
                </c:pt>
                <c:pt idx="1247">
                  <c:v>225</c:v>
                </c:pt>
                <c:pt idx="1248">
                  <c:v>229</c:v>
                </c:pt>
                <c:pt idx="1249">
                  <c:v>237</c:v>
                </c:pt>
                <c:pt idx="1250">
                  <c:v>242</c:v>
                </c:pt>
                <c:pt idx="1251">
                  <c:v>256</c:v>
                </c:pt>
                <c:pt idx="1252">
                  <c:v>261</c:v>
                </c:pt>
                <c:pt idx="1253">
                  <c:v>278</c:v>
                </c:pt>
                <c:pt idx="1254">
                  <c:v>282</c:v>
                </c:pt>
                <c:pt idx="1255">
                  <c:v>3</c:v>
                </c:pt>
                <c:pt idx="1256">
                  <c:v>327</c:v>
                </c:pt>
                <c:pt idx="1257">
                  <c:v>321</c:v>
                </c:pt>
                <c:pt idx="1258">
                  <c:v>322</c:v>
                </c:pt>
                <c:pt idx="1259">
                  <c:v>313</c:v>
                </c:pt>
                <c:pt idx="1260">
                  <c:v>38</c:v>
                </c:pt>
                <c:pt idx="1261">
                  <c:v>23</c:v>
                </c:pt>
                <c:pt idx="1262">
                  <c:v>233</c:v>
                </c:pt>
                <c:pt idx="1263">
                  <c:v>239</c:v>
                </c:pt>
                <c:pt idx="1264">
                  <c:v>247</c:v>
                </c:pt>
                <c:pt idx="1265">
                  <c:v>26</c:v>
                </c:pt>
                <c:pt idx="1266">
                  <c:v>288</c:v>
                </c:pt>
                <c:pt idx="1267">
                  <c:v>282</c:v>
                </c:pt>
                <c:pt idx="1268">
                  <c:v>295</c:v>
                </c:pt>
                <c:pt idx="1269">
                  <c:v>328</c:v>
                </c:pt>
                <c:pt idx="1270">
                  <c:v>37</c:v>
                </c:pt>
                <c:pt idx="1271">
                  <c:v>397</c:v>
                </c:pt>
                <c:pt idx="1272">
                  <c:v>48</c:v>
                </c:pt>
                <c:pt idx="1273">
                  <c:v>415</c:v>
                </c:pt>
                <c:pt idx="1274">
                  <c:v>128</c:v>
                </c:pt>
                <c:pt idx="1275">
                  <c:v>131</c:v>
                </c:pt>
                <c:pt idx="1276">
                  <c:v>136</c:v>
                </c:pt>
                <c:pt idx="1277">
                  <c:v>139</c:v>
                </c:pt>
                <c:pt idx="1278">
                  <c:v>144</c:v>
                </c:pt>
                <c:pt idx="1279">
                  <c:v>172</c:v>
                </c:pt>
                <c:pt idx="1280">
                  <c:v>146</c:v>
                </c:pt>
                <c:pt idx="1281">
                  <c:v>149</c:v>
                </c:pt>
                <c:pt idx="1282">
                  <c:v>153</c:v>
                </c:pt>
                <c:pt idx="1283">
                  <c:v>16</c:v>
                </c:pt>
                <c:pt idx="1284">
                  <c:v>162</c:v>
                </c:pt>
                <c:pt idx="1285">
                  <c:v>169</c:v>
                </c:pt>
                <c:pt idx="1286">
                  <c:v>174</c:v>
                </c:pt>
                <c:pt idx="1287">
                  <c:v>175</c:v>
                </c:pt>
                <c:pt idx="1288">
                  <c:v>18</c:v>
                </c:pt>
                <c:pt idx="1289">
                  <c:v>191</c:v>
                </c:pt>
                <c:pt idx="1290">
                  <c:v>192</c:v>
                </c:pt>
                <c:pt idx="1291">
                  <c:v>194</c:v>
                </c:pt>
                <c:pt idx="1292">
                  <c:v>198</c:v>
                </c:pt>
                <c:pt idx="1293">
                  <c:v>24</c:v>
                </c:pt>
                <c:pt idx="1294">
                  <c:v>21</c:v>
                </c:pt>
                <c:pt idx="1295">
                  <c:v>215</c:v>
                </c:pt>
                <c:pt idx="1296">
                  <c:v>217</c:v>
                </c:pt>
                <c:pt idx="1297">
                  <c:v>22</c:v>
                </c:pt>
                <c:pt idx="1298">
                  <c:v>222</c:v>
                </c:pt>
                <c:pt idx="1299">
                  <c:v>224</c:v>
                </c:pt>
                <c:pt idx="1300">
                  <c:v>225</c:v>
                </c:pt>
                <c:pt idx="1301">
                  <c:v>192</c:v>
                </c:pt>
                <c:pt idx="1302">
                  <c:v>196</c:v>
                </c:pt>
                <c:pt idx="1303">
                  <c:v>2</c:v>
                </c:pt>
                <c:pt idx="1304">
                  <c:v>26</c:v>
                </c:pt>
                <c:pt idx="1305">
                  <c:v>212</c:v>
                </c:pt>
                <c:pt idx="1306">
                  <c:v>219</c:v>
                </c:pt>
                <c:pt idx="1307">
                  <c:v>225</c:v>
                </c:pt>
                <c:pt idx="1308">
                  <c:v>23</c:v>
                </c:pt>
                <c:pt idx="1309">
                  <c:v>236</c:v>
                </c:pt>
                <c:pt idx="1310">
                  <c:v>242</c:v>
                </c:pt>
                <c:pt idx="1311">
                  <c:v>247</c:v>
                </c:pt>
                <c:pt idx="1312">
                  <c:v>123</c:v>
                </c:pt>
                <c:pt idx="1313">
                  <c:v>122</c:v>
                </c:pt>
                <c:pt idx="1314">
                  <c:v>126</c:v>
                </c:pt>
                <c:pt idx="1315">
                  <c:v>127</c:v>
                </c:pt>
                <c:pt idx="1316">
                  <c:v>128</c:v>
                </c:pt>
                <c:pt idx="1317">
                  <c:v>131</c:v>
                </c:pt>
                <c:pt idx="1318">
                  <c:v>132</c:v>
                </c:pt>
                <c:pt idx="1319">
                  <c:v>132</c:v>
                </c:pt>
                <c:pt idx="1320">
                  <c:v>133</c:v>
                </c:pt>
                <c:pt idx="1321">
                  <c:v>135</c:v>
                </c:pt>
                <c:pt idx="1322">
                  <c:v>134</c:v>
                </c:pt>
                <c:pt idx="1323">
                  <c:v>17</c:v>
                </c:pt>
                <c:pt idx="1324">
                  <c:v>172</c:v>
                </c:pt>
                <c:pt idx="1325">
                  <c:v>174</c:v>
                </c:pt>
                <c:pt idx="1326">
                  <c:v>177</c:v>
                </c:pt>
                <c:pt idx="1327">
                  <c:v>18</c:v>
                </c:pt>
                <c:pt idx="1328">
                  <c:v>182</c:v>
                </c:pt>
                <c:pt idx="1329">
                  <c:v>184</c:v>
                </c:pt>
                <c:pt idx="1330">
                  <c:v>185</c:v>
                </c:pt>
                <c:pt idx="1331">
                  <c:v>185</c:v>
                </c:pt>
                <c:pt idx="1332">
                  <c:v>185</c:v>
                </c:pt>
                <c:pt idx="1333">
                  <c:v>186</c:v>
                </c:pt>
                <c:pt idx="1334">
                  <c:v>185</c:v>
                </c:pt>
                <c:pt idx="1335">
                  <c:v>186</c:v>
                </c:pt>
                <c:pt idx="1336">
                  <c:v>187</c:v>
                </c:pt>
                <c:pt idx="1337">
                  <c:v>188</c:v>
                </c:pt>
                <c:pt idx="1338">
                  <c:v>463</c:v>
                </c:pt>
                <c:pt idx="1339">
                  <c:v>47</c:v>
                </c:pt>
                <c:pt idx="1340">
                  <c:v>411</c:v>
                </c:pt>
                <c:pt idx="1341">
                  <c:v>418</c:v>
                </c:pt>
                <c:pt idx="1342">
                  <c:v>424</c:v>
                </c:pt>
                <c:pt idx="1343">
                  <c:v>433</c:v>
                </c:pt>
                <c:pt idx="1344">
                  <c:v>441</c:v>
                </c:pt>
                <c:pt idx="1345">
                  <c:v>45</c:v>
                </c:pt>
                <c:pt idx="1346">
                  <c:v>183</c:v>
                </c:pt>
                <c:pt idx="1347">
                  <c:v>182</c:v>
                </c:pt>
                <c:pt idx="1348">
                  <c:v>184</c:v>
                </c:pt>
                <c:pt idx="1349">
                  <c:v>186</c:v>
                </c:pt>
                <c:pt idx="1350">
                  <c:v>188</c:v>
                </c:pt>
                <c:pt idx="1351">
                  <c:v>192</c:v>
                </c:pt>
                <c:pt idx="1352">
                  <c:v>193</c:v>
                </c:pt>
                <c:pt idx="1353">
                  <c:v>2</c:v>
                </c:pt>
                <c:pt idx="1354">
                  <c:v>2</c:v>
                </c:pt>
                <c:pt idx="1355">
                  <c:v>24</c:v>
                </c:pt>
                <c:pt idx="1356">
                  <c:v>29</c:v>
                </c:pt>
                <c:pt idx="1357">
                  <c:v>215</c:v>
                </c:pt>
                <c:pt idx="1358">
                  <c:v>22</c:v>
                </c:pt>
                <c:pt idx="1359">
                  <c:v>227</c:v>
                </c:pt>
                <c:pt idx="1360">
                  <c:v>235</c:v>
                </c:pt>
                <c:pt idx="1361">
                  <c:v>347</c:v>
                </c:pt>
                <c:pt idx="1362">
                  <c:v>371</c:v>
                </c:pt>
                <c:pt idx="1363">
                  <c:v>48</c:v>
                </c:pt>
                <c:pt idx="1364">
                  <c:v>413</c:v>
                </c:pt>
                <c:pt idx="1365">
                  <c:v>428</c:v>
                </c:pt>
                <c:pt idx="1366">
                  <c:v>449</c:v>
                </c:pt>
                <c:pt idx="1367">
                  <c:v>473</c:v>
                </c:pt>
                <c:pt idx="1368">
                  <c:v>486</c:v>
                </c:pt>
                <c:pt idx="1369">
                  <c:v>496</c:v>
                </c:pt>
                <c:pt idx="1370">
                  <c:v>498</c:v>
                </c:pt>
                <c:pt idx="1371">
                  <c:v>497</c:v>
                </c:pt>
                <c:pt idx="1372">
                  <c:v>485</c:v>
                </c:pt>
                <c:pt idx="1373">
                  <c:v>459</c:v>
                </c:pt>
                <c:pt idx="1374">
                  <c:v>429</c:v>
                </c:pt>
                <c:pt idx="1375">
                  <c:v>397</c:v>
                </c:pt>
                <c:pt idx="1376">
                  <c:v>58</c:v>
                </c:pt>
                <c:pt idx="1377">
                  <c:v>6</c:v>
                </c:pt>
                <c:pt idx="1378">
                  <c:v>61</c:v>
                </c:pt>
                <c:pt idx="1379">
                  <c:v>63</c:v>
                </c:pt>
                <c:pt idx="1380">
                  <c:v>64</c:v>
                </c:pt>
                <c:pt idx="1381">
                  <c:v>66</c:v>
                </c:pt>
                <c:pt idx="1382">
                  <c:v>7</c:v>
                </c:pt>
                <c:pt idx="1383">
                  <c:v>72</c:v>
                </c:pt>
                <c:pt idx="1384">
                  <c:v>73</c:v>
                </c:pt>
                <c:pt idx="1385">
                  <c:v>77</c:v>
                </c:pt>
                <c:pt idx="1386">
                  <c:v>79</c:v>
                </c:pt>
                <c:pt idx="1387">
                  <c:v>83</c:v>
                </c:pt>
                <c:pt idx="1388">
                  <c:v>83</c:v>
                </c:pt>
                <c:pt idx="1389">
                  <c:v>84</c:v>
                </c:pt>
                <c:pt idx="1390">
                  <c:v>86</c:v>
                </c:pt>
                <c:pt idx="1391">
                  <c:v>141</c:v>
                </c:pt>
                <c:pt idx="1392">
                  <c:v>142</c:v>
                </c:pt>
                <c:pt idx="1393">
                  <c:v>143</c:v>
                </c:pt>
                <c:pt idx="1394">
                  <c:v>141</c:v>
                </c:pt>
                <c:pt idx="1395">
                  <c:v>138</c:v>
                </c:pt>
                <c:pt idx="1396">
                  <c:v>183</c:v>
                </c:pt>
                <c:pt idx="1397">
                  <c:v>172</c:v>
                </c:pt>
                <c:pt idx="1398">
                  <c:v>146</c:v>
                </c:pt>
                <c:pt idx="1399">
                  <c:v>145</c:v>
                </c:pt>
                <c:pt idx="1400">
                  <c:v>138</c:v>
                </c:pt>
                <c:pt idx="1401">
                  <c:v>197</c:v>
                </c:pt>
                <c:pt idx="1402">
                  <c:v>146</c:v>
                </c:pt>
                <c:pt idx="1403">
                  <c:v>178</c:v>
                </c:pt>
                <c:pt idx="1404">
                  <c:v>179</c:v>
                </c:pt>
                <c:pt idx="1405">
                  <c:v>178</c:v>
                </c:pt>
                <c:pt idx="1406">
                  <c:v>187</c:v>
                </c:pt>
                <c:pt idx="1407">
                  <c:v>19</c:v>
                </c:pt>
                <c:pt idx="1408">
                  <c:v>196</c:v>
                </c:pt>
                <c:pt idx="1409">
                  <c:v>196</c:v>
                </c:pt>
                <c:pt idx="1410">
                  <c:v>22</c:v>
                </c:pt>
                <c:pt idx="1411">
                  <c:v>199</c:v>
                </c:pt>
                <c:pt idx="1412">
                  <c:v>25</c:v>
                </c:pt>
                <c:pt idx="1413">
                  <c:v>382</c:v>
                </c:pt>
                <c:pt idx="1414">
                  <c:v>393</c:v>
                </c:pt>
                <c:pt idx="1415">
                  <c:v>412</c:v>
                </c:pt>
                <c:pt idx="1416">
                  <c:v>438</c:v>
                </c:pt>
                <c:pt idx="1417">
                  <c:v>459</c:v>
                </c:pt>
                <c:pt idx="1418">
                  <c:v>46</c:v>
                </c:pt>
                <c:pt idx="1419">
                  <c:v>477</c:v>
                </c:pt>
                <c:pt idx="1420">
                  <c:v>51</c:v>
                </c:pt>
                <c:pt idx="1421">
                  <c:v>564</c:v>
                </c:pt>
                <c:pt idx="1422">
                  <c:v>63</c:v>
                </c:pt>
                <c:pt idx="1423">
                  <c:v>69</c:v>
                </c:pt>
                <c:pt idx="1424">
                  <c:v>6</c:v>
                </c:pt>
                <c:pt idx="1425">
                  <c:v>587</c:v>
                </c:pt>
                <c:pt idx="1426">
                  <c:v>568</c:v>
                </c:pt>
                <c:pt idx="1427">
                  <c:v>536</c:v>
                </c:pt>
                <c:pt idx="1428">
                  <c:v>54</c:v>
                </c:pt>
                <c:pt idx="1429">
                  <c:v>57</c:v>
                </c:pt>
                <c:pt idx="1430">
                  <c:v>57</c:v>
                </c:pt>
                <c:pt idx="1431">
                  <c:v>58</c:v>
                </c:pt>
                <c:pt idx="1432">
                  <c:v>121</c:v>
                </c:pt>
                <c:pt idx="1433">
                  <c:v>123</c:v>
                </c:pt>
                <c:pt idx="1434">
                  <c:v>127</c:v>
                </c:pt>
                <c:pt idx="1435">
                  <c:v>131</c:v>
                </c:pt>
                <c:pt idx="1436">
                  <c:v>134</c:v>
                </c:pt>
                <c:pt idx="1437">
                  <c:v>135</c:v>
                </c:pt>
                <c:pt idx="1438">
                  <c:v>135</c:v>
                </c:pt>
                <c:pt idx="1439">
                  <c:v>136</c:v>
                </c:pt>
                <c:pt idx="1440">
                  <c:v>162</c:v>
                </c:pt>
                <c:pt idx="1441">
                  <c:v>163</c:v>
                </c:pt>
                <c:pt idx="1442">
                  <c:v>164</c:v>
                </c:pt>
                <c:pt idx="1443">
                  <c:v>166</c:v>
                </c:pt>
                <c:pt idx="1444">
                  <c:v>171</c:v>
                </c:pt>
                <c:pt idx="1445">
                  <c:v>174</c:v>
                </c:pt>
                <c:pt idx="1446">
                  <c:v>178</c:v>
                </c:pt>
                <c:pt idx="1447">
                  <c:v>181</c:v>
                </c:pt>
                <c:pt idx="1448">
                  <c:v>183</c:v>
                </c:pt>
                <c:pt idx="1449">
                  <c:v>194</c:v>
                </c:pt>
                <c:pt idx="1450">
                  <c:v>177</c:v>
                </c:pt>
                <c:pt idx="1451">
                  <c:v>182</c:v>
                </c:pt>
                <c:pt idx="1452">
                  <c:v>193</c:v>
                </c:pt>
                <c:pt idx="1453">
                  <c:v>152</c:v>
                </c:pt>
                <c:pt idx="1454">
                  <c:v>153</c:v>
                </c:pt>
                <c:pt idx="1455">
                  <c:v>154</c:v>
                </c:pt>
                <c:pt idx="1456">
                  <c:v>155</c:v>
                </c:pt>
                <c:pt idx="1457">
                  <c:v>158</c:v>
                </c:pt>
                <c:pt idx="1458">
                  <c:v>16</c:v>
                </c:pt>
                <c:pt idx="1459">
                  <c:v>162</c:v>
                </c:pt>
                <c:pt idx="1460">
                  <c:v>165</c:v>
                </c:pt>
                <c:pt idx="1461">
                  <c:v>168</c:v>
                </c:pt>
                <c:pt idx="1462">
                  <c:v>177</c:v>
                </c:pt>
                <c:pt idx="1463">
                  <c:v>189</c:v>
                </c:pt>
                <c:pt idx="1464">
                  <c:v>189</c:v>
                </c:pt>
                <c:pt idx="1465">
                  <c:v>192</c:v>
                </c:pt>
                <c:pt idx="1466">
                  <c:v>194</c:v>
                </c:pt>
                <c:pt idx="1467">
                  <c:v>194</c:v>
                </c:pt>
                <c:pt idx="1468">
                  <c:v>155</c:v>
                </c:pt>
                <c:pt idx="1469">
                  <c:v>158</c:v>
                </c:pt>
                <c:pt idx="1470">
                  <c:v>159</c:v>
                </c:pt>
                <c:pt idx="1471">
                  <c:v>161</c:v>
                </c:pt>
                <c:pt idx="1472">
                  <c:v>163</c:v>
                </c:pt>
                <c:pt idx="1473">
                  <c:v>165</c:v>
                </c:pt>
                <c:pt idx="1474">
                  <c:v>168</c:v>
                </c:pt>
                <c:pt idx="1475">
                  <c:v>285</c:v>
                </c:pt>
                <c:pt idx="1476">
                  <c:v>287</c:v>
                </c:pt>
                <c:pt idx="1477">
                  <c:v>294</c:v>
                </c:pt>
                <c:pt idx="1478">
                  <c:v>34</c:v>
                </c:pt>
                <c:pt idx="1479">
                  <c:v>323</c:v>
                </c:pt>
                <c:pt idx="1480">
                  <c:v>336</c:v>
                </c:pt>
                <c:pt idx="1481">
                  <c:v>344</c:v>
                </c:pt>
                <c:pt idx="1482">
                  <c:v>135</c:v>
                </c:pt>
                <c:pt idx="1483">
                  <c:v>137</c:v>
                </c:pt>
                <c:pt idx="1484">
                  <c:v>138</c:v>
                </c:pt>
                <c:pt idx="1485">
                  <c:v>14</c:v>
                </c:pt>
                <c:pt idx="1486">
                  <c:v>142</c:v>
                </c:pt>
                <c:pt idx="1487">
                  <c:v>147</c:v>
                </c:pt>
                <c:pt idx="1488">
                  <c:v>145</c:v>
                </c:pt>
                <c:pt idx="1489">
                  <c:v>146</c:v>
                </c:pt>
                <c:pt idx="1490">
                  <c:v>148</c:v>
                </c:pt>
                <c:pt idx="1491">
                  <c:v>15</c:v>
                </c:pt>
                <c:pt idx="1492">
                  <c:v>151</c:v>
                </c:pt>
                <c:pt idx="1493">
                  <c:v>153</c:v>
                </c:pt>
                <c:pt idx="1494">
                  <c:v>155</c:v>
                </c:pt>
                <c:pt idx="1495">
                  <c:v>157</c:v>
                </c:pt>
                <c:pt idx="1496">
                  <c:v>158</c:v>
                </c:pt>
                <c:pt idx="1497">
                  <c:v>171</c:v>
                </c:pt>
                <c:pt idx="1498">
                  <c:v>172</c:v>
                </c:pt>
                <c:pt idx="1499">
                  <c:v>174</c:v>
                </c:pt>
                <c:pt idx="1500">
                  <c:v>176</c:v>
                </c:pt>
                <c:pt idx="1501">
                  <c:v>179</c:v>
                </c:pt>
                <c:pt idx="1502">
                  <c:v>183</c:v>
                </c:pt>
                <c:pt idx="1503">
                  <c:v>185</c:v>
                </c:pt>
                <c:pt idx="1504">
                  <c:v>187</c:v>
                </c:pt>
                <c:pt idx="1505">
                  <c:v>188</c:v>
                </c:pt>
                <c:pt idx="1506">
                  <c:v>189</c:v>
                </c:pt>
                <c:pt idx="1507">
                  <c:v>19</c:v>
                </c:pt>
                <c:pt idx="1508">
                  <c:v>191</c:v>
                </c:pt>
                <c:pt idx="1509">
                  <c:v>192</c:v>
                </c:pt>
                <c:pt idx="1510">
                  <c:v>12</c:v>
                </c:pt>
                <c:pt idx="1511">
                  <c:v>13</c:v>
                </c:pt>
                <c:pt idx="1512">
                  <c:v>13</c:v>
                </c:pt>
                <c:pt idx="1513">
                  <c:v>13</c:v>
                </c:pt>
                <c:pt idx="1514">
                  <c:v>12</c:v>
                </c:pt>
                <c:pt idx="1515">
                  <c:v>12</c:v>
                </c:pt>
                <c:pt idx="1516">
                  <c:v>12</c:v>
                </c:pt>
                <c:pt idx="1517">
                  <c:v>12</c:v>
                </c:pt>
                <c:pt idx="1518">
                  <c:v>12</c:v>
                </c:pt>
                <c:pt idx="1519">
                  <c:v>14</c:v>
                </c:pt>
                <c:pt idx="1520">
                  <c:v>15</c:v>
                </c:pt>
                <c:pt idx="1521">
                  <c:v>17</c:v>
                </c:pt>
                <c:pt idx="1522">
                  <c:v>19</c:v>
                </c:pt>
                <c:pt idx="1523">
                  <c:v>11</c:v>
                </c:pt>
                <c:pt idx="1524">
                  <c:v>112</c:v>
                </c:pt>
                <c:pt idx="1525">
                  <c:v>17</c:v>
                </c:pt>
                <c:pt idx="1526">
                  <c:v>19</c:v>
                </c:pt>
                <c:pt idx="1527">
                  <c:v>112</c:v>
                </c:pt>
                <c:pt idx="1528">
                  <c:v>114</c:v>
                </c:pt>
                <c:pt idx="1529">
                  <c:v>116</c:v>
                </c:pt>
                <c:pt idx="1530">
                  <c:v>118</c:v>
                </c:pt>
                <c:pt idx="1531">
                  <c:v>121</c:v>
                </c:pt>
                <c:pt idx="1532">
                  <c:v>124</c:v>
                </c:pt>
                <c:pt idx="1533">
                  <c:v>126</c:v>
                </c:pt>
                <c:pt idx="1534">
                  <c:v>129</c:v>
                </c:pt>
                <c:pt idx="1535">
                  <c:v>132</c:v>
                </c:pt>
                <c:pt idx="1536">
                  <c:v>135</c:v>
                </c:pt>
                <c:pt idx="1537">
                  <c:v>138</c:v>
                </c:pt>
                <c:pt idx="1538">
                  <c:v>14</c:v>
                </c:pt>
                <c:pt idx="1539">
                  <c:v>143</c:v>
                </c:pt>
                <c:pt idx="1540">
                  <c:v>217</c:v>
                </c:pt>
                <c:pt idx="1541">
                  <c:v>228</c:v>
                </c:pt>
                <c:pt idx="1542">
                  <c:v>22</c:v>
                </c:pt>
                <c:pt idx="1543">
                  <c:v>217</c:v>
                </c:pt>
                <c:pt idx="1544">
                  <c:v>211</c:v>
                </c:pt>
                <c:pt idx="1545">
                  <c:v>215</c:v>
                </c:pt>
                <c:pt idx="1546">
                  <c:v>235</c:v>
                </c:pt>
                <c:pt idx="1547">
                  <c:v>241</c:v>
                </c:pt>
                <c:pt idx="1548">
                  <c:v>245</c:v>
                </c:pt>
                <c:pt idx="1549">
                  <c:v>248</c:v>
                </c:pt>
                <c:pt idx="1550">
                  <c:v>238</c:v>
                </c:pt>
                <c:pt idx="1551">
                  <c:v>231</c:v>
                </c:pt>
                <c:pt idx="1552">
                  <c:v>229</c:v>
                </c:pt>
                <c:pt idx="1553">
                  <c:v>38</c:v>
                </c:pt>
                <c:pt idx="1554">
                  <c:v>325</c:v>
                </c:pt>
                <c:pt idx="1555">
                  <c:v>339</c:v>
                </c:pt>
                <c:pt idx="1556">
                  <c:v>347</c:v>
                </c:pt>
                <c:pt idx="1557">
                  <c:v>362</c:v>
                </c:pt>
                <c:pt idx="1558">
                  <c:v>378</c:v>
                </c:pt>
                <c:pt idx="1559">
                  <c:v>41</c:v>
                </c:pt>
                <c:pt idx="1560">
                  <c:v>41</c:v>
                </c:pt>
                <c:pt idx="1561">
                  <c:v>41</c:v>
                </c:pt>
                <c:pt idx="1562">
                  <c:v>446</c:v>
                </c:pt>
                <c:pt idx="1563">
                  <c:v>485</c:v>
                </c:pt>
                <c:pt idx="1564">
                  <c:v>53</c:v>
                </c:pt>
                <c:pt idx="1565">
                  <c:v>523</c:v>
                </c:pt>
                <c:pt idx="1566">
                  <c:v>23</c:v>
                </c:pt>
                <c:pt idx="1567">
                  <c:v>198</c:v>
                </c:pt>
                <c:pt idx="1568">
                  <c:v>25</c:v>
                </c:pt>
                <c:pt idx="1569">
                  <c:v>24</c:v>
                </c:pt>
                <c:pt idx="1570">
                  <c:v>212</c:v>
                </c:pt>
                <c:pt idx="1571">
                  <c:v>231</c:v>
                </c:pt>
                <c:pt idx="1572">
                  <c:v>273</c:v>
                </c:pt>
                <c:pt idx="1573">
                  <c:v>277</c:v>
                </c:pt>
                <c:pt idx="1574">
                  <c:v>267</c:v>
                </c:pt>
                <c:pt idx="1575">
                  <c:v>278</c:v>
                </c:pt>
                <c:pt idx="1576">
                  <c:v>267</c:v>
                </c:pt>
                <c:pt idx="1577">
                  <c:v>256</c:v>
                </c:pt>
                <c:pt idx="1578">
                  <c:v>256</c:v>
                </c:pt>
                <c:pt idx="1579">
                  <c:v>253</c:v>
                </c:pt>
                <c:pt idx="1580">
                  <c:v>257</c:v>
                </c:pt>
                <c:pt idx="1581">
                  <c:v>117</c:v>
                </c:pt>
                <c:pt idx="1582">
                  <c:v>117</c:v>
                </c:pt>
                <c:pt idx="1583">
                  <c:v>118</c:v>
                </c:pt>
                <c:pt idx="1584">
                  <c:v>111</c:v>
                </c:pt>
                <c:pt idx="1585">
                  <c:v>118</c:v>
                </c:pt>
                <c:pt idx="1586">
                  <c:v>118</c:v>
                </c:pt>
                <c:pt idx="1587">
                  <c:v>119</c:v>
                </c:pt>
                <c:pt idx="1588">
                  <c:v>124</c:v>
                </c:pt>
                <c:pt idx="1589">
                  <c:v>117</c:v>
                </c:pt>
                <c:pt idx="1590">
                  <c:v>123</c:v>
                </c:pt>
                <c:pt idx="1591">
                  <c:v>122</c:v>
                </c:pt>
                <c:pt idx="1592">
                  <c:v>121</c:v>
                </c:pt>
                <c:pt idx="1593">
                  <c:v>124</c:v>
                </c:pt>
                <c:pt idx="1594">
                  <c:v>123</c:v>
                </c:pt>
                <c:pt idx="1595">
                  <c:v>131</c:v>
                </c:pt>
                <c:pt idx="1596">
                  <c:v>184</c:v>
                </c:pt>
                <c:pt idx="1597">
                  <c:v>185</c:v>
                </c:pt>
                <c:pt idx="1598">
                  <c:v>184</c:v>
                </c:pt>
                <c:pt idx="1599">
                  <c:v>183</c:v>
                </c:pt>
                <c:pt idx="1600">
                  <c:v>183</c:v>
                </c:pt>
                <c:pt idx="1601">
                  <c:v>183</c:v>
                </c:pt>
                <c:pt idx="1602">
                  <c:v>184</c:v>
                </c:pt>
                <c:pt idx="1603">
                  <c:v>184</c:v>
                </c:pt>
                <c:pt idx="1604">
                  <c:v>185</c:v>
                </c:pt>
                <c:pt idx="1605">
                  <c:v>192</c:v>
                </c:pt>
                <c:pt idx="1606">
                  <c:v>183</c:v>
                </c:pt>
                <c:pt idx="1607">
                  <c:v>183</c:v>
                </c:pt>
                <c:pt idx="1608">
                  <c:v>186</c:v>
                </c:pt>
                <c:pt idx="1609">
                  <c:v>134</c:v>
                </c:pt>
                <c:pt idx="1610">
                  <c:v>135</c:v>
                </c:pt>
                <c:pt idx="1611">
                  <c:v>138</c:v>
                </c:pt>
                <c:pt idx="1612">
                  <c:v>141</c:v>
                </c:pt>
                <c:pt idx="1613">
                  <c:v>145</c:v>
                </c:pt>
                <c:pt idx="1614">
                  <c:v>149</c:v>
                </c:pt>
                <c:pt idx="1615">
                  <c:v>153</c:v>
                </c:pt>
                <c:pt idx="1616">
                  <c:v>157</c:v>
                </c:pt>
                <c:pt idx="1617">
                  <c:v>161</c:v>
                </c:pt>
                <c:pt idx="1618">
                  <c:v>165</c:v>
                </c:pt>
                <c:pt idx="1619">
                  <c:v>169</c:v>
                </c:pt>
                <c:pt idx="1620">
                  <c:v>173</c:v>
                </c:pt>
                <c:pt idx="1621">
                  <c:v>176</c:v>
                </c:pt>
                <c:pt idx="1622">
                  <c:v>179</c:v>
                </c:pt>
                <c:pt idx="1623">
                  <c:v>18</c:v>
                </c:pt>
                <c:pt idx="1624">
                  <c:v>314</c:v>
                </c:pt>
                <c:pt idx="1625">
                  <c:v>328</c:v>
                </c:pt>
                <c:pt idx="1626">
                  <c:v>349</c:v>
                </c:pt>
                <c:pt idx="1627">
                  <c:v>366</c:v>
                </c:pt>
                <c:pt idx="1628">
                  <c:v>363</c:v>
                </c:pt>
                <c:pt idx="1629">
                  <c:v>368</c:v>
                </c:pt>
                <c:pt idx="1630">
                  <c:v>45</c:v>
                </c:pt>
                <c:pt idx="1631">
                  <c:v>487</c:v>
                </c:pt>
                <c:pt idx="1632">
                  <c:v>526</c:v>
                </c:pt>
                <c:pt idx="1633">
                  <c:v>554</c:v>
                </c:pt>
                <c:pt idx="1634">
                  <c:v>371</c:v>
                </c:pt>
                <c:pt idx="1635">
                  <c:v>399</c:v>
                </c:pt>
                <c:pt idx="1636">
                  <c:v>429</c:v>
                </c:pt>
                <c:pt idx="1637">
                  <c:v>464</c:v>
                </c:pt>
                <c:pt idx="1638">
                  <c:v>527</c:v>
                </c:pt>
                <c:pt idx="1639">
                  <c:v>587</c:v>
                </c:pt>
                <c:pt idx="1640">
                  <c:v>632</c:v>
                </c:pt>
                <c:pt idx="1641">
                  <c:v>67</c:v>
                </c:pt>
                <c:pt idx="1642">
                  <c:v>7</c:v>
                </c:pt>
                <c:pt idx="1643">
                  <c:v>717</c:v>
                </c:pt>
                <c:pt idx="1644">
                  <c:v>723</c:v>
                </c:pt>
                <c:pt idx="1645">
                  <c:v>715</c:v>
                </c:pt>
                <c:pt idx="1646">
                  <c:v>73</c:v>
                </c:pt>
                <c:pt idx="1647">
                  <c:v>686</c:v>
                </c:pt>
                <c:pt idx="1648">
                  <c:v>665</c:v>
                </c:pt>
              </c:numCache>
            </c:numRef>
          </c:yVal>
          <c:smooth val="0"/>
          <c:extLst>
            <c:ext xmlns:c16="http://schemas.microsoft.com/office/drawing/2014/chart" uri="{C3380CC4-5D6E-409C-BE32-E72D297353CC}">
              <c16:uniqueId val="{00000001-9393-40CF-9513-3138651635A8}"/>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1649"/>
                <c:pt idx="0">
                  <c:v>169.88256259063704</c:v>
                </c:pt>
                <c:pt idx="1">
                  <c:v>171.30284174027375</c:v>
                </c:pt>
                <c:pt idx="2">
                  <c:v>172.73445053609746</c:v>
                </c:pt>
                <c:pt idx="3">
                  <c:v>174.1426390026391</c:v>
                </c:pt>
                <c:pt idx="4">
                  <c:v>178.76063829319719</c:v>
                </c:pt>
                <c:pt idx="5">
                  <c:v>182.72423859448185</c:v>
                </c:pt>
                <c:pt idx="6">
                  <c:v>187.11920005811899</c:v>
                </c:pt>
                <c:pt idx="7">
                  <c:v>190.19156991297325</c:v>
                </c:pt>
                <c:pt idx="8">
                  <c:v>194.51183336030243</c:v>
                </c:pt>
                <c:pt idx="9">
                  <c:v>198.81703322813183</c:v>
                </c:pt>
                <c:pt idx="10">
                  <c:v>201.71677143559054</c:v>
                </c:pt>
                <c:pt idx="11">
                  <c:v>217.38994044808061</c:v>
                </c:pt>
                <c:pt idx="12">
                  <c:v>221.66394000124467</c:v>
                </c:pt>
                <c:pt idx="13">
                  <c:v>225.93148872889682</c:v>
                </c:pt>
                <c:pt idx="14">
                  <c:v>230.25329204749352</c:v>
                </c:pt>
                <c:pt idx="15">
                  <c:v>235.97727387592158</c:v>
                </c:pt>
                <c:pt idx="16">
                  <c:v>126.96088472571074</c:v>
                </c:pt>
                <c:pt idx="17">
                  <c:v>126.33117535731714</c:v>
                </c:pt>
                <c:pt idx="18">
                  <c:v>127.25832449212828</c:v>
                </c:pt>
                <c:pt idx="19">
                  <c:v>128.75957844411971</c:v>
                </c:pt>
                <c:pt idx="20">
                  <c:v>142.38209966517411</c:v>
                </c:pt>
                <c:pt idx="21">
                  <c:v>155.31896668444662</c:v>
                </c:pt>
                <c:pt idx="22">
                  <c:v>160.0822929134894</c:v>
                </c:pt>
                <c:pt idx="23">
                  <c:v>163.72736182206017</c:v>
                </c:pt>
                <c:pt idx="24">
                  <c:v>169.35984058694879</c:v>
                </c:pt>
                <c:pt idx="25">
                  <c:v>171.34975924890361</c:v>
                </c:pt>
                <c:pt idx="26">
                  <c:v>179.26580991994439</c:v>
                </c:pt>
                <c:pt idx="27">
                  <c:v>174.61828337258567</c:v>
                </c:pt>
                <c:pt idx="28">
                  <c:v>177.5092352754059</c:v>
                </c:pt>
                <c:pt idx="29">
                  <c:v>174.99667541793906</c:v>
                </c:pt>
                <c:pt idx="30">
                  <c:v>178.40554239232506</c:v>
                </c:pt>
                <c:pt idx="31">
                  <c:v>174.79903047053779</c:v>
                </c:pt>
                <c:pt idx="32">
                  <c:v>108.43266503994417</c:v>
                </c:pt>
                <c:pt idx="33">
                  <c:v>108.10556909406475</c:v>
                </c:pt>
                <c:pt idx="34">
                  <c:v>108.53776375695642</c:v>
                </c:pt>
                <c:pt idx="35">
                  <c:v>114.09574476286824</c:v>
                </c:pt>
                <c:pt idx="36">
                  <c:v>119.77577232682845</c:v>
                </c:pt>
                <c:pt idx="37">
                  <c:v>127.47433110209704</c:v>
                </c:pt>
                <c:pt idx="38">
                  <c:v>135.91468728922624</c:v>
                </c:pt>
                <c:pt idx="39">
                  <c:v>138.83321762599837</c:v>
                </c:pt>
                <c:pt idx="40">
                  <c:v>138.7655615509056</c:v>
                </c:pt>
                <c:pt idx="41">
                  <c:v>144.83759563972046</c:v>
                </c:pt>
                <c:pt idx="42">
                  <c:v>147.92638088258548</c:v>
                </c:pt>
                <c:pt idx="43">
                  <c:v>200.96227756137498</c:v>
                </c:pt>
                <c:pt idx="44">
                  <c:v>202.96684222659937</c:v>
                </c:pt>
                <c:pt idx="45">
                  <c:v>221.0718628675879</c:v>
                </c:pt>
                <c:pt idx="46">
                  <c:v>232.38554211111818</c:v>
                </c:pt>
                <c:pt idx="47">
                  <c:v>237.3703691833108</c:v>
                </c:pt>
                <c:pt idx="48">
                  <c:v>241.49209450532229</c:v>
                </c:pt>
                <c:pt idx="49">
                  <c:v>248.2353554288041</c:v>
                </c:pt>
                <c:pt idx="50">
                  <c:v>251.58468237888854</c:v>
                </c:pt>
                <c:pt idx="51">
                  <c:v>92.69469853018046</c:v>
                </c:pt>
                <c:pt idx="52">
                  <c:v>93.308374460341497</c:v>
                </c:pt>
                <c:pt idx="53">
                  <c:v>94.427915442547715</c:v>
                </c:pt>
                <c:pt idx="54">
                  <c:v>93.360034772118894</c:v>
                </c:pt>
                <c:pt idx="55">
                  <c:v>103.83785920350286</c:v>
                </c:pt>
                <c:pt idx="56">
                  <c:v>103.35280127231417</c:v>
                </c:pt>
                <c:pt idx="57">
                  <c:v>106.42261199010449</c:v>
                </c:pt>
                <c:pt idx="58">
                  <c:v>106.87760723919445</c:v>
                </c:pt>
                <c:pt idx="59">
                  <c:v>108.87480161348512</c:v>
                </c:pt>
                <c:pt idx="60">
                  <c:v>109.09725722931142</c:v>
                </c:pt>
                <c:pt idx="61">
                  <c:v>106.66125172404094</c:v>
                </c:pt>
                <c:pt idx="62">
                  <c:v>108.17627597335056</c:v>
                </c:pt>
                <c:pt idx="63">
                  <c:v>108.4609217462193</c:v>
                </c:pt>
                <c:pt idx="64">
                  <c:v>146.15112561207027</c:v>
                </c:pt>
                <c:pt idx="65">
                  <c:v>145.7782511547492</c:v>
                </c:pt>
                <c:pt idx="66">
                  <c:v>146.17833446763066</c:v>
                </c:pt>
                <c:pt idx="67">
                  <c:v>146.98540515013875</c:v>
                </c:pt>
                <c:pt idx="68">
                  <c:v>153.39839151725289</c:v>
                </c:pt>
                <c:pt idx="69">
                  <c:v>158.22184445730215</c:v>
                </c:pt>
                <c:pt idx="70">
                  <c:v>153.44155536629961</c:v>
                </c:pt>
                <c:pt idx="71">
                  <c:v>161.87166720619115</c:v>
                </c:pt>
                <c:pt idx="72">
                  <c:v>168.25866545192386</c:v>
                </c:pt>
                <c:pt idx="73">
                  <c:v>174.43446795078722</c:v>
                </c:pt>
                <c:pt idx="74">
                  <c:v>172.46993449650444</c:v>
                </c:pt>
                <c:pt idx="75">
                  <c:v>171.41612246021657</c:v>
                </c:pt>
                <c:pt idx="76">
                  <c:v>170.54684406310821</c:v>
                </c:pt>
                <c:pt idx="77">
                  <c:v>166.27416779786509</c:v>
                </c:pt>
                <c:pt idx="78">
                  <c:v>165.08323160880244</c:v>
                </c:pt>
                <c:pt idx="79">
                  <c:v>-24.011024783811763</c:v>
                </c:pt>
                <c:pt idx="80">
                  <c:v>-26.332083428100759</c:v>
                </c:pt>
                <c:pt idx="81">
                  <c:v>-22.784589165105672</c:v>
                </c:pt>
                <c:pt idx="82">
                  <c:v>-14.169872324338712</c:v>
                </c:pt>
                <c:pt idx="83">
                  <c:v>0.3974249291960632</c:v>
                </c:pt>
                <c:pt idx="84">
                  <c:v>14.146040263415955</c:v>
                </c:pt>
                <c:pt idx="85">
                  <c:v>8.5034219170210577</c:v>
                </c:pt>
                <c:pt idx="86">
                  <c:v>43.762761879530103</c:v>
                </c:pt>
                <c:pt idx="87">
                  <c:v>0.28357770815404137</c:v>
                </c:pt>
                <c:pt idx="88">
                  <c:v>25.511349970608421</c:v>
                </c:pt>
                <c:pt idx="89">
                  <c:v>18.03079065824528</c:v>
                </c:pt>
                <c:pt idx="90">
                  <c:v>5.3146236448342847</c:v>
                </c:pt>
                <c:pt idx="91">
                  <c:v>29.059119557258612</c:v>
                </c:pt>
                <c:pt idx="92">
                  <c:v>8.5386267437662582</c:v>
                </c:pt>
                <c:pt idx="93">
                  <c:v>60.915253250388901</c:v>
                </c:pt>
                <c:pt idx="94">
                  <c:v>99.196355215625999</c:v>
                </c:pt>
                <c:pt idx="95">
                  <c:v>65.685440138574052</c:v>
                </c:pt>
                <c:pt idx="96">
                  <c:v>63.076865115055966</c:v>
                </c:pt>
                <c:pt idx="97">
                  <c:v>71.404958186475682</c:v>
                </c:pt>
                <c:pt idx="98">
                  <c:v>67.087717316739003</c:v>
                </c:pt>
                <c:pt idx="99">
                  <c:v>71.255992639084781</c:v>
                </c:pt>
                <c:pt idx="100">
                  <c:v>75.626569773885279</c:v>
                </c:pt>
                <c:pt idx="101">
                  <c:v>111.46695294259183</c:v>
                </c:pt>
                <c:pt idx="102">
                  <c:v>86.12474078902585</c:v>
                </c:pt>
                <c:pt idx="103">
                  <c:v>90.846250592019771</c:v>
                </c:pt>
                <c:pt idx="104">
                  <c:v>113.04980462982758</c:v>
                </c:pt>
                <c:pt idx="105">
                  <c:v>78.403329270682292</c:v>
                </c:pt>
                <c:pt idx="106">
                  <c:v>88.388053671887036</c:v>
                </c:pt>
                <c:pt idx="107">
                  <c:v>92.910651193699692</c:v>
                </c:pt>
                <c:pt idx="108">
                  <c:v>138.61330038306508</c:v>
                </c:pt>
                <c:pt idx="109">
                  <c:v>150.978994565113</c:v>
                </c:pt>
                <c:pt idx="110">
                  <c:v>144.43682424646798</c:v>
                </c:pt>
                <c:pt idx="111">
                  <c:v>153.31745439766269</c:v>
                </c:pt>
                <c:pt idx="112">
                  <c:v>153.42663776590717</c:v>
                </c:pt>
                <c:pt idx="113">
                  <c:v>156.42588265016047</c:v>
                </c:pt>
                <c:pt idx="114">
                  <c:v>152.05772650984949</c:v>
                </c:pt>
                <c:pt idx="115">
                  <c:v>151.64026911234578</c:v>
                </c:pt>
                <c:pt idx="116">
                  <c:v>164.22762319785102</c:v>
                </c:pt>
                <c:pt idx="117">
                  <c:v>156.75670589070754</c:v>
                </c:pt>
                <c:pt idx="118">
                  <c:v>159.56363249660637</c:v>
                </c:pt>
                <c:pt idx="119">
                  <c:v>161.99701238673617</c:v>
                </c:pt>
                <c:pt idx="120">
                  <c:v>164.87533822976366</c:v>
                </c:pt>
                <c:pt idx="121">
                  <c:v>171.58868429865831</c:v>
                </c:pt>
                <c:pt idx="122">
                  <c:v>171.38337663594771</c:v>
                </c:pt>
                <c:pt idx="123">
                  <c:v>172.78889737968396</c:v>
                </c:pt>
                <c:pt idx="124">
                  <c:v>179.93009951874041</c:v>
                </c:pt>
                <c:pt idx="125">
                  <c:v>187.0849738635084</c:v>
                </c:pt>
                <c:pt idx="126">
                  <c:v>194.28196592184236</c:v>
                </c:pt>
                <c:pt idx="127">
                  <c:v>191.46895577327373</c:v>
                </c:pt>
                <c:pt idx="128">
                  <c:v>191.45416067969066</c:v>
                </c:pt>
                <c:pt idx="129">
                  <c:v>194.3346157074659</c:v>
                </c:pt>
                <c:pt idx="130">
                  <c:v>197.21510206645337</c:v>
                </c:pt>
                <c:pt idx="131">
                  <c:v>198.80543328197524</c:v>
                </c:pt>
                <c:pt idx="132">
                  <c:v>201.52012395158835</c:v>
                </c:pt>
                <c:pt idx="133">
                  <c:v>136.79797856031945</c:v>
                </c:pt>
                <c:pt idx="134">
                  <c:v>139.65321579674105</c:v>
                </c:pt>
                <c:pt idx="135">
                  <c:v>152.00817734328399</c:v>
                </c:pt>
                <c:pt idx="136">
                  <c:v>153.57605884446471</c:v>
                </c:pt>
                <c:pt idx="137">
                  <c:v>146.69783560044746</c:v>
                </c:pt>
                <c:pt idx="138">
                  <c:v>144.83080051783784</c:v>
                </c:pt>
                <c:pt idx="139">
                  <c:v>150.96113245191739</c:v>
                </c:pt>
                <c:pt idx="140">
                  <c:v>152.35444620646012</c:v>
                </c:pt>
                <c:pt idx="141">
                  <c:v>151.06526927468497</c:v>
                </c:pt>
                <c:pt idx="142">
                  <c:v>149.40447010692967</c:v>
                </c:pt>
                <c:pt idx="143">
                  <c:v>157.60887362496968</c:v>
                </c:pt>
                <c:pt idx="144">
                  <c:v>157.28583295393227</c:v>
                </c:pt>
                <c:pt idx="145">
                  <c:v>165.01091083743901</c:v>
                </c:pt>
                <c:pt idx="146">
                  <c:v>164.32609856511783</c:v>
                </c:pt>
                <c:pt idx="147">
                  <c:v>175.49283325901604</c:v>
                </c:pt>
                <c:pt idx="148">
                  <c:v>61.49894328065443</c:v>
                </c:pt>
                <c:pt idx="149">
                  <c:v>87.654291910998779</c:v>
                </c:pt>
                <c:pt idx="150">
                  <c:v>82.954604202085676</c:v>
                </c:pt>
                <c:pt idx="151">
                  <c:v>84.275907034319829</c:v>
                </c:pt>
                <c:pt idx="152">
                  <c:v>87.764454281821145</c:v>
                </c:pt>
                <c:pt idx="153">
                  <c:v>88.533209924684769</c:v>
                </c:pt>
                <c:pt idx="154">
                  <c:v>60.565267872505757</c:v>
                </c:pt>
                <c:pt idx="155">
                  <c:v>89.417201215603967</c:v>
                </c:pt>
                <c:pt idx="156">
                  <c:v>71.163807483268101</c:v>
                </c:pt>
                <c:pt idx="157">
                  <c:v>78.24454496159666</c:v>
                </c:pt>
                <c:pt idx="158">
                  <c:v>32.706324203322424</c:v>
                </c:pt>
                <c:pt idx="159">
                  <c:v>53.791398322139059</c:v>
                </c:pt>
                <c:pt idx="160">
                  <c:v>51.81227305553665</c:v>
                </c:pt>
                <c:pt idx="161">
                  <c:v>47.390290980348823</c:v>
                </c:pt>
                <c:pt idx="162">
                  <c:v>63.110593349601061</c:v>
                </c:pt>
                <c:pt idx="163">
                  <c:v>153.99438991685972</c:v>
                </c:pt>
                <c:pt idx="164">
                  <c:v>152.67117795628732</c:v>
                </c:pt>
                <c:pt idx="165">
                  <c:v>157.99778704799056</c:v>
                </c:pt>
                <c:pt idx="166">
                  <c:v>163.14483142264561</c:v>
                </c:pt>
                <c:pt idx="167">
                  <c:v>160.83769938821973</c:v>
                </c:pt>
                <c:pt idx="168">
                  <c:v>157.94202740565484</c:v>
                </c:pt>
                <c:pt idx="169">
                  <c:v>158.2187789169208</c:v>
                </c:pt>
                <c:pt idx="170">
                  <c:v>162.96345279488716</c:v>
                </c:pt>
                <c:pt idx="171">
                  <c:v>165.90801200449363</c:v>
                </c:pt>
                <c:pt idx="172">
                  <c:v>159.93991624212228</c:v>
                </c:pt>
                <c:pt idx="173">
                  <c:v>164.22306233005358</c:v>
                </c:pt>
                <c:pt idx="174">
                  <c:v>173.39972148529833</c:v>
                </c:pt>
                <c:pt idx="175">
                  <c:v>161.7781345933376</c:v>
                </c:pt>
                <c:pt idx="176">
                  <c:v>165.83996999886475</c:v>
                </c:pt>
                <c:pt idx="177">
                  <c:v>166.03261226582435</c:v>
                </c:pt>
                <c:pt idx="178">
                  <c:v>170.91991972147923</c:v>
                </c:pt>
                <c:pt idx="179">
                  <c:v>177.6271459309439</c:v>
                </c:pt>
                <c:pt idx="180">
                  <c:v>183.23025043650242</c:v>
                </c:pt>
                <c:pt idx="181">
                  <c:v>191.80881589953361</c:v>
                </c:pt>
                <c:pt idx="182">
                  <c:v>195.9117262995826</c:v>
                </c:pt>
                <c:pt idx="183">
                  <c:v>200.18241735834988</c:v>
                </c:pt>
                <c:pt idx="184">
                  <c:v>205.72923553521679</c:v>
                </c:pt>
                <c:pt idx="185">
                  <c:v>209.93790408556126</c:v>
                </c:pt>
                <c:pt idx="186">
                  <c:v>212.7480697598603</c:v>
                </c:pt>
                <c:pt idx="187">
                  <c:v>216.67191612084329</c:v>
                </c:pt>
                <c:pt idx="188">
                  <c:v>222.43955341880257</c:v>
                </c:pt>
                <c:pt idx="189">
                  <c:v>228.91797296662543</c:v>
                </c:pt>
                <c:pt idx="190">
                  <c:v>234.0595765367236</c:v>
                </c:pt>
                <c:pt idx="191">
                  <c:v>138.77515422232975</c:v>
                </c:pt>
                <c:pt idx="192">
                  <c:v>139.20255397772823</c:v>
                </c:pt>
                <c:pt idx="193">
                  <c:v>142.7006701074103</c:v>
                </c:pt>
                <c:pt idx="194">
                  <c:v>147.83237938419296</c:v>
                </c:pt>
                <c:pt idx="195">
                  <c:v>155.3795729017381</c:v>
                </c:pt>
                <c:pt idx="196">
                  <c:v>162.14818601861464</c:v>
                </c:pt>
                <c:pt idx="197">
                  <c:v>166.78043622105935</c:v>
                </c:pt>
                <c:pt idx="198">
                  <c:v>171.42932601896555</c:v>
                </c:pt>
                <c:pt idx="199">
                  <c:v>179.57706931251104</c:v>
                </c:pt>
                <c:pt idx="200">
                  <c:v>187.04552204669977</c:v>
                </c:pt>
                <c:pt idx="201">
                  <c:v>194.2764263194529</c:v>
                </c:pt>
                <c:pt idx="202">
                  <c:v>197.29397055089873</c:v>
                </c:pt>
                <c:pt idx="203">
                  <c:v>200.61452338721631</c:v>
                </c:pt>
                <c:pt idx="204">
                  <c:v>206.42359932692682</c:v>
                </c:pt>
                <c:pt idx="205">
                  <c:v>210.44082914543466</c:v>
                </c:pt>
                <c:pt idx="206">
                  <c:v>123.20360732522869</c:v>
                </c:pt>
                <c:pt idx="207">
                  <c:v>126.52298794473677</c:v>
                </c:pt>
                <c:pt idx="208">
                  <c:v>129.8409545563056</c:v>
                </c:pt>
                <c:pt idx="209">
                  <c:v>140.21510518170714</c:v>
                </c:pt>
                <c:pt idx="210">
                  <c:v>138.4433633925812</c:v>
                </c:pt>
                <c:pt idx="211">
                  <c:v>139.16024422877302</c:v>
                </c:pt>
                <c:pt idx="212">
                  <c:v>146.06745452734378</c:v>
                </c:pt>
                <c:pt idx="213">
                  <c:v>149.29637219912857</c:v>
                </c:pt>
                <c:pt idx="214">
                  <c:v>150.76220306456273</c:v>
                </c:pt>
                <c:pt idx="215">
                  <c:v>152.54975536529426</c:v>
                </c:pt>
                <c:pt idx="216">
                  <c:v>154.51385287667091</c:v>
                </c:pt>
                <c:pt idx="217">
                  <c:v>152.72249163732195</c:v>
                </c:pt>
                <c:pt idx="218">
                  <c:v>160.65886680069659</c:v>
                </c:pt>
                <c:pt idx="219">
                  <c:v>177.56320858312594</c:v>
                </c:pt>
                <c:pt idx="220">
                  <c:v>208.07294112731142</c:v>
                </c:pt>
                <c:pt idx="221">
                  <c:v>217.72645692516966</c:v>
                </c:pt>
                <c:pt idx="222">
                  <c:v>243.25771179160503</c:v>
                </c:pt>
                <c:pt idx="223">
                  <c:v>286.17881140155544</c:v>
                </c:pt>
                <c:pt idx="224">
                  <c:v>291.516173904222</c:v>
                </c:pt>
                <c:pt idx="225">
                  <c:v>306.89113289721098</c:v>
                </c:pt>
                <c:pt idx="226">
                  <c:v>364.41577311420815</c:v>
                </c:pt>
                <c:pt idx="227">
                  <c:v>436.84478431445075</c:v>
                </c:pt>
                <c:pt idx="228">
                  <c:v>473.8774676591446</c:v>
                </c:pt>
                <c:pt idx="229">
                  <c:v>503.40765120003039</c:v>
                </c:pt>
                <c:pt idx="230">
                  <c:v>525.24550337021697</c:v>
                </c:pt>
                <c:pt idx="231">
                  <c:v>542.04612757155223</c:v>
                </c:pt>
                <c:pt idx="232">
                  <c:v>124.09190577167894</c:v>
                </c:pt>
                <c:pt idx="233">
                  <c:v>134.17917792939915</c:v>
                </c:pt>
                <c:pt idx="234">
                  <c:v>135.65019740779979</c:v>
                </c:pt>
                <c:pt idx="235">
                  <c:v>137.54900942473907</c:v>
                </c:pt>
                <c:pt idx="236">
                  <c:v>140.12683229101657</c:v>
                </c:pt>
                <c:pt idx="237">
                  <c:v>141.86714783269605</c:v>
                </c:pt>
                <c:pt idx="238">
                  <c:v>148.73312247266182</c:v>
                </c:pt>
                <c:pt idx="239">
                  <c:v>146.40866975842118</c:v>
                </c:pt>
                <c:pt idx="240">
                  <c:v>143.55048973614885</c:v>
                </c:pt>
                <c:pt idx="241">
                  <c:v>143.09729671633642</c:v>
                </c:pt>
                <c:pt idx="242">
                  <c:v>138.99403708164678</c:v>
                </c:pt>
                <c:pt idx="243">
                  <c:v>128.75220719883299</c:v>
                </c:pt>
                <c:pt idx="244">
                  <c:v>131.18873473295383</c:v>
                </c:pt>
                <c:pt idx="245">
                  <c:v>135.91983309258242</c:v>
                </c:pt>
                <c:pt idx="246">
                  <c:v>139.11940636338207</c:v>
                </c:pt>
                <c:pt idx="247">
                  <c:v>112.38326015647834</c:v>
                </c:pt>
                <c:pt idx="248">
                  <c:v>118.23838958210601</c:v>
                </c:pt>
                <c:pt idx="249">
                  <c:v>112.63989619153145</c:v>
                </c:pt>
                <c:pt idx="250">
                  <c:v>112.7628371850505</c:v>
                </c:pt>
                <c:pt idx="251">
                  <c:v>118.03891962507922</c:v>
                </c:pt>
                <c:pt idx="252">
                  <c:v>120.40708030815432</c:v>
                </c:pt>
                <c:pt idx="253">
                  <c:v>122.98876369193789</c:v>
                </c:pt>
                <c:pt idx="254">
                  <c:v>124.88276681746305</c:v>
                </c:pt>
                <c:pt idx="255">
                  <c:v>123.41811660282053</c:v>
                </c:pt>
                <c:pt idx="256">
                  <c:v>123.99787952406939</c:v>
                </c:pt>
                <c:pt idx="257">
                  <c:v>128.97660704850415</c:v>
                </c:pt>
                <c:pt idx="258">
                  <c:v>137.17124828513349</c:v>
                </c:pt>
                <c:pt idx="259">
                  <c:v>133.47646237573744</c:v>
                </c:pt>
                <c:pt idx="260">
                  <c:v>135.40977180343563</c:v>
                </c:pt>
                <c:pt idx="261">
                  <c:v>131.65688961375534</c:v>
                </c:pt>
                <c:pt idx="262">
                  <c:v>209.36634818908954</c:v>
                </c:pt>
                <c:pt idx="263">
                  <c:v>230.09173075694414</c:v>
                </c:pt>
                <c:pt idx="264">
                  <c:v>235.81064765806758</c:v>
                </c:pt>
                <c:pt idx="265">
                  <c:v>243.01215408726637</c:v>
                </c:pt>
                <c:pt idx="266">
                  <c:v>249.8371347319453</c:v>
                </c:pt>
                <c:pt idx="267">
                  <c:v>256.57288867895397</c:v>
                </c:pt>
                <c:pt idx="268">
                  <c:v>267.30989699649905</c:v>
                </c:pt>
                <c:pt idx="269">
                  <c:v>276.85474463599269</c:v>
                </c:pt>
                <c:pt idx="270">
                  <c:v>283.23327336734758</c:v>
                </c:pt>
                <c:pt idx="271">
                  <c:v>168.69485154740613</c:v>
                </c:pt>
                <c:pt idx="272">
                  <c:v>173.04547546022371</c:v>
                </c:pt>
                <c:pt idx="273">
                  <c:v>177.85655205735648</c:v>
                </c:pt>
                <c:pt idx="274">
                  <c:v>202.12356636941055</c:v>
                </c:pt>
                <c:pt idx="275">
                  <c:v>214.46872818484002</c:v>
                </c:pt>
                <c:pt idx="276">
                  <c:v>229.06352566007033</c:v>
                </c:pt>
                <c:pt idx="277">
                  <c:v>244.91460949967245</c:v>
                </c:pt>
                <c:pt idx="278">
                  <c:v>260.63704697495814</c:v>
                </c:pt>
                <c:pt idx="279">
                  <c:v>282.88520379899433</c:v>
                </c:pt>
                <c:pt idx="280">
                  <c:v>296.00041869907722</c:v>
                </c:pt>
                <c:pt idx="281">
                  <c:v>307.2074090575581</c:v>
                </c:pt>
                <c:pt idx="282">
                  <c:v>120.63605662562168</c:v>
                </c:pt>
                <c:pt idx="283">
                  <c:v>119.58844638533046</c:v>
                </c:pt>
                <c:pt idx="284">
                  <c:v>127.64055387665411</c:v>
                </c:pt>
                <c:pt idx="285">
                  <c:v>148.060096116426</c:v>
                </c:pt>
                <c:pt idx="286">
                  <c:v>152.25337040772737</c:v>
                </c:pt>
                <c:pt idx="287">
                  <c:v>155.19321076994214</c:v>
                </c:pt>
                <c:pt idx="288">
                  <c:v>156.87873077335846</c:v>
                </c:pt>
                <c:pt idx="289">
                  <c:v>167.36948191617125</c:v>
                </c:pt>
                <c:pt idx="290">
                  <c:v>164.99518044160925</c:v>
                </c:pt>
                <c:pt idx="291">
                  <c:v>177.09092497808624</c:v>
                </c:pt>
                <c:pt idx="292">
                  <c:v>177.18440348460419</c:v>
                </c:pt>
                <c:pt idx="293">
                  <c:v>175.3229783044533</c:v>
                </c:pt>
                <c:pt idx="294">
                  <c:v>173.32910938748583</c:v>
                </c:pt>
                <c:pt idx="295">
                  <c:v>159.67485370062252</c:v>
                </c:pt>
                <c:pt idx="296">
                  <c:v>161.122469094179</c:v>
                </c:pt>
                <c:pt idx="297">
                  <c:v>163.53360719353935</c:v>
                </c:pt>
                <c:pt idx="298">
                  <c:v>171.14608793123807</c:v>
                </c:pt>
                <c:pt idx="299">
                  <c:v>174.83494184580354</c:v>
                </c:pt>
                <c:pt idx="300">
                  <c:v>177.01457655784515</c:v>
                </c:pt>
                <c:pt idx="301">
                  <c:v>178.375208851303</c:v>
                </c:pt>
                <c:pt idx="302">
                  <c:v>182.56620397089054</c:v>
                </c:pt>
                <c:pt idx="303">
                  <c:v>187.21384366929269</c:v>
                </c:pt>
                <c:pt idx="304">
                  <c:v>200.57986148709617</c:v>
                </c:pt>
                <c:pt idx="305">
                  <c:v>203.4888317797004</c:v>
                </c:pt>
                <c:pt idx="306">
                  <c:v>209.29646251339486</c:v>
                </c:pt>
                <c:pt idx="307">
                  <c:v>240.90703256334237</c:v>
                </c:pt>
                <c:pt idx="308">
                  <c:v>250.80490706474271</c:v>
                </c:pt>
                <c:pt idx="309">
                  <c:v>265.18925384215567</c:v>
                </c:pt>
                <c:pt idx="310">
                  <c:v>274.54553514913312</c:v>
                </c:pt>
                <c:pt idx="311">
                  <c:v>287.48805139798958</c:v>
                </c:pt>
                <c:pt idx="312">
                  <c:v>285.78051390489759</c:v>
                </c:pt>
                <c:pt idx="313">
                  <c:v>285.24520390620216</c:v>
                </c:pt>
                <c:pt idx="314">
                  <c:v>116.92007522345278</c:v>
                </c:pt>
                <c:pt idx="315">
                  <c:v>74.021237994091962</c:v>
                </c:pt>
                <c:pt idx="316">
                  <c:v>74.324789176723755</c:v>
                </c:pt>
                <c:pt idx="317">
                  <c:v>113.38369750757005</c:v>
                </c:pt>
                <c:pt idx="318">
                  <c:v>79.611128068049538</c:v>
                </c:pt>
                <c:pt idx="319">
                  <c:v>114.60804095446395</c:v>
                </c:pt>
                <c:pt idx="320">
                  <c:v>81.629879961883688</c:v>
                </c:pt>
                <c:pt idx="321">
                  <c:v>83.803015050719154</c:v>
                </c:pt>
                <c:pt idx="322">
                  <c:v>115.71132521439094</c:v>
                </c:pt>
                <c:pt idx="323">
                  <c:v>89.925069529241313</c:v>
                </c:pt>
                <c:pt idx="324">
                  <c:v>92.857356210520635</c:v>
                </c:pt>
                <c:pt idx="325">
                  <c:v>96.175809922490004</c:v>
                </c:pt>
                <c:pt idx="326">
                  <c:v>255.63180724844429</c:v>
                </c:pt>
                <c:pt idx="327">
                  <c:v>261.46592199297606</c:v>
                </c:pt>
                <c:pt idx="328">
                  <c:v>261.65744492396732</c:v>
                </c:pt>
                <c:pt idx="329">
                  <c:v>278.67796625179676</c:v>
                </c:pt>
                <c:pt idx="330">
                  <c:v>289.41476350321648</c:v>
                </c:pt>
                <c:pt idx="331">
                  <c:v>298.67921422615967</c:v>
                </c:pt>
                <c:pt idx="332">
                  <c:v>237.4177535709417</c:v>
                </c:pt>
                <c:pt idx="333">
                  <c:v>241.40197849647339</c:v>
                </c:pt>
                <c:pt idx="334">
                  <c:v>246.26601341496851</c:v>
                </c:pt>
                <c:pt idx="335">
                  <c:v>257.4978143163504</c:v>
                </c:pt>
                <c:pt idx="336">
                  <c:v>259.32459228107507</c:v>
                </c:pt>
                <c:pt idx="337">
                  <c:v>268.04027812225036</c:v>
                </c:pt>
                <c:pt idx="338">
                  <c:v>274.95740597532813</c:v>
                </c:pt>
                <c:pt idx="339">
                  <c:v>98.951398412968189</c:v>
                </c:pt>
                <c:pt idx="340">
                  <c:v>107.26674985439672</c:v>
                </c:pt>
                <c:pt idx="341">
                  <c:v>107.85964016531815</c:v>
                </c:pt>
                <c:pt idx="342">
                  <c:v>120.4417191445792</c:v>
                </c:pt>
                <c:pt idx="343">
                  <c:v>125.95442925195047</c:v>
                </c:pt>
                <c:pt idx="344">
                  <c:v>123.5380520077276</c:v>
                </c:pt>
                <c:pt idx="345">
                  <c:v>123.35123227495788</c:v>
                </c:pt>
                <c:pt idx="346">
                  <c:v>129.5190329750406</c:v>
                </c:pt>
                <c:pt idx="347">
                  <c:v>123.0130122715463</c:v>
                </c:pt>
                <c:pt idx="348">
                  <c:v>148.10388585197063</c:v>
                </c:pt>
                <c:pt idx="349">
                  <c:v>154.48912991517145</c:v>
                </c:pt>
                <c:pt idx="350">
                  <c:v>158.07468529096445</c:v>
                </c:pt>
                <c:pt idx="351">
                  <c:v>151.97457363720738</c:v>
                </c:pt>
                <c:pt idx="352">
                  <c:v>157.22916990647215</c:v>
                </c:pt>
                <c:pt idx="353">
                  <c:v>157.99121462446371</c:v>
                </c:pt>
                <c:pt idx="354">
                  <c:v>160.06787733135241</c:v>
                </c:pt>
                <c:pt idx="355">
                  <c:v>164.60163915270286</c:v>
                </c:pt>
                <c:pt idx="356">
                  <c:v>169.38343655604154</c:v>
                </c:pt>
                <c:pt idx="357">
                  <c:v>173.10801709911931</c:v>
                </c:pt>
                <c:pt idx="358">
                  <c:v>180.06146761511849</c:v>
                </c:pt>
                <c:pt idx="359">
                  <c:v>183.49731265152636</c:v>
                </c:pt>
                <c:pt idx="360">
                  <c:v>186.2484315695468</c:v>
                </c:pt>
                <c:pt idx="361">
                  <c:v>187.84600758775107</c:v>
                </c:pt>
                <c:pt idx="362">
                  <c:v>190.06064633063335</c:v>
                </c:pt>
                <c:pt idx="363">
                  <c:v>129.96576777514716</c:v>
                </c:pt>
                <c:pt idx="364">
                  <c:v>140.75644759495015</c:v>
                </c:pt>
                <c:pt idx="365">
                  <c:v>135.68579204572791</c:v>
                </c:pt>
                <c:pt idx="366">
                  <c:v>143.96774078322437</c:v>
                </c:pt>
                <c:pt idx="367">
                  <c:v>146.98484362581812</c:v>
                </c:pt>
                <c:pt idx="368">
                  <c:v>149.20811030445151</c:v>
                </c:pt>
                <c:pt idx="369">
                  <c:v>152.31368092358676</c:v>
                </c:pt>
                <c:pt idx="370">
                  <c:v>158.26780677209888</c:v>
                </c:pt>
                <c:pt idx="371">
                  <c:v>166.74485815027552</c:v>
                </c:pt>
                <c:pt idx="372">
                  <c:v>169.78612395943119</c:v>
                </c:pt>
                <c:pt idx="373">
                  <c:v>168.69089731594957</c:v>
                </c:pt>
                <c:pt idx="374">
                  <c:v>162.67493362314804</c:v>
                </c:pt>
                <c:pt idx="375">
                  <c:v>164.9522251290787</c:v>
                </c:pt>
                <c:pt idx="376">
                  <c:v>166.26157153342942</c:v>
                </c:pt>
                <c:pt idx="377">
                  <c:v>168.23178186661656</c:v>
                </c:pt>
                <c:pt idx="378">
                  <c:v>162.35559220402442</c:v>
                </c:pt>
                <c:pt idx="379">
                  <c:v>165.27112812810083</c:v>
                </c:pt>
                <c:pt idx="380">
                  <c:v>166.6301510445528</c:v>
                </c:pt>
                <c:pt idx="381">
                  <c:v>164.15366077227031</c:v>
                </c:pt>
                <c:pt idx="382">
                  <c:v>164.78025355955833</c:v>
                </c:pt>
                <c:pt idx="383">
                  <c:v>167.67410027476595</c:v>
                </c:pt>
                <c:pt idx="384">
                  <c:v>168.76000519623699</c:v>
                </c:pt>
                <c:pt idx="385">
                  <c:v>172.15684223149086</c:v>
                </c:pt>
                <c:pt idx="386">
                  <c:v>173.6121128385324</c:v>
                </c:pt>
                <c:pt idx="387">
                  <c:v>176.46786442739736</c:v>
                </c:pt>
                <c:pt idx="388">
                  <c:v>179.7141010633793</c:v>
                </c:pt>
                <c:pt idx="389">
                  <c:v>183.80669265097066</c:v>
                </c:pt>
                <c:pt idx="390">
                  <c:v>126.94516888712357</c:v>
                </c:pt>
                <c:pt idx="391">
                  <c:v>129.69004793082044</c:v>
                </c:pt>
                <c:pt idx="392">
                  <c:v>121.11071312756511</c:v>
                </c:pt>
                <c:pt idx="393">
                  <c:v>124.85650293201957</c:v>
                </c:pt>
                <c:pt idx="394">
                  <c:v>127.17786215040201</c:v>
                </c:pt>
                <c:pt idx="395">
                  <c:v>142.29165335195376</c:v>
                </c:pt>
                <c:pt idx="396">
                  <c:v>137.57241660424532</c:v>
                </c:pt>
                <c:pt idx="397">
                  <c:v>146.52343843428511</c:v>
                </c:pt>
                <c:pt idx="398">
                  <c:v>144.57655216593471</c:v>
                </c:pt>
                <c:pt idx="399">
                  <c:v>148.06008830709322</c:v>
                </c:pt>
                <c:pt idx="400">
                  <c:v>150.71696812303915</c:v>
                </c:pt>
                <c:pt idx="401">
                  <c:v>151.85051520105662</c:v>
                </c:pt>
                <c:pt idx="402">
                  <c:v>159.45789160934464</c:v>
                </c:pt>
                <c:pt idx="403">
                  <c:v>159.38794778467144</c:v>
                </c:pt>
                <c:pt idx="404">
                  <c:v>164.46763731799518</c:v>
                </c:pt>
                <c:pt idx="405">
                  <c:v>100.82616584833326</c:v>
                </c:pt>
                <c:pt idx="406">
                  <c:v>104.55157575870948</c:v>
                </c:pt>
                <c:pt idx="407">
                  <c:v>105.70424654435243</c:v>
                </c:pt>
                <c:pt idx="408">
                  <c:v>109.44074079986757</c:v>
                </c:pt>
                <c:pt idx="409">
                  <c:v>121.17496606516261</c:v>
                </c:pt>
                <c:pt idx="410">
                  <c:v>112.74514745402706</c:v>
                </c:pt>
                <c:pt idx="411">
                  <c:v>109.55589103413016</c:v>
                </c:pt>
                <c:pt idx="412">
                  <c:v>113.24657455468346</c:v>
                </c:pt>
                <c:pt idx="413">
                  <c:v>78.92772030979549</c:v>
                </c:pt>
                <c:pt idx="414">
                  <c:v>115.42877708003192</c:v>
                </c:pt>
                <c:pt idx="415">
                  <c:v>111.87456680026423</c:v>
                </c:pt>
                <c:pt idx="416">
                  <c:v>111.07393881463554</c:v>
                </c:pt>
                <c:pt idx="417">
                  <c:v>112.14396385391791</c:v>
                </c:pt>
                <c:pt idx="418">
                  <c:v>117.60679520582718</c:v>
                </c:pt>
                <c:pt idx="419">
                  <c:v>127.79094257064284</c:v>
                </c:pt>
                <c:pt idx="420">
                  <c:v>120.73903377705307</c:v>
                </c:pt>
                <c:pt idx="421">
                  <c:v>123.07019819388711</c:v>
                </c:pt>
                <c:pt idx="422">
                  <c:v>122.06756657833222</c:v>
                </c:pt>
                <c:pt idx="423">
                  <c:v>129.47068186108123</c:v>
                </c:pt>
                <c:pt idx="424">
                  <c:v>133.01099723338234</c:v>
                </c:pt>
                <c:pt idx="425">
                  <c:v>139.51678182549378</c:v>
                </c:pt>
                <c:pt idx="426">
                  <c:v>140.15278980316236</c:v>
                </c:pt>
                <c:pt idx="427">
                  <c:v>132.43079205499075</c:v>
                </c:pt>
                <c:pt idx="428">
                  <c:v>245.27425450092198</c:v>
                </c:pt>
                <c:pt idx="429">
                  <c:v>244.9041526454111</c:v>
                </c:pt>
                <c:pt idx="430">
                  <c:v>242.97958336627801</c:v>
                </c:pt>
                <c:pt idx="431">
                  <c:v>256.88304157481264</c:v>
                </c:pt>
                <c:pt idx="432">
                  <c:v>265.91957195408111</c:v>
                </c:pt>
                <c:pt idx="433">
                  <c:v>269.98542142657737</c:v>
                </c:pt>
                <c:pt idx="434">
                  <c:v>275.27422060416188</c:v>
                </c:pt>
                <c:pt idx="435">
                  <c:v>284.9069825865738</c:v>
                </c:pt>
                <c:pt idx="436">
                  <c:v>144.9265327430291</c:v>
                </c:pt>
                <c:pt idx="437">
                  <c:v>149.42349557011573</c:v>
                </c:pt>
                <c:pt idx="438">
                  <c:v>148.37832051684666</c:v>
                </c:pt>
                <c:pt idx="439">
                  <c:v>152.71252221960526</c:v>
                </c:pt>
                <c:pt idx="440">
                  <c:v>157.28331333254764</c:v>
                </c:pt>
                <c:pt idx="441">
                  <c:v>160.65622464086684</c:v>
                </c:pt>
                <c:pt idx="442">
                  <c:v>166.75403635678279</c:v>
                </c:pt>
                <c:pt idx="443">
                  <c:v>169.64075268661472</c:v>
                </c:pt>
                <c:pt idx="444">
                  <c:v>172.3876380069016</c:v>
                </c:pt>
                <c:pt idx="445">
                  <c:v>172.78271297343829</c:v>
                </c:pt>
                <c:pt idx="446">
                  <c:v>173.63479698298815</c:v>
                </c:pt>
                <c:pt idx="447">
                  <c:v>180.8543898764492</c:v>
                </c:pt>
                <c:pt idx="448">
                  <c:v>184.9837473934333</c:v>
                </c:pt>
                <c:pt idx="449">
                  <c:v>183.30201158414161</c:v>
                </c:pt>
                <c:pt idx="450">
                  <c:v>187.7641080690909</c:v>
                </c:pt>
                <c:pt idx="451">
                  <c:v>128.08826940682363</c:v>
                </c:pt>
                <c:pt idx="452">
                  <c:v>136.7325236221767</c:v>
                </c:pt>
                <c:pt idx="453">
                  <c:v>138.80027182543989</c:v>
                </c:pt>
                <c:pt idx="454">
                  <c:v>139.04792370042895</c:v>
                </c:pt>
                <c:pt idx="455">
                  <c:v>140.24451885659568</c:v>
                </c:pt>
                <c:pt idx="456">
                  <c:v>140.33005678917397</c:v>
                </c:pt>
                <c:pt idx="457">
                  <c:v>141.71612302520003</c:v>
                </c:pt>
                <c:pt idx="458">
                  <c:v>144.51650165969355</c:v>
                </c:pt>
                <c:pt idx="459">
                  <c:v>146.5113384694466</c:v>
                </c:pt>
                <c:pt idx="460">
                  <c:v>146.59082342435383</c:v>
                </c:pt>
                <c:pt idx="461">
                  <c:v>148.44033649159641</c:v>
                </c:pt>
                <c:pt idx="462">
                  <c:v>150.01302308452833</c:v>
                </c:pt>
                <c:pt idx="463">
                  <c:v>151.36386171257791</c:v>
                </c:pt>
                <c:pt idx="464">
                  <c:v>154.53223312474933</c:v>
                </c:pt>
                <c:pt idx="465">
                  <c:v>153.67332418167069</c:v>
                </c:pt>
                <c:pt idx="466">
                  <c:v>133.17911534138983</c:v>
                </c:pt>
                <c:pt idx="467">
                  <c:v>132.8611833781257</c:v>
                </c:pt>
                <c:pt idx="468">
                  <c:v>134.32710796227525</c:v>
                </c:pt>
                <c:pt idx="469">
                  <c:v>136.96581355569009</c:v>
                </c:pt>
                <c:pt idx="470">
                  <c:v>138.71363985563849</c:v>
                </c:pt>
                <c:pt idx="471">
                  <c:v>141.08576847922907</c:v>
                </c:pt>
                <c:pt idx="472">
                  <c:v>134.64325869399983</c:v>
                </c:pt>
                <c:pt idx="473">
                  <c:v>142.36431309633772</c:v>
                </c:pt>
                <c:pt idx="474">
                  <c:v>141.14481873111399</c:v>
                </c:pt>
                <c:pt idx="475">
                  <c:v>142.27496257918986</c:v>
                </c:pt>
                <c:pt idx="476">
                  <c:v>148.21144897415655</c:v>
                </c:pt>
                <c:pt idx="477">
                  <c:v>154.67673834463312</c:v>
                </c:pt>
                <c:pt idx="478">
                  <c:v>159.69718013188728</c:v>
                </c:pt>
                <c:pt idx="479">
                  <c:v>160.85180532049787</c:v>
                </c:pt>
                <c:pt idx="480">
                  <c:v>164.71783556943612</c:v>
                </c:pt>
                <c:pt idx="481">
                  <c:v>224.79235906814193</c:v>
                </c:pt>
                <c:pt idx="482">
                  <c:v>251.17491612549793</c:v>
                </c:pt>
                <c:pt idx="483">
                  <c:v>251.66814300561845</c:v>
                </c:pt>
                <c:pt idx="484">
                  <c:v>251.36395200834301</c:v>
                </c:pt>
                <c:pt idx="485">
                  <c:v>251.76137749559848</c:v>
                </c:pt>
                <c:pt idx="486">
                  <c:v>255.03367931842143</c:v>
                </c:pt>
                <c:pt idx="487">
                  <c:v>255.03996065015582</c:v>
                </c:pt>
                <c:pt idx="488">
                  <c:v>255.94936957380884</c:v>
                </c:pt>
                <c:pt idx="489">
                  <c:v>261.9896037463439</c:v>
                </c:pt>
                <c:pt idx="490">
                  <c:v>266.97126742375337</c:v>
                </c:pt>
                <c:pt idx="491">
                  <c:v>272.30301564404238</c:v>
                </c:pt>
                <c:pt idx="492">
                  <c:v>66.356026984419231</c:v>
                </c:pt>
                <c:pt idx="493">
                  <c:v>77.447955752010245</c:v>
                </c:pt>
                <c:pt idx="494">
                  <c:v>68.323889272646596</c:v>
                </c:pt>
                <c:pt idx="495">
                  <c:v>70.258412434705491</c:v>
                </c:pt>
                <c:pt idx="496">
                  <c:v>130.46398132687918</c:v>
                </c:pt>
                <c:pt idx="497">
                  <c:v>132.52227169978985</c:v>
                </c:pt>
                <c:pt idx="498">
                  <c:v>146.62740252070611</c:v>
                </c:pt>
                <c:pt idx="499">
                  <c:v>142.20803446022362</c:v>
                </c:pt>
                <c:pt idx="500">
                  <c:v>144.71984417012297</c:v>
                </c:pt>
                <c:pt idx="501">
                  <c:v>144.33544050026342</c:v>
                </c:pt>
                <c:pt idx="502">
                  <c:v>145.75963271778249</c:v>
                </c:pt>
                <c:pt idx="503">
                  <c:v>198.98259885561271</c:v>
                </c:pt>
                <c:pt idx="504">
                  <c:v>209.16222800555357</c:v>
                </c:pt>
                <c:pt idx="505">
                  <c:v>211.64930267152658</c:v>
                </c:pt>
                <c:pt idx="506">
                  <c:v>214.60117590149139</c:v>
                </c:pt>
                <c:pt idx="507">
                  <c:v>219.02130087216773</c:v>
                </c:pt>
                <c:pt idx="508">
                  <c:v>221.36136768998193</c:v>
                </c:pt>
                <c:pt idx="509">
                  <c:v>232.31952520506724</c:v>
                </c:pt>
                <c:pt idx="510">
                  <c:v>243.1356717073318</c:v>
                </c:pt>
                <c:pt idx="511">
                  <c:v>97.002269969708237</c:v>
                </c:pt>
                <c:pt idx="512">
                  <c:v>97.965850360437173</c:v>
                </c:pt>
                <c:pt idx="513">
                  <c:v>99.529344933226128</c:v>
                </c:pt>
                <c:pt idx="514">
                  <c:v>102.52530637213226</c:v>
                </c:pt>
                <c:pt idx="515">
                  <c:v>113.8015111817665</c:v>
                </c:pt>
                <c:pt idx="516">
                  <c:v>115.47001374498637</c:v>
                </c:pt>
                <c:pt idx="517">
                  <c:v>116.87871857006789</c:v>
                </c:pt>
                <c:pt idx="518">
                  <c:v>119.260034694838</c:v>
                </c:pt>
                <c:pt idx="519">
                  <c:v>121.71866714302061</c:v>
                </c:pt>
                <c:pt idx="520">
                  <c:v>122.94959379950265</c:v>
                </c:pt>
                <c:pt idx="521">
                  <c:v>128.74742219002667</c:v>
                </c:pt>
                <c:pt idx="522">
                  <c:v>129.76503222902733</c:v>
                </c:pt>
                <c:pt idx="523">
                  <c:v>130.32387559130592</c:v>
                </c:pt>
                <c:pt idx="524">
                  <c:v>132.91394495569449</c:v>
                </c:pt>
                <c:pt idx="525">
                  <c:v>134.74524779637551</c:v>
                </c:pt>
                <c:pt idx="526">
                  <c:v>95.296371542291894</c:v>
                </c:pt>
                <c:pt idx="527">
                  <c:v>94.219144261823743</c:v>
                </c:pt>
                <c:pt idx="528">
                  <c:v>123.79415678125136</c:v>
                </c:pt>
                <c:pt idx="529">
                  <c:v>125.21817358422285</c:v>
                </c:pt>
                <c:pt idx="530">
                  <c:v>129.03894838476242</c:v>
                </c:pt>
                <c:pt idx="531">
                  <c:v>100.72181778706084</c:v>
                </c:pt>
                <c:pt idx="532">
                  <c:v>97.007422355111174</c:v>
                </c:pt>
                <c:pt idx="533">
                  <c:v>129.50862551940767</c:v>
                </c:pt>
                <c:pt idx="534">
                  <c:v>104.81927361770479</c:v>
                </c:pt>
                <c:pt idx="535">
                  <c:v>113.73974729164692</c:v>
                </c:pt>
                <c:pt idx="536">
                  <c:v>118.11783302019577</c:v>
                </c:pt>
                <c:pt idx="537">
                  <c:v>123.94237350218216</c:v>
                </c:pt>
                <c:pt idx="538">
                  <c:v>127.18620294307792</c:v>
                </c:pt>
                <c:pt idx="539">
                  <c:v>127.64065980725354</c:v>
                </c:pt>
                <c:pt idx="540">
                  <c:v>125.42000732788938</c:v>
                </c:pt>
                <c:pt idx="541">
                  <c:v>157.29093330499839</c:v>
                </c:pt>
                <c:pt idx="542">
                  <c:v>202.89018897590827</c:v>
                </c:pt>
                <c:pt idx="543">
                  <c:v>209.6308221336096</c:v>
                </c:pt>
                <c:pt idx="544">
                  <c:v>225.69413571166754</c:v>
                </c:pt>
                <c:pt idx="545">
                  <c:v>234.97622205632322</c:v>
                </c:pt>
                <c:pt idx="546">
                  <c:v>245.96284558971655</c:v>
                </c:pt>
                <c:pt idx="547">
                  <c:v>255.31046074564989</c:v>
                </c:pt>
                <c:pt idx="548">
                  <c:v>264.45564437770452</c:v>
                </c:pt>
                <c:pt idx="549">
                  <c:v>269.89430642817882</c:v>
                </c:pt>
                <c:pt idx="550">
                  <c:v>269.23156037131139</c:v>
                </c:pt>
                <c:pt idx="551">
                  <c:v>143.29033413606669</c:v>
                </c:pt>
                <c:pt idx="552">
                  <c:v>142.65307404765429</c:v>
                </c:pt>
                <c:pt idx="553">
                  <c:v>150.89363926841742</c:v>
                </c:pt>
                <c:pt idx="554">
                  <c:v>153.76214724656944</c:v>
                </c:pt>
                <c:pt idx="555">
                  <c:v>150.44889471701447</c:v>
                </c:pt>
                <c:pt idx="556">
                  <c:v>156.27807503068672</c:v>
                </c:pt>
                <c:pt idx="557">
                  <c:v>153.22800700438751</c:v>
                </c:pt>
                <c:pt idx="558">
                  <c:v>167.54695088425379</c:v>
                </c:pt>
                <c:pt idx="559">
                  <c:v>156.9084409091719</c:v>
                </c:pt>
                <c:pt idx="560">
                  <c:v>157.59935151962529</c:v>
                </c:pt>
                <c:pt idx="561">
                  <c:v>156.89306668033805</c:v>
                </c:pt>
                <c:pt idx="562">
                  <c:v>158.04055763385472</c:v>
                </c:pt>
                <c:pt idx="563">
                  <c:v>155.7022512350641</c:v>
                </c:pt>
                <c:pt idx="564">
                  <c:v>157.29843837617705</c:v>
                </c:pt>
                <c:pt idx="565">
                  <c:v>163.57082712705673</c:v>
                </c:pt>
                <c:pt idx="566">
                  <c:v>73.83613803653634</c:v>
                </c:pt>
                <c:pt idx="567">
                  <c:v>75.134586837833865</c:v>
                </c:pt>
                <c:pt idx="568">
                  <c:v>76.277589467996279</c:v>
                </c:pt>
                <c:pt idx="569">
                  <c:v>77.647197503556782</c:v>
                </c:pt>
                <c:pt idx="570">
                  <c:v>48.885111828579369</c:v>
                </c:pt>
                <c:pt idx="571">
                  <c:v>48.712667863678149</c:v>
                </c:pt>
                <c:pt idx="572">
                  <c:v>47.758197563947647</c:v>
                </c:pt>
                <c:pt idx="573">
                  <c:v>50.592936695552282</c:v>
                </c:pt>
                <c:pt idx="574">
                  <c:v>59.092855822878022</c:v>
                </c:pt>
                <c:pt idx="575">
                  <c:v>61.950800019049183</c:v>
                </c:pt>
                <c:pt idx="576">
                  <c:v>63.302814532136409</c:v>
                </c:pt>
                <c:pt idx="577">
                  <c:v>88.769309384926373</c:v>
                </c:pt>
                <c:pt idx="578">
                  <c:v>90.65465718244684</c:v>
                </c:pt>
                <c:pt idx="579">
                  <c:v>76.555580139524039</c:v>
                </c:pt>
                <c:pt idx="580">
                  <c:v>77.446330725434365</c:v>
                </c:pt>
                <c:pt idx="581">
                  <c:v>153.65127952255358</c:v>
                </c:pt>
                <c:pt idx="582">
                  <c:v>157.77354535247522</c:v>
                </c:pt>
                <c:pt idx="583">
                  <c:v>161.53573643185641</c:v>
                </c:pt>
                <c:pt idx="584">
                  <c:v>175.47305893477966</c:v>
                </c:pt>
                <c:pt idx="585">
                  <c:v>187.34537033797744</c:v>
                </c:pt>
                <c:pt idx="586">
                  <c:v>191.72894255410912</c:v>
                </c:pt>
                <c:pt idx="587">
                  <c:v>200.76512559950493</c:v>
                </c:pt>
                <c:pt idx="588">
                  <c:v>213.40959789147433</c:v>
                </c:pt>
                <c:pt idx="589">
                  <c:v>223.15291884638776</c:v>
                </c:pt>
                <c:pt idx="590">
                  <c:v>233.16534603825198</c:v>
                </c:pt>
                <c:pt idx="591">
                  <c:v>239.82361886421478</c:v>
                </c:pt>
                <c:pt idx="592">
                  <c:v>239.26331588010788</c:v>
                </c:pt>
                <c:pt idx="593">
                  <c:v>244.91790233384978</c:v>
                </c:pt>
                <c:pt idx="594">
                  <c:v>86.658492968633993</c:v>
                </c:pt>
                <c:pt idx="595">
                  <c:v>87.735648956913479</c:v>
                </c:pt>
                <c:pt idx="596">
                  <c:v>93.27387898433463</c:v>
                </c:pt>
                <c:pt idx="597">
                  <c:v>91.048146840515216</c:v>
                </c:pt>
                <c:pt idx="598">
                  <c:v>98.979782257422386</c:v>
                </c:pt>
                <c:pt idx="599">
                  <c:v>115.03875614432641</c:v>
                </c:pt>
                <c:pt idx="600">
                  <c:v>105.75249582287182</c:v>
                </c:pt>
                <c:pt idx="601">
                  <c:v>99.502401448709776</c:v>
                </c:pt>
                <c:pt idx="602">
                  <c:v>115.12398683760921</c:v>
                </c:pt>
                <c:pt idx="603">
                  <c:v>115.84596488344386</c:v>
                </c:pt>
                <c:pt idx="604">
                  <c:v>129.55092942865164</c:v>
                </c:pt>
                <c:pt idx="605">
                  <c:v>122.72322580750782</c:v>
                </c:pt>
                <c:pt idx="606">
                  <c:v>135.20442307986315</c:v>
                </c:pt>
                <c:pt idx="607">
                  <c:v>137.20008799792083</c:v>
                </c:pt>
                <c:pt idx="608">
                  <c:v>146.8467515388032</c:v>
                </c:pt>
                <c:pt idx="609">
                  <c:v>168.55036789293473</c:v>
                </c:pt>
                <c:pt idx="610">
                  <c:v>169.07071885263719</c:v>
                </c:pt>
                <c:pt idx="611">
                  <c:v>171.26451407116326</c:v>
                </c:pt>
                <c:pt idx="612">
                  <c:v>173.33735632172238</c:v>
                </c:pt>
                <c:pt idx="613">
                  <c:v>173.33557633880753</c:v>
                </c:pt>
                <c:pt idx="614">
                  <c:v>174.76242875998193</c:v>
                </c:pt>
                <c:pt idx="615">
                  <c:v>174.90265511728776</c:v>
                </c:pt>
                <c:pt idx="616">
                  <c:v>180.30823044654537</c:v>
                </c:pt>
                <c:pt idx="617">
                  <c:v>184.65827259756151</c:v>
                </c:pt>
                <c:pt idx="618">
                  <c:v>188.81165072621999</c:v>
                </c:pt>
                <c:pt idx="619">
                  <c:v>195.32089506284879</c:v>
                </c:pt>
                <c:pt idx="620">
                  <c:v>201.82013156187892</c:v>
                </c:pt>
                <c:pt idx="621">
                  <c:v>210.56624880119685</c:v>
                </c:pt>
                <c:pt idx="622">
                  <c:v>213.57537405860836</c:v>
                </c:pt>
                <c:pt idx="623">
                  <c:v>216.92933561627126</c:v>
                </c:pt>
                <c:pt idx="624">
                  <c:v>220.70914847915151</c:v>
                </c:pt>
                <c:pt idx="625">
                  <c:v>223.70501370746331</c:v>
                </c:pt>
                <c:pt idx="626">
                  <c:v>228.98444440657516</c:v>
                </c:pt>
                <c:pt idx="627">
                  <c:v>214.90668219238341</c:v>
                </c:pt>
                <c:pt idx="628">
                  <c:v>227.22079811519956</c:v>
                </c:pt>
                <c:pt idx="629">
                  <c:v>235.02334134431879</c:v>
                </c:pt>
                <c:pt idx="630">
                  <c:v>253.42181873903752</c:v>
                </c:pt>
                <c:pt idx="631">
                  <c:v>255.40169352425059</c:v>
                </c:pt>
                <c:pt idx="632">
                  <c:v>253.9395851250828</c:v>
                </c:pt>
                <c:pt idx="633">
                  <c:v>197.71336523894976</c:v>
                </c:pt>
                <c:pt idx="634">
                  <c:v>195.82276074158889</c:v>
                </c:pt>
                <c:pt idx="635">
                  <c:v>190.91352149874518</c:v>
                </c:pt>
                <c:pt idx="636">
                  <c:v>195.98125443653643</c:v>
                </c:pt>
                <c:pt idx="637">
                  <c:v>199.46978874224578</c:v>
                </c:pt>
                <c:pt idx="638">
                  <c:v>192.2094524343043</c:v>
                </c:pt>
                <c:pt idx="639">
                  <c:v>193.45916821249534</c:v>
                </c:pt>
                <c:pt idx="640">
                  <c:v>197.11678602209932</c:v>
                </c:pt>
                <c:pt idx="641">
                  <c:v>182.4407415411352</c:v>
                </c:pt>
                <c:pt idx="642">
                  <c:v>195.40223870461134</c:v>
                </c:pt>
                <c:pt idx="643">
                  <c:v>201.13149373565372</c:v>
                </c:pt>
                <c:pt idx="644">
                  <c:v>204.75351197848246</c:v>
                </c:pt>
                <c:pt idx="645">
                  <c:v>207.43021729352716</c:v>
                </c:pt>
                <c:pt idx="646">
                  <c:v>199.18735715341916</c:v>
                </c:pt>
                <c:pt idx="647">
                  <c:v>188.37761426074604</c:v>
                </c:pt>
                <c:pt idx="648">
                  <c:v>209.514729469364</c:v>
                </c:pt>
                <c:pt idx="649">
                  <c:v>162.64974638100526</c:v>
                </c:pt>
                <c:pt idx="650">
                  <c:v>161.80318061378159</c:v>
                </c:pt>
                <c:pt idx="651">
                  <c:v>161.57692630486753</c:v>
                </c:pt>
                <c:pt idx="652">
                  <c:v>161.60282599208045</c:v>
                </c:pt>
                <c:pt idx="653">
                  <c:v>163.24426481503221</c:v>
                </c:pt>
                <c:pt idx="654">
                  <c:v>167.07541653713915</c:v>
                </c:pt>
                <c:pt idx="655">
                  <c:v>171.36937547211946</c:v>
                </c:pt>
                <c:pt idx="656">
                  <c:v>175.32230933483316</c:v>
                </c:pt>
                <c:pt idx="657">
                  <c:v>178.11812957526467</c:v>
                </c:pt>
                <c:pt idx="658">
                  <c:v>181.90778387262924</c:v>
                </c:pt>
                <c:pt idx="659">
                  <c:v>186.97055133948018</c:v>
                </c:pt>
                <c:pt idx="660">
                  <c:v>190.3935236352257</c:v>
                </c:pt>
                <c:pt idx="661">
                  <c:v>194.58551688835306</c:v>
                </c:pt>
                <c:pt idx="662">
                  <c:v>197.74799070031074</c:v>
                </c:pt>
                <c:pt idx="663">
                  <c:v>199.60509677408959</c:v>
                </c:pt>
                <c:pt idx="664">
                  <c:v>160.70530039518707</c:v>
                </c:pt>
                <c:pt idx="665">
                  <c:v>162.37044869627081</c:v>
                </c:pt>
                <c:pt idx="666">
                  <c:v>165.20668072444172</c:v>
                </c:pt>
                <c:pt idx="667">
                  <c:v>171.98913909847255</c:v>
                </c:pt>
                <c:pt idx="668">
                  <c:v>176.8880520824662</c:v>
                </c:pt>
                <c:pt idx="669">
                  <c:v>174.73449696888758</c:v>
                </c:pt>
                <c:pt idx="670">
                  <c:v>177.66338932433757</c:v>
                </c:pt>
                <c:pt idx="671">
                  <c:v>180.87668142911994</c:v>
                </c:pt>
                <c:pt idx="672">
                  <c:v>182.77088623907818</c:v>
                </c:pt>
                <c:pt idx="673">
                  <c:v>186.84645945152852</c:v>
                </c:pt>
                <c:pt idx="674">
                  <c:v>189.32861857879521</c:v>
                </c:pt>
                <c:pt idx="675">
                  <c:v>131.42108450645085</c:v>
                </c:pt>
                <c:pt idx="676">
                  <c:v>132.2773547750821</c:v>
                </c:pt>
                <c:pt idx="677">
                  <c:v>135.434494279988</c:v>
                </c:pt>
                <c:pt idx="678">
                  <c:v>139.9134376608672</c:v>
                </c:pt>
                <c:pt idx="679">
                  <c:v>142.88211578256198</c:v>
                </c:pt>
                <c:pt idx="680">
                  <c:v>148.9103597515159</c:v>
                </c:pt>
                <c:pt idx="681">
                  <c:v>148.45985243924065</c:v>
                </c:pt>
                <c:pt idx="682">
                  <c:v>157.99172495708956</c:v>
                </c:pt>
                <c:pt idx="683">
                  <c:v>158.59159167119219</c:v>
                </c:pt>
                <c:pt idx="684">
                  <c:v>156.05972913745998</c:v>
                </c:pt>
                <c:pt idx="685">
                  <c:v>157.24521499960207</c:v>
                </c:pt>
                <c:pt idx="686">
                  <c:v>160.30047576909044</c:v>
                </c:pt>
                <c:pt idx="687">
                  <c:v>162.99098506391294</c:v>
                </c:pt>
                <c:pt idx="688">
                  <c:v>163.07250272867947</c:v>
                </c:pt>
                <c:pt idx="689">
                  <c:v>161.79276891855699</c:v>
                </c:pt>
                <c:pt idx="690">
                  <c:v>170.00066932133225</c:v>
                </c:pt>
                <c:pt idx="691">
                  <c:v>165.21205559234701</c:v>
                </c:pt>
                <c:pt idx="692">
                  <c:v>162.43492120967124</c:v>
                </c:pt>
                <c:pt idx="693">
                  <c:v>165.11209972393951</c:v>
                </c:pt>
                <c:pt idx="694">
                  <c:v>166.47961205012942</c:v>
                </c:pt>
                <c:pt idx="695">
                  <c:v>167.14543664148985</c:v>
                </c:pt>
                <c:pt idx="696">
                  <c:v>166.98357650572817</c:v>
                </c:pt>
                <c:pt idx="697">
                  <c:v>168.53819653296392</c:v>
                </c:pt>
                <c:pt idx="698">
                  <c:v>168.46022697690125</c:v>
                </c:pt>
                <c:pt idx="699">
                  <c:v>170.53388147447524</c:v>
                </c:pt>
                <c:pt idx="700">
                  <c:v>175.42630714951355</c:v>
                </c:pt>
                <c:pt idx="701">
                  <c:v>50.727177663937823</c:v>
                </c:pt>
                <c:pt idx="702">
                  <c:v>49.952742778911102</c:v>
                </c:pt>
                <c:pt idx="703">
                  <c:v>28.208554541375349</c:v>
                </c:pt>
                <c:pt idx="704">
                  <c:v>29.971899374588588</c:v>
                </c:pt>
                <c:pt idx="705">
                  <c:v>43.129301906937144</c:v>
                </c:pt>
                <c:pt idx="706">
                  <c:v>75.592133909625431</c:v>
                </c:pt>
                <c:pt idx="707">
                  <c:v>77.614040659152806</c:v>
                </c:pt>
                <c:pt idx="708">
                  <c:v>80.008769987418248</c:v>
                </c:pt>
                <c:pt idx="709">
                  <c:v>81.160339153887634</c:v>
                </c:pt>
                <c:pt idx="710">
                  <c:v>97.969977403941186</c:v>
                </c:pt>
                <c:pt idx="711">
                  <c:v>98.005133538453606</c:v>
                </c:pt>
                <c:pt idx="712">
                  <c:v>94.955114706659145</c:v>
                </c:pt>
                <c:pt idx="713">
                  <c:v>98.70530435280557</c:v>
                </c:pt>
                <c:pt idx="714">
                  <c:v>98.152033554087723</c:v>
                </c:pt>
                <c:pt idx="715">
                  <c:v>96.436523105948794</c:v>
                </c:pt>
                <c:pt idx="716">
                  <c:v>86.714021576328435</c:v>
                </c:pt>
                <c:pt idx="717">
                  <c:v>86.355356531891516</c:v>
                </c:pt>
                <c:pt idx="718">
                  <c:v>97.077213624684674</c:v>
                </c:pt>
                <c:pt idx="719">
                  <c:v>107.95847229750709</c:v>
                </c:pt>
                <c:pt idx="720">
                  <c:v>105.70296349349772</c:v>
                </c:pt>
                <c:pt idx="721">
                  <c:v>53.172855901740093</c:v>
                </c:pt>
                <c:pt idx="722">
                  <c:v>69.298710842189706</c:v>
                </c:pt>
                <c:pt idx="723">
                  <c:v>48.799506513834899</c:v>
                </c:pt>
                <c:pt idx="724">
                  <c:v>46.857305270928435</c:v>
                </c:pt>
                <c:pt idx="725">
                  <c:v>47.769918134348387</c:v>
                </c:pt>
                <c:pt idx="726">
                  <c:v>50.185210052603736</c:v>
                </c:pt>
                <c:pt idx="727">
                  <c:v>76.329868449629544</c:v>
                </c:pt>
                <c:pt idx="728">
                  <c:v>57.265000271411537</c:v>
                </c:pt>
                <c:pt idx="729">
                  <c:v>80.564905842596602</c:v>
                </c:pt>
                <c:pt idx="730">
                  <c:v>65.898676646322343</c:v>
                </c:pt>
                <c:pt idx="731">
                  <c:v>71.034517118496012</c:v>
                </c:pt>
                <c:pt idx="732">
                  <c:v>78.458977301514977</c:v>
                </c:pt>
                <c:pt idx="733">
                  <c:v>84.040122914901843</c:v>
                </c:pt>
                <c:pt idx="734">
                  <c:v>103.09725136801512</c:v>
                </c:pt>
                <c:pt idx="735">
                  <c:v>104.73400869745643</c:v>
                </c:pt>
                <c:pt idx="736">
                  <c:v>147.711800036531</c:v>
                </c:pt>
                <c:pt idx="737">
                  <c:v>150.49920557942832</c:v>
                </c:pt>
                <c:pt idx="738">
                  <c:v>148.85529877477532</c:v>
                </c:pt>
                <c:pt idx="739">
                  <c:v>149.58332820530123</c:v>
                </c:pt>
                <c:pt idx="740">
                  <c:v>148.23688224310607</c:v>
                </c:pt>
                <c:pt idx="741">
                  <c:v>149.09799710044493</c:v>
                </c:pt>
                <c:pt idx="742">
                  <c:v>150.24791040978468</c:v>
                </c:pt>
                <c:pt idx="743">
                  <c:v>157.04785234124162</c:v>
                </c:pt>
                <c:pt idx="744">
                  <c:v>162.00080574699692</c:v>
                </c:pt>
                <c:pt idx="745">
                  <c:v>168.04331265320741</c:v>
                </c:pt>
                <c:pt idx="746">
                  <c:v>189.97656678162892</c:v>
                </c:pt>
                <c:pt idx="747">
                  <c:v>177.9884017655458</c:v>
                </c:pt>
                <c:pt idx="748">
                  <c:v>128.4846939541689</c:v>
                </c:pt>
                <c:pt idx="749">
                  <c:v>126.25291004325248</c:v>
                </c:pt>
                <c:pt idx="750">
                  <c:v>131.33189607831522</c:v>
                </c:pt>
                <c:pt idx="751">
                  <c:v>128.53977968742021</c:v>
                </c:pt>
                <c:pt idx="752">
                  <c:v>124.50512549166302</c:v>
                </c:pt>
                <c:pt idx="753">
                  <c:v>119.29042504857765</c:v>
                </c:pt>
                <c:pt idx="754">
                  <c:v>119.94773019945345</c:v>
                </c:pt>
                <c:pt idx="755">
                  <c:v>120.63148444888813</c:v>
                </c:pt>
                <c:pt idx="756">
                  <c:v>119.42984172423209</c:v>
                </c:pt>
                <c:pt idx="757">
                  <c:v>119.15589527593988</c:v>
                </c:pt>
                <c:pt idx="758">
                  <c:v>123.3879358289272</c:v>
                </c:pt>
                <c:pt idx="759">
                  <c:v>126.78283943891802</c:v>
                </c:pt>
                <c:pt idx="760">
                  <c:v>129.51463820542546</c:v>
                </c:pt>
                <c:pt idx="761">
                  <c:v>133.8921131912156</c:v>
                </c:pt>
                <c:pt idx="762">
                  <c:v>135.19417189795817</c:v>
                </c:pt>
                <c:pt idx="763">
                  <c:v>123.36734622351599</c:v>
                </c:pt>
                <c:pt idx="764">
                  <c:v>124.06424915662546</c:v>
                </c:pt>
                <c:pt idx="765">
                  <c:v>128.41280906819924</c:v>
                </c:pt>
                <c:pt idx="766">
                  <c:v>132.26183607349313</c:v>
                </c:pt>
                <c:pt idx="767">
                  <c:v>132.62498598566185</c:v>
                </c:pt>
                <c:pt idx="768">
                  <c:v>126.82801135120354</c:v>
                </c:pt>
                <c:pt idx="769">
                  <c:v>130.80352375395518</c:v>
                </c:pt>
                <c:pt idx="770">
                  <c:v>129.73056307380313</c:v>
                </c:pt>
                <c:pt idx="771">
                  <c:v>135.99259185221271</c:v>
                </c:pt>
                <c:pt idx="772">
                  <c:v>140.03837663625413</c:v>
                </c:pt>
                <c:pt idx="773">
                  <c:v>145.71378008432731</c:v>
                </c:pt>
                <c:pt idx="774">
                  <c:v>151.66634985439424</c:v>
                </c:pt>
                <c:pt idx="775">
                  <c:v>154.62326762640569</c:v>
                </c:pt>
                <c:pt idx="776">
                  <c:v>160.0690744421139</c:v>
                </c:pt>
                <c:pt idx="777">
                  <c:v>163.39869973723984</c:v>
                </c:pt>
                <c:pt idx="778">
                  <c:v>182.3198769697913</c:v>
                </c:pt>
                <c:pt idx="779">
                  <c:v>190.13793626501982</c:v>
                </c:pt>
                <c:pt idx="780">
                  <c:v>190.07898459096592</c:v>
                </c:pt>
                <c:pt idx="781">
                  <c:v>194.12535790455271</c:v>
                </c:pt>
                <c:pt idx="782">
                  <c:v>202.83832411951894</c:v>
                </c:pt>
                <c:pt idx="783">
                  <c:v>216.0849304964575</c:v>
                </c:pt>
                <c:pt idx="784">
                  <c:v>233.16321884171325</c:v>
                </c:pt>
                <c:pt idx="785">
                  <c:v>264.65781931971139</c:v>
                </c:pt>
                <c:pt idx="786">
                  <c:v>281.29036163259002</c:v>
                </c:pt>
                <c:pt idx="787">
                  <c:v>295.63464618142473</c:v>
                </c:pt>
                <c:pt idx="788">
                  <c:v>319.75475329314997</c:v>
                </c:pt>
                <c:pt idx="789">
                  <c:v>342.62487201859483</c:v>
                </c:pt>
                <c:pt idx="790">
                  <c:v>350.63763330541599</c:v>
                </c:pt>
                <c:pt idx="791">
                  <c:v>143.98203838023551</c:v>
                </c:pt>
                <c:pt idx="792">
                  <c:v>143.80983078638025</c:v>
                </c:pt>
                <c:pt idx="793">
                  <c:v>143.76444852865018</c:v>
                </c:pt>
                <c:pt idx="794">
                  <c:v>146.21309062716142</c:v>
                </c:pt>
                <c:pt idx="795">
                  <c:v>146.0854261406011</c:v>
                </c:pt>
                <c:pt idx="796">
                  <c:v>145.6886078613544</c:v>
                </c:pt>
                <c:pt idx="797">
                  <c:v>149.65646488072827</c:v>
                </c:pt>
                <c:pt idx="798">
                  <c:v>147.52486762948982</c:v>
                </c:pt>
                <c:pt idx="799">
                  <c:v>144.27710870446197</c:v>
                </c:pt>
                <c:pt idx="800">
                  <c:v>141.8417286827553</c:v>
                </c:pt>
                <c:pt idx="801">
                  <c:v>139.00243062387455</c:v>
                </c:pt>
                <c:pt idx="802">
                  <c:v>150.56192329137252</c:v>
                </c:pt>
                <c:pt idx="803">
                  <c:v>148.7744876573633</c:v>
                </c:pt>
                <c:pt idx="804">
                  <c:v>167.83448508259298</c:v>
                </c:pt>
                <c:pt idx="805">
                  <c:v>173.24655582849002</c:v>
                </c:pt>
                <c:pt idx="806">
                  <c:v>44.151832600791408</c:v>
                </c:pt>
                <c:pt idx="807">
                  <c:v>97.79704327263542</c:v>
                </c:pt>
                <c:pt idx="808">
                  <c:v>90.19256948547806</c:v>
                </c:pt>
                <c:pt idx="809">
                  <c:v>91.766458468115815</c:v>
                </c:pt>
                <c:pt idx="810">
                  <c:v>82.647951668958967</c:v>
                </c:pt>
                <c:pt idx="811">
                  <c:v>76.966297391439838</c:v>
                </c:pt>
                <c:pt idx="812">
                  <c:v>89.542705491842753</c:v>
                </c:pt>
                <c:pt idx="813">
                  <c:v>92.786782363827939</c:v>
                </c:pt>
                <c:pt idx="814">
                  <c:v>82.115352291594462</c:v>
                </c:pt>
                <c:pt idx="815">
                  <c:v>89.074470178165996</c:v>
                </c:pt>
                <c:pt idx="816">
                  <c:v>90.723135757756012</c:v>
                </c:pt>
                <c:pt idx="817">
                  <c:v>91.195174624174712</c:v>
                </c:pt>
                <c:pt idx="818">
                  <c:v>94.405279763086469</c:v>
                </c:pt>
                <c:pt idx="819">
                  <c:v>100.36441730077303</c:v>
                </c:pt>
                <c:pt idx="820">
                  <c:v>109.38129801409085</c:v>
                </c:pt>
                <c:pt idx="821">
                  <c:v>128.47061024053568</c:v>
                </c:pt>
                <c:pt idx="822">
                  <c:v>129.10732109029578</c:v>
                </c:pt>
                <c:pt idx="823">
                  <c:v>129.18933945462226</c:v>
                </c:pt>
                <c:pt idx="824">
                  <c:v>127.79964630094133</c:v>
                </c:pt>
                <c:pt idx="825">
                  <c:v>126.5341961693257</c:v>
                </c:pt>
                <c:pt idx="826">
                  <c:v>131.817212531373</c:v>
                </c:pt>
                <c:pt idx="827">
                  <c:v>133.15206903954009</c:v>
                </c:pt>
                <c:pt idx="828">
                  <c:v>136.46446756211796</c:v>
                </c:pt>
                <c:pt idx="829">
                  <c:v>130.1297905909417</c:v>
                </c:pt>
                <c:pt idx="830">
                  <c:v>123.00921414632521</c:v>
                </c:pt>
                <c:pt idx="831">
                  <c:v>116.50005299602196</c:v>
                </c:pt>
                <c:pt idx="832">
                  <c:v>108.64355012144824</c:v>
                </c:pt>
                <c:pt idx="833">
                  <c:v>104.12590006312914</c:v>
                </c:pt>
                <c:pt idx="834">
                  <c:v>105.86190554444011</c:v>
                </c:pt>
                <c:pt idx="835">
                  <c:v>108.01283250386268</c:v>
                </c:pt>
                <c:pt idx="836">
                  <c:v>249.79620754236413</c:v>
                </c:pt>
                <c:pt idx="837">
                  <c:v>247.48414209250595</c:v>
                </c:pt>
                <c:pt idx="838">
                  <c:v>243.01993671205099</c:v>
                </c:pt>
                <c:pt idx="839">
                  <c:v>266.34084401392147</c:v>
                </c:pt>
                <c:pt idx="840">
                  <c:v>297.31804433257327</c:v>
                </c:pt>
                <c:pt idx="841">
                  <c:v>345.75175606461835</c:v>
                </c:pt>
                <c:pt idx="842">
                  <c:v>435.6338889049419</c:v>
                </c:pt>
                <c:pt idx="843">
                  <c:v>463.42844548320545</c:v>
                </c:pt>
                <c:pt idx="844">
                  <c:v>501.25770920388499</c:v>
                </c:pt>
                <c:pt idx="845">
                  <c:v>508.34021331500054</c:v>
                </c:pt>
                <c:pt idx="846">
                  <c:v>503.11299590747711</c:v>
                </c:pt>
                <c:pt idx="847">
                  <c:v>499.20351585538418</c:v>
                </c:pt>
                <c:pt idx="848">
                  <c:v>180.59231182126243</c:v>
                </c:pt>
                <c:pt idx="849">
                  <c:v>184.00655686507463</c:v>
                </c:pt>
                <c:pt idx="850">
                  <c:v>187.82740313944512</c:v>
                </c:pt>
                <c:pt idx="851">
                  <c:v>205.94986435898556</c:v>
                </c:pt>
                <c:pt idx="852">
                  <c:v>207.21700015305751</c:v>
                </c:pt>
                <c:pt idx="853">
                  <c:v>209.27633375308667</c:v>
                </c:pt>
                <c:pt idx="854">
                  <c:v>211.08922334429349</c:v>
                </c:pt>
                <c:pt idx="855">
                  <c:v>90.655940649355983</c:v>
                </c:pt>
                <c:pt idx="856">
                  <c:v>92.606171891256025</c:v>
                </c:pt>
                <c:pt idx="857">
                  <c:v>92.288650182931832</c:v>
                </c:pt>
                <c:pt idx="858">
                  <c:v>80.391270413710203</c:v>
                </c:pt>
                <c:pt idx="859">
                  <c:v>81.376048107828495</c:v>
                </c:pt>
                <c:pt idx="860">
                  <c:v>82.279118177277041</c:v>
                </c:pt>
                <c:pt idx="861">
                  <c:v>85.060181436779573</c:v>
                </c:pt>
                <c:pt idx="862">
                  <c:v>88.269420750773037</c:v>
                </c:pt>
                <c:pt idx="863">
                  <c:v>92.338307708591714</c:v>
                </c:pt>
                <c:pt idx="864">
                  <c:v>90.054051896304628</c:v>
                </c:pt>
                <c:pt idx="865">
                  <c:v>91.713675321242476</c:v>
                </c:pt>
                <c:pt idx="866">
                  <c:v>95.831443525372237</c:v>
                </c:pt>
                <c:pt idx="867">
                  <c:v>99.716061422878539</c:v>
                </c:pt>
                <c:pt idx="868">
                  <c:v>107.67830196221655</c:v>
                </c:pt>
                <c:pt idx="869">
                  <c:v>114.94724786791491</c:v>
                </c:pt>
                <c:pt idx="870">
                  <c:v>48.843852775185439</c:v>
                </c:pt>
                <c:pt idx="871">
                  <c:v>51.832909709074499</c:v>
                </c:pt>
                <c:pt idx="872">
                  <c:v>113.18328684396997</c:v>
                </c:pt>
                <c:pt idx="873">
                  <c:v>46.994883470330933</c:v>
                </c:pt>
                <c:pt idx="874">
                  <c:v>116.24399711839376</c:v>
                </c:pt>
                <c:pt idx="875">
                  <c:v>120.31146456778544</c:v>
                </c:pt>
                <c:pt idx="876">
                  <c:v>44.473819156745066</c:v>
                </c:pt>
                <c:pt idx="877">
                  <c:v>129.61730372263355</c:v>
                </c:pt>
                <c:pt idx="878">
                  <c:v>62.537387766363224</c:v>
                </c:pt>
                <c:pt idx="879">
                  <c:v>125.08033609115967</c:v>
                </c:pt>
                <c:pt idx="880">
                  <c:v>77.48212881641075</c:v>
                </c:pt>
                <c:pt idx="881">
                  <c:v>86.864023653209671</c:v>
                </c:pt>
                <c:pt idx="882">
                  <c:v>131.0447498599338</c:v>
                </c:pt>
                <c:pt idx="883">
                  <c:v>100.95139132390455</c:v>
                </c:pt>
                <c:pt idx="884">
                  <c:v>98.835026638988552</c:v>
                </c:pt>
                <c:pt idx="885">
                  <c:v>169.25384083447736</c:v>
                </c:pt>
                <c:pt idx="886">
                  <c:v>173.10867355162699</c:v>
                </c:pt>
                <c:pt idx="887">
                  <c:v>174.62481836862912</c:v>
                </c:pt>
                <c:pt idx="888">
                  <c:v>174.91553247805723</c:v>
                </c:pt>
                <c:pt idx="889">
                  <c:v>176.12130340123366</c:v>
                </c:pt>
                <c:pt idx="890">
                  <c:v>182.85157561755713</c:v>
                </c:pt>
                <c:pt idx="891">
                  <c:v>186.57792766956163</c:v>
                </c:pt>
                <c:pt idx="892">
                  <c:v>191.7316982757643</c:v>
                </c:pt>
                <c:pt idx="893">
                  <c:v>193.12694563175501</c:v>
                </c:pt>
                <c:pt idx="894">
                  <c:v>194.72763973601414</c:v>
                </c:pt>
                <c:pt idx="895">
                  <c:v>197.96911472670934</c:v>
                </c:pt>
                <c:pt idx="896">
                  <c:v>202.18927971045329</c:v>
                </c:pt>
                <c:pt idx="897">
                  <c:v>204.89540761369136</c:v>
                </c:pt>
                <c:pt idx="898">
                  <c:v>209.92530827315193</c:v>
                </c:pt>
                <c:pt idx="899">
                  <c:v>221.59860784255602</c:v>
                </c:pt>
                <c:pt idx="900">
                  <c:v>240.90845817602076</c:v>
                </c:pt>
                <c:pt idx="901">
                  <c:v>275.35372952131672</c:v>
                </c:pt>
                <c:pt idx="902">
                  <c:v>304.82189563626525</c:v>
                </c:pt>
                <c:pt idx="903">
                  <c:v>321.08873360875998</c:v>
                </c:pt>
                <c:pt idx="904">
                  <c:v>344.92154967265049</c:v>
                </c:pt>
                <c:pt idx="905">
                  <c:v>366.78269131193485</c:v>
                </c:pt>
                <c:pt idx="906">
                  <c:v>385.6801977981961</c:v>
                </c:pt>
                <c:pt idx="907">
                  <c:v>396.36825498109545</c:v>
                </c:pt>
                <c:pt idx="908">
                  <c:v>401.81606443750934</c:v>
                </c:pt>
                <c:pt idx="909">
                  <c:v>405.42339995024872</c:v>
                </c:pt>
                <c:pt idx="910">
                  <c:v>408.92617151293609</c:v>
                </c:pt>
                <c:pt idx="911">
                  <c:v>127.17341297812726</c:v>
                </c:pt>
                <c:pt idx="912">
                  <c:v>131.55127255803464</c:v>
                </c:pt>
                <c:pt idx="913">
                  <c:v>131.59350686644811</c:v>
                </c:pt>
                <c:pt idx="914">
                  <c:v>130.53457658904529</c:v>
                </c:pt>
                <c:pt idx="915">
                  <c:v>133.05409610126375</c:v>
                </c:pt>
                <c:pt idx="916">
                  <c:v>134.07581102039396</c:v>
                </c:pt>
                <c:pt idx="917">
                  <c:v>135.44385354283813</c:v>
                </c:pt>
                <c:pt idx="918">
                  <c:v>138.31440589757381</c:v>
                </c:pt>
                <c:pt idx="919">
                  <c:v>132.77421010402773</c:v>
                </c:pt>
                <c:pt idx="920">
                  <c:v>130.37586512349898</c:v>
                </c:pt>
                <c:pt idx="921">
                  <c:v>133.28843454397017</c:v>
                </c:pt>
                <c:pt idx="922">
                  <c:v>142.07296565575251</c:v>
                </c:pt>
                <c:pt idx="923">
                  <c:v>143.75579105772698</c:v>
                </c:pt>
                <c:pt idx="924">
                  <c:v>145.37074820136132</c:v>
                </c:pt>
                <c:pt idx="925">
                  <c:v>150.60806751791364</c:v>
                </c:pt>
                <c:pt idx="926">
                  <c:v>123.88088461016375</c:v>
                </c:pt>
                <c:pt idx="927">
                  <c:v>130.03698646176377</c:v>
                </c:pt>
                <c:pt idx="928">
                  <c:v>135.93800085051168</c:v>
                </c:pt>
                <c:pt idx="929">
                  <c:v>148.13390734036105</c:v>
                </c:pt>
                <c:pt idx="930">
                  <c:v>155.11730813761358</c:v>
                </c:pt>
                <c:pt idx="931">
                  <c:v>151.3213480257543</c:v>
                </c:pt>
                <c:pt idx="932">
                  <c:v>147.56540453502006</c:v>
                </c:pt>
                <c:pt idx="933">
                  <c:v>151.02225206108983</c:v>
                </c:pt>
                <c:pt idx="934">
                  <c:v>146.03584070365304</c:v>
                </c:pt>
                <c:pt idx="935">
                  <c:v>144.24079341905542</c:v>
                </c:pt>
                <c:pt idx="936">
                  <c:v>143.32380479009183</c:v>
                </c:pt>
                <c:pt idx="937">
                  <c:v>150.14094631514931</c:v>
                </c:pt>
                <c:pt idx="938">
                  <c:v>150.23525403225273</c:v>
                </c:pt>
                <c:pt idx="939">
                  <c:v>153.04058961413685</c:v>
                </c:pt>
                <c:pt idx="940">
                  <c:v>158.45893111492128</c:v>
                </c:pt>
                <c:pt idx="941">
                  <c:v>211.73973395017435</c:v>
                </c:pt>
                <c:pt idx="942">
                  <c:v>214.6448265517829</c:v>
                </c:pt>
                <c:pt idx="943">
                  <c:v>217.70658237170858</c:v>
                </c:pt>
                <c:pt idx="944">
                  <c:v>222.78039374860677</c:v>
                </c:pt>
                <c:pt idx="945">
                  <c:v>226.02630563235564</c:v>
                </c:pt>
                <c:pt idx="946">
                  <c:v>229.47894053415118</c:v>
                </c:pt>
                <c:pt idx="947">
                  <c:v>247.92909914007188</c:v>
                </c:pt>
                <c:pt idx="948">
                  <c:v>240.33185761664862</c:v>
                </c:pt>
                <c:pt idx="949">
                  <c:v>245.58457319011922</c:v>
                </c:pt>
                <c:pt idx="950">
                  <c:v>250.95646734119399</c:v>
                </c:pt>
                <c:pt idx="951">
                  <c:v>256.01142825132439</c:v>
                </c:pt>
                <c:pt idx="952">
                  <c:v>262.65356447196632</c:v>
                </c:pt>
                <c:pt idx="953">
                  <c:v>105.37132071482873</c:v>
                </c:pt>
                <c:pt idx="954">
                  <c:v>107.29724140145828</c:v>
                </c:pt>
                <c:pt idx="955">
                  <c:v>105.4766831154358</c:v>
                </c:pt>
                <c:pt idx="956">
                  <c:v>77.904112755128892</c:v>
                </c:pt>
                <c:pt idx="957">
                  <c:v>99.500072438279631</c:v>
                </c:pt>
                <c:pt idx="958">
                  <c:v>100.12292789358528</c:v>
                </c:pt>
                <c:pt idx="959">
                  <c:v>85.756206777987472</c:v>
                </c:pt>
                <c:pt idx="960">
                  <c:v>90.177072320543658</c:v>
                </c:pt>
                <c:pt idx="961">
                  <c:v>90.57108012690469</c:v>
                </c:pt>
                <c:pt idx="962">
                  <c:v>82.11630583150577</c:v>
                </c:pt>
                <c:pt idx="963">
                  <c:v>100.42216576391536</c:v>
                </c:pt>
                <c:pt idx="964">
                  <c:v>100.03504617205363</c:v>
                </c:pt>
                <c:pt idx="965">
                  <c:v>200.48436696210578</c:v>
                </c:pt>
                <c:pt idx="966">
                  <c:v>207.06520096168663</c:v>
                </c:pt>
                <c:pt idx="967">
                  <c:v>213.49333899743624</c:v>
                </c:pt>
                <c:pt idx="968">
                  <c:v>214.85040111990611</c:v>
                </c:pt>
                <c:pt idx="969">
                  <c:v>216.62438029430854</c:v>
                </c:pt>
                <c:pt idx="970">
                  <c:v>223.76566641384622</c:v>
                </c:pt>
                <c:pt idx="971">
                  <c:v>223.09545933721591</c:v>
                </c:pt>
                <c:pt idx="972">
                  <c:v>220.49930263062529</c:v>
                </c:pt>
                <c:pt idx="973">
                  <c:v>223.09025903803263</c:v>
                </c:pt>
                <c:pt idx="974">
                  <c:v>223.09999985868325</c:v>
                </c:pt>
                <c:pt idx="975">
                  <c:v>103.85831738290932</c:v>
                </c:pt>
                <c:pt idx="976">
                  <c:v>100.1392080945671</c:v>
                </c:pt>
                <c:pt idx="977">
                  <c:v>105.88192338606811</c:v>
                </c:pt>
                <c:pt idx="978">
                  <c:v>119.98833699258401</c:v>
                </c:pt>
                <c:pt idx="979">
                  <c:v>126.33706405877118</c:v>
                </c:pt>
                <c:pt idx="980">
                  <c:v>124.86678496043055</c:v>
                </c:pt>
                <c:pt idx="981">
                  <c:v>129.34363644680283</c:v>
                </c:pt>
                <c:pt idx="982">
                  <c:v>130.88939137284984</c:v>
                </c:pt>
                <c:pt idx="983">
                  <c:v>134.51918317710943</c:v>
                </c:pt>
                <c:pt idx="984">
                  <c:v>141.13884429648937</c:v>
                </c:pt>
                <c:pt idx="985">
                  <c:v>144.68944164226573</c:v>
                </c:pt>
                <c:pt idx="986">
                  <c:v>147.71101057860565</c:v>
                </c:pt>
                <c:pt idx="987">
                  <c:v>149.54959455512196</c:v>
                </c:pt>
                <c:pt idx="988">
                  <c:v>156.04226780638558</c:v>
                </c:pt>
                <c:pt idx="989">
                  <c:v>157.13499243288697</c:v>
                </c:pt>
                <c:pt idx="990">
                  <c:v>146.08418995852537</c:v>
                </c:pt>
                <c:pt idx="991">
                  <c:v>148.91539158218231</c:v>
                </c:pt>
                <c:pt idx="992">
                  <c:v>152.17324919851089</c:v>
                </c:pt>
                <c:pt idx="993">
                  <c:v>149.03316608926727</c:v>
                </c:pt>
                <c:pt idx="994">
                  <c:v>150.51822685567859</c:v>
                </c:pt>
                <c:pt idx="995">
                  <c:v>151.43263853698525</c:v>
                </c:pt>
                <c:pt idx="996">
                  <c:v>157.71211044300424</c:v>
                </c:pt>
                <c:pt idx="997">
                  <c:v>158.1517123982585</c:v>
                </c:pt>
                <c:pt idx="998">
                  <c:v>154.67249227908215</c:v>
                </c:pt>
                <c:pt idx="999">
                  <c:v>153.9444401540396</c:v>
                </c:pt>
                <c:pt idx="1000">
                  <c:v>155.6219235534515</c:v>
                </c:pt>
                <c:pt idx="1001">
                  <c:v>159.02790360498989</c:v>
                </c:pt>
                <c:pt idx="1002">
                  <c:v>166.41771476586189</c:v>
                </c:pt>
                <c:pt idx="1003">
                  <c:v>166.74792620391827</c:v>
                </c:pt>
                <c:pt idx="1004">
                  <c:v>170.10916982033157</c:v>
                </c:pt>
                <c:pt idx="1005">
                  <c:v>101.6239751057235</c:v>
                </c:pt>
                <c:pt idx="1006">
                  <c:v>103.22209132191671</c:v>
                </c:pt>
                <c:pt idx="1007">
                  <c:v>103.16766862502851</c:v>
                </c:pt>
                <c:pt idx="1008">
                  <c:v>104.59759569465371</c:v>
                </c:pt>
                <c:pt idx="1009">
                  <c:v>131.59385540424606</c:v>
                </c:pt>
                <c:pt idx="1010">
                  <c:v>133.7858358693681</c:v>
                </c:pt>
                <c:pt idx="1011">
                  <c:v>137.989212812635</c:v>
                </c:pt>
                <c:pt idx="1012">
                  <c:v>142.2102923861745</c:v>
                </c:pt>
                <c:pt idx="1013">
                  <c:v>143.25044659037636</c:v>
                </c:pt>
                <c:pt idx="1014">
                  <c:v>155.64240013791098</c:v>
                </c:pt>
                <c:pt idx="1015">
                  <c:v>160.61556081415804</c:v>
                </c:pt>
                <c:pt idx="1016">
                  <c:v>169.06985146759979</c:v>
                </c:pt>
                <c:pt idx="1017">
                  <c:v>178.97224494348004</c:v>
                </c:pt>
                <c:pt idx="1018">
                  <c:v>190.60235811824379</c:v>
                </c:pt>
                <c:pt idx="1019">
                  <c:v>197.48311244995094</c:v>
                </c:pt>
                <c:pt idx="1020">
                  <c:v>95.309976248338643</c:v>
                </c:pt>
                <c:pt idx="1021">
                  <c:v>95.397313381695739</c:v>
                </c:pt>
                <c:pt idx="1022">
                  <c:v>95.670230343035456</c:v>
                </c:pt>
                <c:pt idx="1023">
                  <c:v>119.98622652491937</c:v>
                </c:pt>
                <c:pt idx="1024">
                  <c:v>121.57037831888897</c:v>
                </c:pt>
                <c:pt idx="1025">
                  <c:v>127.51652144504573</c:v>
                </c:pt>
                <c:pt idx="1026">
                  <c:v>131.22533903436312</c:v>
                </c:pt>
                <c:pt idx="1027">
                  <c:v>135.54491296072686</c:v>
                </c:pt>
                <c:pt idx="1028">
                  <c:v>143.16237238634164</c:v>
                </c:pt>
                <c:pt idx="1029">
                  <c:v>142.20733248508139</c:v>
                </c:pt>
                <c:pt idx="1030">
                  <c:v>142.3650639388735</c:v>
                </c:pt>
                <c:pt idx="1031">
                  <c:v>150.66780113435743</c:v>
                </c:pt>
                <c:pt idx="1032">
                  <c:v>156.33977159118629</c:v>
                </c:pt>
                <c:pt idx="1033">
                  <c:v>162.79765226271178</c:v>
                </c:pt>
                <c:pt idx="1034">
                  <c:v>165.86207234050255</c:v>
                </c:pt>
                <c:pt idx="1035">
                  <c:v>168.38651853798322</c:v>
                </c:pt>
                <c:pt idx="1036">
                  <c:v>172.93574369350878</c:v>
                </c:pt>
                <c:pt idx="1037">
                  <c:v>173.14846691042774</c:v>
                </c:pt>
                <c:pt idx="1038">
                  <c:v>176.16853153160577</c:v>
                </c:pt>
                <c:pt idx="1039">
                  <c:v>178.92289023186092</c:v>
                </c:pt>
                <c:pt idx="1040">
                  <c:v>183.34914040012325</c:v>
                </c:pt>
                <c:pt idx="1041">
                  <c:v>190.15749923417857</c:v>
                </c:pt>
                <c:pt idx="1042">
                  <c:v>194.43300328095356</c:v>
                </c:pt>
                <c:pt idx="1043">
                  <c:v>201.58333856439083</c:v>
                </c:pt>
                <c:pt idx="1044">
                  <c:v>223.11676219064094</c:v>
                </c:pt>
                <c:pt idx="1045">
                  <c:v>237.34641270361783</c:v>
                </c:pt>
                <c:pt idx="1046">
                  <c:v>253.30726964404397</c:v>
                </c:pt>
                <c:pt idx="1047">
                  <c:v>274.35136728245931</c:v>
                </c:pt>
                <c:pt idx="1048">
                  <c:v>289.099645624473</c:v>
                </c:pt>
                <c:pt idx="1049">
                  <c:v>296.05860281575059</c:v>
                </c:pt>
                <c:pt idx="1050">
                  <c:v>315.70897481371674</c:v>
                </c:pt>
                <c:pt idx="1051">
                  <c:v>336.94626209102296</c:v>
                </c:pt>
                <c:pt idx="1052">
                  <c:v>363.2240691303104</c:v>
                </c:pt>
                <c:pt idx="1053">
                  <c:v>370.91187797141924</c:v>
                </c:pt>
                <c:pt idx="1054">
                  <c:v>373.53678456498864</c:v>
                </c:pt>
                <c:pt idx="1055">
                  <c:v>372.54176998915233</c:v>
                </c:pt>
                <c:pt idx="1056">
                  <c:v>373.72193217858728</c:v>
                </c:pt>
                <c:pt idx="1057">
                  <c:v>368.51203898529093</c:v>
                </c:pt>
                <c:pt idx="1058">
                  <c:v>186.22745299347559</c:v>
                </c:pt>
                <c:pt idx="1059">
                  <c:v>189.80403549685701</c:v>
                </c:pt>
                <c:pt idx="1060">
                  <c:v>190.21580147859009</c:v>
                </c:pt>
                <c:pt idx="1061">
                  <c:v>189.46995965009324</c:v>
                </c:pt>
                <c:pt idx="1062">
                  <c:v>193.67235713337172</c:v>
                </c:pt>
                <c:pt idx="1063">
                  <c:v>198.89636565264337</c:v>
                </c:pt>
                <c:pt idx="1064">
                  <c:v>203.27267161663877</c:v>
                </c:pt>
                <c:pt idx="1065">
                  <c:v>204.61010331222059</c:v>
                </c:pt>
                <c:pt idx="1066">
                  <c:v>206.09059658325424</c:v>
                </c:pt>
                <c:pt idx="1067">
                  <c:v>206.55936965718507</c:v>
                </c:pt>
                <c:pt idx="1068">
                  <c:v>208.58147468501397</c:v>
                </c:pt>
                <c:pt idx="1069">
                  <c:v>209.86461144700394</c:v>
                </c:pt>
                <c:pt idx="1070">
                  <c:v>164.30084174211373</c:v>
                </c:pt>
                <c:pt idx="1071">
                  <c:v>168.60380002827975</c:v>
                </c:pt>
                <c:pt idx="1072">
                  <c:v>181.5268701460615</c:v>
                </c:pt>
                <c:pt idx="1073">
                  <c:v>224.01414684927212</c:v>
                </c:pt>
                <c:pt idx="1074">
                  <c:v>235.81338124247932</c:v>
                </c:pt>
                <c:pt idx="1075">
                  <c:v>137.26052774934323</c:v>
                </c:pt>
                <c:pt idx="1076">
                  <c:v>139.33247433881166</c:v>
                </c:pt>
                <c:pt idx="1077">
                  <c:v>140.26490562674934</c:v>
                </c:pt>
                <c:pt idx="1078">
                  <c:v>144.45733991994717</c:v>
                </c:pt>
                <c:pt idx="1079">
                  <c:v>157.3450442727532</c:v>
                </c:pt>
                <c:pt idx="1080">
                  <c:v>166.21108405940578</c:v>
                </c:pt>
                <c:pt idx="1081">
                  <c:v>171.60695107119849</c:v>
                </c:pt>
                <c:pt idx="1082">
                  <c:v>173.08107246113727</c:v>
                </c:pt>
                <c:pt idx="1083">
                  <c:v>178.83315424888636</c:v>
                </c:pt>
                <c:pt idx="1084">
                  <c:v>181.87643647452438</c:v>
                </c:pt>
                <c:pt idx="1085">
                  <c:v>183.22515348251045</c:v>
                </c:pt>
                <c:pt idx="1086">
                  <c:v>183.77481264480201</c:v>
                </c:pt>
                <c:pt idx="1087">
                  <c:v>13.320266519035556</c:v>
                </c:pt>
                <c:pt idx="1088">
                  <c:v>45.728734955336449</c:v>
                </c:pt>
                <c:pt idx="1089">
                  <c:v>48.523014401292187</c:v>
                </c:pt>
                <c:pt idx="1090">
                  <c:v>62.78365823775323</c:v>
                </c:pt>
                <c:pt idx="1091">
                  <c:v>159.83263214975312</c:v>
                </c:pt>
                <c:pt idx="1092">
                  <c:v>161.84208919055325</c:v>
                </c:pt>
                <c:pt idx="1093">
                  <c:v>162.16756040755072</c:v>
                </c:pt>
                <c:pt idx="1094">
                  <c:v>161.33327388515622</c:v>
                </c:pt>
                <c:pt idx="1095">
                  <c:v>162.81327211866895</c:v>
                </c:pt>
                <c:pt idx="1096">
                  <c:v>165.18587316647327</c:v>
                </c:pt>
                <c:pt idx="1097">
                  <c:v>169.16662302069298</c:v>
                </c:pt>
                <c:pt idx="1098">
                  <c:v>171.40638414477496</c:v>
                </c:pt>
                <c:pt idx="1099">
                  <c:v>172.89564005969601</c:v>
                </c:pt>
                <c:pt idx="1100">
                  <c:v>172.04741269207284</c:v>
                </c:pt>
                <c:pt idx="1101">
                  <c:v>173.27421428281042</c:v>
                </c:pt>
                <c:pt idx="1102">
                  <c:v>173.27609442180676</c:v>
                </c:pt>
                <c:pt idx="1103">
                  <c:v>177.53826768042228</c:v>
                </c:pt>
                <c:pt idx="1104">
                  <c:v>181.77629422749786</c:v>
                </c:pt>
                <c:pt idx="1105">
                  <c:v>186.4731148462802</c:v>
                </c:pt>
                <c:pt idx="1106">
                  <c:v>242.7573961827805</c:v>
                </c:pt>
                <c:pt idx="1107">
                  <c:v>243.59601283269825</c:v>
                </c:pt>
                <c:pt idx="1108">
                  <c:v>247.43730954890111</c:v>
                </c:pt>
                <c:pt idx="1109">
                  <c:v>252.2413483994992</c:v>
                </c:pt>
                <c:pt idx="1110">
                  <c:v>258.47994457262826</c:v>
                </c:pt>
                <c:pt idx="1111">
                  <c:v>264.67904452773831</c:v>
                </c:pt>
                <c:pt idx="1112">
                  <c:v>207.32000858434432</c:v>
                </c:pt>
                <c:pt idx="1113">
                  <c:v>241.39100625961032</c:v>
                </c:pt>
                <c:pt idx="1114">
                  <c:v>248.53448429268602</c:v>
                </c:pt>
                <c:pt idx="1115">
                  <c:v>253.74309621242693</c:v>
                </c:pt>
                <c:pt idx="1116">
                  <c:v>256.94656241287458</c:v>
                </c:pt>
                <c:pt idx="1117">
                  <c:v>261.91258471706033</c:v>
                </c:pt>
                <c:pt idx="1118">
                  <c:v>264.8185693274209</c:v>
                </c:pt>
                <c:pt idx="1119">
                  <c:v>269.13580222154746</c:v>
                </c:pt>
                <c:pt idx="1120">
                  <c:v>272.38501857935165</c:v>
                </c:pt>
                <c:pt idx="1121">
                  <c:v>274.99162405587401</c:v>
                </c:pt>
                <c:pt idx="1122">
                  <c:v>202.81006023944485</c:v>
                </c:pt>
                <c:pt idx="1123">
                  <c:v>204.3630901697195</c:v>
                </c:pt>
                <c:pt idx="1124">
                  <c:v>205.79650210161373</c:v>
                </c:pt>
                <c:pt idx="1125">
                  <c:v>207.23602280191923</c:v>
                </c:pt>
                <c:pt idx="1126">
                  <c:v>207.5180180066433</c:v>
                </c:pt>
                <c:pt idx="1127">
                  <c:v>210.34216718269673</c:v>
                </c:pt>
                <c:pt idx="1128">
                  <c:v>210.31814576493096</c:v>
                </c:pt>
                <c:pt idx="1129">
                  <c:v>218.91089809193755</c:v>
                </c:pt>
                <c:pt idx="1130">
                  <c:v>221.59266371702643</c:v>
                </c:pt>
                <c:pt idx="1131">
                  <c:v>227.40013783663761</c:v>
                </c:pt>
                <c:pt idx="1132">
                  <c:v>234.45106207946151</c:v>
                </c:pt>
                <c:pt idx="1133">
                  <c:v>234.47407269677711</c:v>
                </c:pt>
                <c:pt idx="1134">
                  <c:v>145.45101228483986</c:v>
                </c:pt>
                <c:pt idx="1135">
                  <c:v>148.1089888327584</c:v>
                </c:pt>
                <c:pt idx="1136">
                  <c:v>156.52693615178899</c:v>
                </c:pt>
                <c:pt idx="1137">
                  <c:v>155.28657267676132</c:v>
                </c:pt>
                <c:pt idx="1138">
                  <c:v>151.98072522197904</c:v>
                </c:pt>
                <c:pt idx="1139">
                  <c:v>152.19934430656028</c:v>
                </c:pt>
                <c:pt idx="1140">
                  <c:v>152.31523027335001</c:v>
                </c:pt>
                <c:pt idx="1141">
                  <c:v>153.69319136444776</c:v>
                </c:pt>
                <c:pt idx="1142">
                  <c:v>148.54185795210432</c:v>
                </c:pt>
                <c:pt idx="1143">
                  <c:v>147.87684725963445</c:v>
                </c:pt>
                <c:pt idx="1144">
                  <c:v>151.30282859407706</c:v>
                </c:pt>
                <c:pt idx="1145">
                  <c:v>151.7447705067664</c:v>
                </c:pt>
                <c:pt idx="1146">
                  <c:v>155.49328484126451</c:v>
                </c:pt>
                <c:pt idx="1147">
                  <c:v>157.46015904341186</c:v>
                </c:pt>
                <c:pt idx="1148">
                  <c:v>176.50270166431821</c:v>
                </c:pt>
                <c:pt idx="1149">
                  <c:v>178.32093530942782</c:v>
                </c:pt>
                <c:pt idx="1150">
                  <c:v>181.66765995891606</c:v>
                </c:pt>
                <c:pt idx="1151">
                  <c:v>184.94916387417695</c:v>
                </c:pt>
                <c:pt idx="1152">
                  <c:v>189.8638252396207</c:v>
                </c:pt>
                <c:pt idx="1153">
                  <c:v>195.69777371324415</c:v>
                </c:pt>
                <c:pt idx="1154">
                  <c:v>201.53398449968435</c:v>
                </c:pt>
                <c:pt idx="1155">
                  <c:v>206.5094154081041</c:v>
                </c:pt>
                <c:pt idx="1156">
                  <c:v>212.76828045466954</c:v>
                </c:pt>
                <c:pt idx="1157">
                  <c:v>218.32539218607286</c:v>
                </c:pt>
                <c:pt idx="1158">
                  <c:v>220.99912206579324</c:v>
                </c:pt>
                <c:pt idx="1159">
                  <c:v>225.93566872569551</c:v>
                </c:pt>
                <c:pt idx="1160">
                  <c:v>230.36298639899189</c:v>
                </c:pt>
                <c:pt idx="1161">
                  <c:v>234.02069369673285</c:v>
                </c:pt>
                <c:pt idx="1162">
                  <c:v>238.11882334268452</c:v>
                </c:pt>
                <c:pt idx="1163">
                  <c:v>137.13130423671413</c:v>
                </c:pt>
                <c:pt idx="1164">
                  <c:v>155.80055894409315</c:v>
                </c:pt>
                <c:pt idx="1165">
                  <c:v>156.64822757122363</c:v>
                </c:pt>
                <c:pt idx="1166">
                  <c:v>158.11567497099583</c:v>
                </c:pt>
                <c:pt idx="1167">
                  <c:v>156.67152284445041</c:v>
                </c:pt>
                <c:pt idx="1168">
                  <c:v>161.44145401813063</c:v>
                </c:pt>
                <c:pt idx="1169">
                  <c:v>167.14422347447896</c:v>
                </c:pt>
                <c:pt idx="1170">
                  <c:v>162.4505374287499</c:v>
                </c:pt>
                <c:pt idx="1171">
                  <c:v>163.32015182467921</c:v>
                </c:pt>
                <c:pt idx="1172">
                  <c:v>163.35371935022721</c:v>
                </c:pt>
                <c:pt idx="1173">
                  <c:v>165.54492561533783</c:v>
                </c:pt>
                <c:pt idx="1174">
                  <c:v>157.01484260195454</c:v>
                </c:pt>
                <c:pt idx="1175">
                  <c:v>118.58220123392988</c:v>
                </c:pt>
                <c:pt idx="1176">
                  <c:v>138.71553404775295</c:v>
                </c:pt>
                <c:pt idx="1177">
                  <c:v>138.08980667893348</c:v>
                </c:pt>
                <c:pt idx="1178">
                  <c:v>138.47192577738087</c:v>
                </c:pt>
                <c:pt idx="1179">
                  <c:v>142.63555480078224</c:v>
                </c:pt>
                <c:pt idx="1180">
                  <c:v>141.21797975197285</c:v>
                </c:pt>
                <c:pt idx="1181">
                  <c:v>145.5724933339045</c:v>
                </c:pt>
                <c:pt idx="1182">
                  <c:v>141.40782262627198</c:v>
                </c:pt>
                <c:pt idx="1183">
                  <c:v>145.28587340229524</c:v>
                </c:pt>
                <c:pt idx="1184">
                  <c:v>146.2791083827359</c:v>
                </c:pt>
                <c:pt idx="1185">
                  <c:v>148.75278006855248</c:v>
                </c:pt>
                <c:pt idx="1186">
                  <c:v>143.91754407788369</c:v>
                </c:pt>
                <c:pt idx="1187">
                  <c:v>163.9133442189526</c:v>
                </c:pt>
                <c:pt idx="1188">
                  <c:v>164.34873221005796</c:v>
                </c:pt>
                <c:pt idx="1189">
                  <c:v>166.42691044621756</c:v>
                </c:pt>
                <c:pt idx="1190">
                  <c:v>167.73268756157356</c:v>
                </c:pt>
                <c:pt idx="1191">
                  <c:v>168.73022665604677</c:v>
                </c:pt>
                <c:pt idx="1192">
                  <c:v>163.01145218009481</c:v>
                </c:pt>
                <c:pt idx="1193">
                  <c:v>165.10527220146187</c:v>
                </c:pt>
                <c:pt idx="1194">
                  <c:v>166.54718680548731</c:v>
                </c:pt>
                <c:pt idx="1195">
                  <c:v>164.7834280762053</c:v>
                </c:pt>
                <c:pt idx="1196">
                  <c:v>163.94785547386357</c:v>
                </c:pt>
                <c:pt idx="1197">
                  <c:v>165.23438903099549</c:v>
                </c:pt>
                <c:pt idx="1198">
                  <c:v>165.25603807170052</c:v>
                </c:pt>
                <c:pt idx="1199">
                  <c:v>168.04686080367728</c:v>
                </c:pt>
                <c:pt idx="1200">
                  <c:v>168.16840627266865</c:v>
                </c:pt>
                <c:pt idx="1201">
                  <c:v>169.14830604862223</c:v>
                </c:pt>
                <c:pt idx="1202">
                  <c:v>83.99656979417793</c:v>
                </c:pt>
                <c:pt idx="1203">
                  <c:v>103.0494849152615</c:v>
                </c:pt>
                <c:pt idx="1204">
                  <c:v>100.20113181615179</c:v>
                </c:pt>
                <c:pt idx="1205">
                  <c:v>99.109956361779524</c:v>
                </c:pt>
                <c:pt idx="1206">
                  <c:v>102.29918646707117</c:v>
                </c:pt>
                <c:pt idx="1207">
                  <c:v>98.05282566391449</c:v>
                </c:pt>
                <c:pt idx="1208">
                  <c:v>107.98303543195624</c:v>
                </c:pt>
                <c:pt idx="1209">
                  <c:v>106.0980790953538</c:v>
                </c:pt>
                <c:pt idx="1210">
                  <c:v>104.28507190678016</c:v>
                </c:pt>
                <c:pt idx="1211">
                  <c:v>103.46636167451203</c:v>
                </c:pt>
                <c:pt idx="1212">
                  <c:v>89.662885879066295</c:v>
                </c:pt>
                <c:pt idx="1213">
                  <c:v>92.527875799456609</c:v>
                </c:pt>
                <c:pt idx="1214">
                  <c:v>93.069932492207784</c:v>
                </c:pt>
                <c:pt idx="1215">
                  <c:v>96.538790668729632</c:v>
                </c:pt>
                <c:pt idx="1216">
                  <c:v>100.6793484956039</c:v>
                </c:pt>
                <c:pt idx="1217">
                  <c:v>75.393068635570359</c:v>
                </c:pt>
                <c:pt idx="1218">
                  <c:v>71.918043162081574</c:v>
                </c:pt>
                <c:pt idx="1219">
                  <c:v>90.031121206853868</c:v>
                </c:pt>
                <c:pt idx="1220">
                  <c:v>78.680345582142564</c:v>
                </c:pt>
                <c:pt idx="1221">
                  <c:v>82.742240770012415</c:v>
                </c:pt>
                <c:pt idx="1222">
                  <c:v>94.565872138717111</c:v>
                </c:pt>
                <c:pt idx="1223">
                  <c:v>83.596038944476703</c:v>
                </c:pt>
                <c:pt idx="1224">
                  <c:v>105.18238244795467</c:v>
                </c:pt>
                <c:pt idx="1225">
                  <c:v>95.630360125347096</c:v>
                </c:pt>
                <c:pt idx="1226">
                  <c:v>96.783337488634999</c:v>
                </c:pt>
                <c:pt idx="1227">
                  <c:v>101.56946748995159</c:v>
                </c:pt>
                <c:pt idx="1228">
                  <c:v>96.726560962762761</c:v>
                </c:pt>
                <c:pt idx="1229">
                  <c:v>88.787463789126946</c:v>
                </c:pt>
                <c:pt idx="1230">
                  <c:v>93.572651605346152</c:v>
                </c:pt>
                <c:pt idx="1231">
                  <c:v>101.96903451081616</c:v>
                </c:pt>
                <c:pt idx="1232">
                  <c:v>69.880928122834746</c:v>
                </c:pt>
                <c:pt idx="1233">
                  <c:v>99.989046409405546</c:v>
                </c:pt>
                <c:pt idx="1234">
                  <c:v>92.057263179512944</c:v>
                </c:pt>
                <c:pt idx="1235">
                  <c:v>89.418198032821294</c:v>
                </c:pt>
                <c:pt idx="1236">
                  <c:v>83.161451137491071</c:v>
                </c:pt>
                <c:pt idx="1237">
                  <c:v>98.516464922967799</c:v>
                </c:pt>
                <c:pt idx="1238">
                  <c:v>113.62375317667727</c:v>
                </c:pt>
                <c:pt idx="1239">
                  <c:v>113.73042746651097</c:v>
                </c:pt>
                <c:pt idx="1240">
                  <c:v>112.82982497799199</c:v>
                </c:pt>
                <c:pt idx="1241">
                  <c:v>114.27826510878049</c:v>
                </c:pt>
                <c:pt idx="1242">
                  <c:v>130.24049384559467</c:v>
                </c:pt>
                <c:pt idx="1243">
                  <c:v>132.35225331545823</c:v>
                </c:pt>
                <c:pt idx="1244">
                  <c:v>144.12114647912443</c:v>
                </c:pt>
                <c:pt idx="1245">
                  <c:v>148.39977224063938</c:v>
                </c:pt>
                <c:pt idx="1246">
                  <c:v>152.80204205182926</c:v>
                </c:pt>
                <c:pt idx="1247">
                  <c:v>133.00363193161093</c:v>
                </c:pt>
                <c:pt idx="1248">
                  <c:v>139.12229475929894</c:v>
                </c:pt>
                <c:pt idx="1249">
                  <c:v>151.79295080751908</c:v>
                </c:pt>
                <c:pt idx="1250">
                  <c:v>156.27196176010185</c:v>
                </c:pt>
                <c:pt idx="1251">
                  <c:v>160.07178014061535</c:v>
                </c:pt>
                <c:pt idx="1252">
                  <c:v>157.26913216007674</c:v>
                </c:pt>
                <c:pt idx="1253">
                  <c:v>161.60178691709766</c:v>
                </c:pt>
                <c:pt idx="1254">
                  <c:v>164.54251618949803</c:v>
                </c:pt>
                <c:pt idx="1255">
                  <c:v>163.05212290126104</c:v>
                </c:pt>
                <c:pt idx="1256">
                  <c:v>160.87082616910496</c:v>
                </c:pt>
                <c:pt idx="1257">
                  <c:v>164.69156315469255</c:v>
                </c:pt>
                <c:pt idx="1258">
                  <c:v>169.39896853237769</c:v>
                </c:pt>
                <c:pt idx="1259">
                  <c:v>172.77950834845987</c:v>
                </c:pt>
                <c:pt idx="1260">
                  <c:v>176.79226719055399</c:v>
                </c:pt>
                <c:pt idx="1261">
                  <c:v>163.07195239138707</c:v>
                </c:pt>
                <c:pt idx="1262">
                  <c:v>164.00837298785154</c:v>
                </c:pt>
                <c:pt idx="1263">
                  <c:v>170.2523025655284</c:v>
                </c:pt>
                <c:pt idx="1264">
                  <c:v>211.43037863428441</c:v>
                </c:pt>
                <c:pt idx="1265">
                  <c:v>222.20414311063925</c:v>
                </c:pt>
                <c:pt idx="1266">
                  <c:v>221.41797568878712</c:v>
                </c:pt>
                <c:pt idx="1267">
                  <c:v>224.66662319676911</c:v>
                </c:pt>
                <c:pt idx="1268">
                  <c:v>243.01071577567288</c:v>
                </c:pt>
                <c:pt idx="1269">
                  <c:v>266.16989055604199</c:v>
                </c:pt>
                <c:pt idx="1270">
                  <c:v>282.7222069618424</c:v>
                </c:pt>
                <c:pt idx="1271">
                  <c:v>296.20030160645723</c:v>
                </c:pt>
                <c:pt idx="1272">
                  <c:v>308.33001011728618</c:v>
                </c:pt>
                <c:pt idx="1273">
                  <c:v>317.54267475588381</c:v>
                </c:pt>
                <c:pt idx="1274">
                  <c:v>127.16181592402566</c:v>
                </c:pt>
                <c:pt idx="1275">
                  <c:v>126.99528764947289</c:v>
                </c:pt>
                <c:pt idx="1276">
                  <c:v>127.89108337222885</c:v>
                </c:pt>
                <c:pt idx="1277">
                  <c:v>135.58699219648022</c:v>
                </c:pt>
                <c:pt idx="1278">
                  <c:v>139.34477381044056</c:v>
                </c:pt>
                <c:pt idx="1279">
                  <c:v>140.65210878834685</c:v>
                </c:pt>
                <c:pt idx="1280">
                  <c:v>144.69200229006188</c:v>
                </c:pt>
                <c:pt idx="1281">
                  <c:v>144.24402937537499</c:v>
                </c:pt>
                <c:pt idx="1282">
                  <c:v>145.90905416058823</c:v>
                </c:pt>
                <c:pt idx="1283">
                  <c:v>146.61282234107543</c:v>
                </c:pt>
                <c:pt idx="1284">
                  <c:v>149.34269459204995</c:v>
                </c:pt>
                <c:pt idx="1285">
                  <c:v>154.12404006391756</c:v>
                </c:pt>
                <c:pt idx="1286">
                  <c:v>152.90715198597587</c:v>
                </c:pt>
                <c:pt idx="1287">
                  <c:v>154.86271645754283</c:v>
                </c:pt>
                <c:pt idx="1288">
                  <c:v>152.64158664628769</c:v>
                </c:pt>
                <c:pt idx="1289">
                  <c:v>155.84069687705548</c:v>
                </c:pt>
                <c:pt idx="1290">
                  <c:v>157.38600888518522</c:v>
                </c:pt>
                <c:pt idx="1291">
                  <c:v>164.03881525808231</c:v>
                </c:pt>
                <c:pt idx="1292">
                  <c:v>188.07746926664134</c:v>
                </c:pt>
                <c:pt idx="1293">
                  <c:v>187.3986307512651</c:v>
                </c:pt>
                <c:pt idx="1294">
                  <c:v>193.28416628876013</c:v>
                </c:pt>
                <c:pt idx="1295">
                  <c:v>189.59884526187673</c:v>
                </c:pt>
                <c:pt idx="1296">
                  <c:v>193.18626518424335</c:v>
                </c:pt>
                <c:pt idx="1297">
                  <c:v>199.55154075289744</c:v>
                </c:pt>
                <c:pt idx="1298">
                  <c:v>205.76911674445475</c:v>
                </c:pt>
                <c:pt idx="1299">
                  <c:v>210.52285544536016</c:v>
                </c:pt>
                <c:pt idx="1300">
                  <c:v>214.45169739285367</c:v>
                </c:pt>
                <c:pt idx="1301">
                  <c:v>187.33138605071395</c:v>
                </c:pt>
                <c:pt idx="1302">
                  <c:v>193.05893348506703</c:v>
                </c:pt>
                <c:pt idx="1303">
                  <c:v>199.83557407292551</c:v>
                </c:pt>
                <c:pt idx="1304">
                  <c:v>205.74932204449459</c:v>
                </c:pt>
                <c:pt idx="1305">
                  <c:v>208.46380369868666</c:v>
                </c:pt>
                <c:pt idx="1306">
                  <c:v>212.37067605786066</c:v>
                </c:pt>
                <c:pt idx="1307">
                  <c:v>218.9911927139448</c:v>
                </c:pt>
                <c:pt idx="1308">
                  <c:v>224.37045331157151</c:v>
                </c:pt>
                <c:pt idx="1309">
                  <c:v>227.29757317098853</c:v>
                </c:pt>
                <c:pt idx="1310">
                  <c:v>229.73113785785182</c:v>
                </c:pt>
                <c:pt idx="1311">
                  <c:v>232.79882328017399</c:v>
                </c:pt>
                <c:pt idx="1312">
                  <c:v>143.92340664019119</c:v>
                </c:pt>
                <c:pt idx="1313">
                  <c:v>143.08399554960326</c:v>
                </c:pt>
                <c:pt idx="1314">
                  <c:v>145.9541623398965</c:v>
                </c:pt>
                <c:pt idx="1315">
                  <c:v>153.00741582507442</c:v>
                </c:pt>
                <c:pt idx="1316">
                  <c:v>152.55204216338458</c:v>
                </c:pt>
                <c:pt idx="1317">
                  <c:v>153.08484748061809</c:v>
                </c:pt>
                <c:pt idx="1318">
                  <c:v>156.64952648097858</c:v>
                </c:pt>
                <c:pt idx="1319">
                  <c:v>152.68367031190138</c:v>
                </c:pt>
                <c:pt idx="1320">
                  <c:v>152.47086673156434</c:v>
                </c:pt>
                <c:pt idx="1321">
                  <c:v>159.31962474291771</c:v>
                </c:pt>
                <c:pt idx="1322">
                  <c:v>152.8048151910009</c:v>
                </c:pt>
                <c:pt idx="1323">
                  <c:v>125.1537188712835</c:v>
                </c:pt>
                <c:pt idx="1324">
                  <c:v>114.51711576466778</c:v>
                </c:pt>
                <c:pt idx="1325">
                  <c:v>120.43603603583796</c:v>
                </c:pt>
                <c:pt idx="1326">
                  <c:v>155.41069408723718</c:v>
                </c:pt>
                <c:pt idx="1327">
                  <c:v>150.00705191442222</c:v>
                </c:pt>
                <c:pt idx="1328">
                  <c:v>143.87739674135975</c:v>
                </c:pt>
                <c:pt idx="1329">
                  <c:v>146.05670527293029</c:v>
                </c:pt>
                <c:pt idx="1330">
                  <c:v>153.19940264009819</c:v>
                </c:pt>
                <c:pt idx="1331">
                  <c:v>157.03808848079939</c:v>
                </c:pt>
                <c:pt idx="1332">
                  <c:v>170.57996841449403</c:v>
                </c:pt>
                <c:pt idx="1333">
                  <c:v>168.09130432307967</c:v>
                </c:pt>
                <c:pt idx="1334">
                  <c:v>165.27967960724686</c:v>
                </c:pt>
                <c:pt idx="1335">
                  <c:v>180.44664925793001</c:v>
                </c:pt>
                <c:pt idx="1336">
                  <c:v>162.16679378669735</c:v>
                </c:pt>
                <c:pt idx="1337">
                  <c:v>166.58675942602997</c:v>
                </c:pt>
                <c:pt idx="1338">
                  <c:v>183.64179414858762</c:v>
                </c:pt>
                <c:pt idx="1339">
                  <c:v>188.44693345160692</c:v>
                </c:pt>
                <c:pt idx="1340">
                  <c:v>192.03514700709832</c:v>
                </c:pt>
                <c:pt idx="1341">
                  <c:v>212.83889991427074</c:v>
                </c:pt>
                <c:pt idx="1342">
                  <c:v>219.06370013980552</c:v>
                </c:pt>
                <c:pt idx="1343">
                  <c:v>223.17841821414905</c:v>
                </c:pt>
                <c:pt idx="1344">
                  <c:v>227.96192596656732</c:v>
                </c:pt>
                <c:pt idx="1345">
                  <c:v>231.93732459778789</c:v>
                </c:pt>
                <c:pt idx="1346">
                  <c:v>177.34543900255326</c:v>
                </c:pt>
                <c:pt idx="1347">
                  <c:v>178.68057201538642</c:v>
                </c:pt>
                <c:pt idx="1348">
                  <c:v>179.09556988993245</c:v>
                </c:pt>
                <c:pt idx="1349">
                  <c:v>182.83417834680483</c:v>
                </c:pt>
                <c:pt idx="1350">
                  <c:v>185.55476681357413</c:v>
                </c:pt>
                <c:pt idx="1351">
                  <c:v>185.0344954900479</c:v>
                </c:pt>
                <c:pt idx="1352">
                  <c:v>187.02240644863923</c:v>
                </c:pt>
                <c:pt idx="1353">
                  <c:v>188.94901936459041</c:v>
                </c:pt>
                <c:pt idx="1354">
                  <c:v>197.11447834655394</c:v>
                </c:pt>
                <c:pt idx="1355">
                  <c:v>199.16829428789663</c:v>
                </c:pt>
                <c:pt idx="1356">
                  <c:v>202.31410507204555</c:v>
                </c:pt>
                <c:pt idx="1357">
                  <c:v>204.52324501067852</c:v>
                </c:pt>
                <c:pt idx="1358">
                  <c:v>213.55922428395874</c:v>
                </c:pt>
                <c:pt idx="1359">
                  <c:v>221.42051224445339</c:v>
                </c:pt>
                <c:pt idx="1360">
                  <c:v>214.2886397807352</c:v>
                </c:pt>
                <c:pt idx="1361">
                  <c:v>186.9745367931904</c:v>
                </c:pt>
                <c:pt idx="1362">
                  <c:v>197.20166705975507</c:v>
                </c:pt>
                <c:pt idx="1363">
                  <c:v>226.96188867193021</c:v>
                </c:pt>
                <c:pt idx="1364">
                  <c:v>240.0868387329032</c:v>
                </c:pt>
                <c:pt idx="1365">
                  <c:v>259.84372372716541</c:v>
                </c:pt>
                <c:pt idx="1366">
                  <c:v>339.9027777053027</c:v>
                </c:pt>
                <c:pt idx="1367">
                  <c:v>384.39837184769635</c:v>
                </c:pt>
                <c:pt idx="1368">
                  <c:v>413.5301211995253</c:v>
                </c:pt>
                <c:pt idx="1369">
                  <c:v>430.45083873685553</c:v>
                </c:pt>
                <c:pt idx="1370">
                  <c:v>444.86381361659892</c:v>
                </c:pt>
                <c:pt idx="1371">
                  <c:v>440.75189051929783</c:v>
                </c:pt>
                <c:pt idx="1372">
                  <c:v>433.34584836026477</c:v>
                </c:pt>
                <c:pt idx="1373">
                  <c:v>412.19831481574022</c:v>
                </c:pt>
                <c:pt idx="1374">
                  <c:v>386.69265668304513</c:v>
                </c:pt>
                <c:pt idx="1375">
                  <c:v>361.6184260925188</c:v>
                </c:pt>
                <c:pt idx="1376">
                  <c:v>28.199614557479379</c:v>
                </c:pt>
                <c:pt idx="1377">
                  <c:v>62.348906413856184</c:v>
                </c:pt>
                <c:pt idx="1378">
                  <c:v>49.658656861629481</c:v>
                </c:pt>
                <c:pt idx="1379">
                  <c:v>52.182360465187344</c:v>
                </c:pt>
                <c:pt idx="1380">
                  <c:v>79.367467596841806</c:v>
                </c:pt>
                <c:pt idx="1381">
                  <c:v>61.379288489973248</c:v>
                </c:pt>
                <c:pt idx="1382">
                  <c:v>62.697053083234636</c:v>
                </c:pt>
                <c:pt idx="1383">
                  <c:v>90.132202082430524</c:v>
                </c:pt>
                <c:pt idx="1384">
                  <c:v>76.729299959802518</c:v>
                </c:pt>
                <c:pt idx="1385">
                  <c:v>96.712587406326548</c:v>
                </c:pt>
                <c:pt idx="1386">
                  <c:v>84.729464208673505</c:v>
                </c:pt>
                <c:pt idx="1387">
                  <c:v>87.525661848867287</c:v>
                </c:pt>
                <c:pt idx="1388">
                  <c:v>100.20592140246373</c:v>
                </c:pt>
                <c:pt idx="1389">
                  <c:v>82.995298213842602</c:v>
                </c:pt>
                <c:pt idx="1390">
                  <c:v>88.187046908217155</c:v>
                </c:pt>
                <c:pt idx="1391">
                  <c:v>123.00805075899891</c:v>
                </c:pt>
                <c:pt idx="1392">
                  <c:v>126.58336629456585</c:v>
                </c:pt>
                <c:pt idx="1393">
                  <c:v>129.0001452444304</c:v>
                </c:pt>
                <c:pt idx="1394">
                  <c:v>131.28841629313277</c:v>
                </c:pt>
                <c:pt idx="1395">
                  <c:v>129.22389379293645</c:v>
                </c:pt>
                <c:pt idx="1396">
                  <c:v>130.53207213089553</c:v>
                </c:pt>
                <c:pt idx="1397">
                  <c:v>132.12901440204774</c:v>
                </c:pt>
                <c:pt idx="1398">
                  <c:v>133.75262373309442</c:v>
                </c:pt>
                <c:pt idx="1399">
                  <c:v>133.99078441779852</c:v>
                </c:pt>
                <c:pt idx="1400">
                  <c:v>136.9925641699285</c:v>
                </c:pt>
                <c:pt idx="1401">
                  <c:v>137.28296427294421</c:v>
                </c:pt>
                <c:pt idx="1402">
                  <c:v>138.92794928058052</c:v>
                </c:pt>
                <c:pt idx="1403">
                  <c:v>154.2601660874893</c:v>
                </c:pt>
                <c:pt idx="1404">
                  <c:v>153.18512931627615</c:v>
                </c:pt>
                <c:pt idx="1405">
                  <c:v>156.7699156938634</c:v>
                </c:pt>
                <c:pt idx="1406">
                  <c:v>152.3296324324152</c:v>
                </c:pt>
                <c:pt idx="1407">
                  <c:v>161.73353885283569</c:v>
                </c:pt>
                <c:pt idx="1408">
                  <c:v>161.48490432074647</c:v>
                </c:pt>
                <c:pt idx="1409">
                  <c:v>169.78535163166424</c:v>
                </c:pt>
                <c:pt idx="1410">
                  <c:v>168.5380518452954</c:v>
                </c:pt>
                <c:pt idx="1411">
                  <c:v>171.51547666594703</c:v>
                </c:pt>
                <c:pt idx="1412">
                  <c:v>172.60238074112019</c:v>
                </c:pt>
                <c:pt idx="1413">
                  <c:v>218.95773335362097</c:v>
                </c:pt>
                <c:pt idx="1414">
                  <c:v>242.65446105881622</c:v>
                </c:pt>
                <c:pt idx="1415">
                  <c:v>267.34292946661856</c:v>
                </c:pt>
                <c:pt idx="1416">
                  <c:v>322.05049774017675</c:v>
                </c:pt>
                <c:pt idx="1417">
                  <c:v>384.26546419810245</c:v>
                </c:pt>
                <c:pt idx="1418">
                  <c:v>504.59629447304815</c:v>
                </c:pt>
                <c:pt idx="1419">
                  <c:v>568.83052177843831</c:v>
                </c:pt>
                <c:pt idx="1420">
                  <c:v>579.32792377778674</c:v>
                </c:pt>
                <c:pt idx="1421">
                  <c:v>615.19838629386618</c:v>
                </c:pt>
                <c:pt idx="1422">
                  <c:v>669.12192716254071</c:v>
                </c:pt>
                <c:pt idx="1423">
                  <c:v>689.14427213274121</c:v>
                </c:pt>
                <c:pt idx="1424">
                  <c:v>696.08589542772756</c:v>
                </c:pt>
                <c:pt idx="1425">
                  <c:v>686.77768520044856</c:v>
                </c:pt>
                <c:pt idx="1426">
                  <c:v>679.07705880580352</c:v>
                </c:pt>
                <c:pt idx="1427">
                  <c:v>656.59353692120362</c:v>
                </c:pt>
                <c:pt idx="1428">
                  <c:v>76.199325712316607</c:v>
                </c:pt>
                <c:pt idx="1429">
                  <c:v>75.88317823115554</c:v>
                </c:pt>
                <c:pt idx="1430">
                  <c:v>32.563592823162907</c:v>
                </c:pt>
                <c:pt idx="1431">
                  <c:v>27.328844615281071</c:v>
                </c:pt>
                <c:pt idx="1432">
                  <c:v>153.14851359863994</c:v>
                </c:pt>
                <c:pt idx="1433">
                  <c:v>154.60498219398417</c:v>
                </c:pt>
                <c:pt idx="1434">
                  <c:v>160.17472019711619</c:v>
                </c:pt>
                <c:pt idx="1435">
                  <c:v>166.43538344418835</c:v>
                </c:pt>
                <c:pt idx="1436">
                  <c:v>171.67204766868642</c:v>
                </c:pt>
                <c:pt idx="1437">
                  <c:v>172.96674186108135</c:v>
                </c:pt>
                <c:pt idx="1438">
                  <c:v>174.5389886783245</c:v>
                </c:pt>
                <c:pt idx="1439">
                  <c:v>176.47051257734589</c:v>
                </c:pt>
                <c:pt idx="1440">
                  <c:v>153.97282855148788</c:v>
                </c:pt>
                <c:pt idx="1441">
                  <c:v>155.43589334429029</c:v>
                </c:pt>
                <c:pt idx="1442">
                  <c:v>156.53461504791588</c:v>
                </c:pt>
                <c:pt idx="1443">
                  <c:v>157.77833471881493</c:v>
                </c:pt>
                <c:pt idx="1444">
                  <c:v>157.81857210660209</c:v>
                </c:pt>
                <c:pt idx="1445">
                  <c:v>157.77912835780583</c:v>
                </c:pt>
                <c:pt idx="1446">
                  <c:v>163.27091173743639</c:v>
                </c:pt>
                <c:pt idx="1447">
                  <c:v>161.96078214291731</c:v>
                </c:pt>
                <c:pt idx="1448">
                  <c:v>164.93292662943367</c:v>
                </c:pt>
                <c:pt idx="1449">
                  <c:v>166.24360382671614</c:v>
                </c:pt>
                <c:pt idx="1450">
                  <c:v>167.79700324358328</c:v>
                </c:pt>
                <c:pt idx="1451">
                  <c:v>173.39176101294939</c:v>
                </c:pt>
                <c:pt idx="1452">
                  <c:v>178.59135352730954</c:v>
                </c:pt>
                <c:pt idx="1453">
                  <c:v>140.3957814477545</c:v>
                </c:pt>
                <c:pt idx="1454">
                  <c:v>140.72664329984033</c:v>
                </c:pt>
                <c:pt idx="1455">
                  <c:v>139.4743847814083</c:v>
                </c:pt>
                <c:pt idx="1456">
                  <c:v>144.58112993786375</c:v>
                </c:pt>
                <c:pt idx="1457">
                  <c:v>150.07114740887874</c:v>
                </c:pt>
                <c:pt idx="1458">
                  <c:v>150.04620250014756</c:v>
                </c:pt>
                <c:pt idx="1459">
                  <c:v>151.34897711509618</c:v>
                </c:pt>
                <c:pt idx="1460">
                  <c:v>162.34770680766906</c:v>
                </c:pt>
                <c:pt idx="1461">
                  <c:v>162.20766228516203</c:v>
                </c:pt>
                <c:pt idx="1462">
                  <c:v>168.73196665289407</c:v>
                </c:pt>
                <c:pt idx="1463">
                  <c:v>169.91990335055954</c:v>
                </c:pt>
                <c:pt idx="1464">
                  <c:v>172.29906017288133</c:v>
                </c:pt>
                <c:pt idx="1465">
                  <c:v>177.9456450524797</c:v>
                </c:pt>
                <c:pt idx="1466">
                  <c:v>182.48333584981609</c:v>
                </c:pt>
                <c:pt idx="1467">
                  <c:v>187.44182694728511</c:v>
                </c:pt>
                <c:pt idx="1468">
                  <c:v>135.71473117408098</c:v>
                </c:pt>
                <c:pt idx="1469">
                  <c:v>135.85091397270068</c:v>
                </c:pt>
                <c:pt idx="1470">
                  <c:v>135.70688070029112</c:v>
                </c:pt>
                <c:pt idx="1471">
                  <c:v>137.68045778168968</c:v>
                </c:pt>
                <c:pt idx="1472">
                  <c:v>137.44408234330183</c:v>
                </c:pt>
                <c:pt idx="1473">
                  <c:v>141.71215495695282</c:v>
                </c:pt>
                <c:pt idx="1474">
                  <c:v>147.32456768773147</c:v>
                </c:pt>
                <c:pt idx="1475">
                  <c:v>151.74261714015813</c:v>
                </c:pt>
                <c:pt idx="1476">
                  <c:v>156.39483268933509</c:v>
                </c:pt>
                <c:pt idx="1477">
                  <c:v>158.36904497982215</c:v>
                </c:pt>
                <c:pt idx="1478">
                  <c:v>179.60743259966736</c:v>
                </c:pt>
                <c:pt idx="1479">
                  <c:v>197.55046472854661</c:v>
                </c:pt>
                <c:pt idx="1480">
                  <c:v>208.08959919795689</c:v>
                </c:pt>
                <c:pt idx="1481">
                  <c:v>220.46939743421788</c:v>
                </c:pt>
                <c:pt idx="1482">
                  <c:v>107.53978049214837</c:v>
                </c:pt>
                <c:pt idx="1483">
                  <c:v>107.45528759978762</c:v>
                </c:pt>
                <c:pt idx="1484">
                  <c:v>108.39376824357251</c:v>
                </c:pt>
                <c:pt idx="1485">
                  <c:v>112.1819633396436</c:v>
                </c:pt>
                <c:pt idx="1486">
                  <c:v>111.12090206719623</c:v>
                </c:pt>
                <c:pt idx="1487">
                  <c:v>111.21950623821721</c:v>
                </c:pt>
                <c:pt idx="1488">
                  <c:v>108.74763123322481</c:v>
                </c:pt>
                <c:pt idx="1489">
                  <c:v>112.3050253341035</c:v>
                </c:pt>
                <c:pt idx="1490">
                  <c:v>110.18968360767406</c:v>
                </c:pt>
                <c:pt idx="1491">
                  <c:v>108.56821281794095</c:v>
                </c:pt>
                <c:pt idx="1492">
                  <c:v>110.59256284015197</c:v>
                </c:pt>
                <c:pt idx="1493">
                  <c:v>125.12903413964679</c:v>
                </c:pt>
                <c:pt idx="1494">
                  <c:v>125.75126192188316</c:v>
                </c:pt>
                <c:pt idx="1495">
                  <c:v>129.36361738407209</c:v>
                </c:pt>
                <c:pt idx="1496">
                  <c:v>123.10110728150002</c:v>
                </c:pt>
                <c:pt idx="1497">
                  <c:v>153.39108603981802</c:v>
                </c:pt>
                <c:pt idx="1498">
                  <c:v>159.14525002171885</c:v>
                </c:pt>
                <c:pt idx="1499">
                  <c:v>155.30583215695222</c:v>
                </c:pt>
                <c:pt idx="1500">
                  <c:v>160.86180337249257</c:v>
                </c:pt>
                <c:pt idx="1501">
                  <c:v>156.47829850742951</c:v>
                </c:pt>
                <c:pt idx="1502">
                  <c:v>159.95226690286066</c:v>
                </c:pt>
                <c:pt idx="1503">
                  <c:v>154.24960748322559</c:v>
                </c:pt>
                <c:pt idx="1504">
                  <c:v>166.19651741955977</c:v>
                </c:pt>
                <c:pt idx="1505">
                  <c:v>166.73130063357593</c:v>
                </c:pt>
                <c:pt idx="1506">
                  <c:v>159.89192251055516</c:v>
                </c:pt>
                <c:pt idx="1507">
                  <c:v>170.50729800204792</c:v>
                </c:pt>
                <c:pt idx="1508">
                  <c:v>167.1195100226405</c:v>
                </c:pt>
                <c:pt idx="1509">
                  <c:v>181.62570208147565</c:v>
                </c:pt>
                <c:pt idx="1510">
                  <c:v>106.7896866914399</c:v>
                </c:pt>
                <c:pt idx="1511">
                  <c:v>106.46332033868418</c:v>
                </c:pt>
                <c:pt idx="1512">
                  <c:v>107.97120895854994</c:v>
                </c:pt>
                <c:pt idx="1513">
                  <c:v>109.19925853112937</c:v>
                </c:pt>
                <c:pt idx="1514">
                  <c:v>113.12451868569136</c:v>
                </c:pt>
                <c:pt idx="1515">
                  <c:v>111.20689476969741</c:v>
                </c:pt>
                <c:pt idx="1516">
                  <c:v>114.94148053633663</c:v>
                </c:pt>
                <c:pt idx="1517">
                  <c:v>112.55491709788399</c:v>
                </c:pt>
                <c:pt idx="1518">
                  <c:v>115.03216158967655</c:v>
                </c:pt>
                <c:pt idx="1519">
                  <c:v>119.17037121801511</c:v>
                </c:pt>
                <c:pt idx="1520">
                  <c:v>123.42669272650633</c:v>
                </c:pt>
                <c:pt idx="1521">
                  <c:v>125.04458717891009</c:v>
                </c:pt>
                <c:pt idx="1522">
                  <c:v>127.54005280478844</c:v>
                </c:pt>
                <c:pt idx="1523">
                  <c:v>130.50279053749063</c:v>
                </c:pt>
                <c:pt idx="1524">
                  <c:v>134.83835023746295</c:v>
                </c:pt>
                <c:pt idx="1525">
                  <c:v>111.49556974947757</c:v>
                </c:pt>
                <c:pt idx="1526">
                  <c:v>112.73870510453176</c:v>
                </c:pt>
                <c:pt idx="1527">
                  <c:v>115.69522785063819</c:v>
                </c:pt>
                <c:pt idx="1528">
                  <c:v>117.0786999418807</c:v>
                </c:pt>
                <c:pt idx="1529">
                  <c:v>134.04332648258804</c:v>
                </c:pt>
                <c:pt idx="1530">
                  <c:v>140.56001247268071</c:v>
                </c:pt>
                <c:pt idx="1531">
                  <c:v>140.90957638187362</c:v>
                </c:pt>
                <c:pt idx="1532">
                  <c:v>142.86106118548548</c:v>
                </c:pt>
                <c:pt idx="1533">
                  <c:v>148.75251334222588</c:v>
                </c:pt>
                <c:pt idx="1534">
                  <c:v>145.40286884515655</c:v>
                </c:pt>
                <c:pt idx="1535">
                  <c:v>148.01144175409257</c:v>
                </c:pt>
                <c:pt idx="1536">
                  <c:v>147.5851494234945</c:v>
                </c:pt>
                <c:pt idx="1537">
                  <c:v>155.45495756930248</c:v>
                </c:pt>
                <c:pt idx="1538">
                  <c:v>160.21721549888801</c:v>
                </c:pt>
                <c:pt idx="1539">
                  <c:v>165.37761209537774</c:v>
                </c:pt>
                <c:pt idx="1540">
                  <c:v>167.743702603055</c:v>
                </c:pt>
                <c:pt idx="1541">
                  <c:v>172.21140831874976</c:v>
                </c:pt>
                <c:pt idx="1542">
                  <c:v>169.13622143748785</c:v>
                </c:pt>
                <c:pt idx="1543">
                  <c:v>170.23639604052141</c:v>
                </c:pt>
                <c:pt idx="1544">
                  <c:v>170.46542587981696</c:v>
                </c:pt>
                <c:pt idx="1545">
                  <c:v>173.03149823157327</c:v>
                </c:pt>
                <c:pt idx="1546">
                  <c:v>173.23488121373811</c:v>
                </c:pt>
                <c:pt idx="1547">
                  <c:v>175.49404616205177</c:v>
                </c:pt>
                <c:pt idx="1548">
                  <c:v>175.79479264676692</c:v>
                </c:pt>
                <c:pt idx="1549">
                  <c:v>177.91927791326899</c:v>
                </c:pt>
                <c:pt idx="1550">
                  <c:v>177.12231656159511</c:v>
                </c:pt>
                <c:pt idx="1551">
                  <c:v>177.22974207177938</c:v>
                </c:pt>
                <c:pt idx="1552">
                  <c:v>176.83289153905429</c:v>
                </c:pt>
                <c:pt idx="1553">
                  <c:v>201.67119417436945</c:v>
                </c:pt>
                <c:pt idx="1554">
                  <c:v>209.11122507803694</c:v>
                </c:pt>
                <c:pt idx="1555">
                  <c:v>214.93080498988232</c:v>
                </c:pt>
                <c:pt idx="1556">
                  <c:v>264.34143589518362</c:v>
                </c:pt>
                <c:pt idx="1557">
                  <c:v>272.33375463976716</c:v>
                </c:pt>
                <c:pt idx="1558">
                  <c:v>273.37007980335068</c:v>
                </c:pt>
                <c:pt idx="1559">
                  <c:v>277.86667146921769</c:v>
                </c:pt>
                <c:pt idx="1560">
                  <c:v>283.88168304097599</c:v>
                </c:pt>
                <c:pt idx="1561">
                  <c:v>281.92558010528086</c:v>
                </c:pt>
                <c:pt idx="1562">
                  <c:v>279.67632031452246</c:v>
                </c:pt>
                <c:pt idx="1563">
                  <c:v>270.89304409626862</c:v>
                </c:pt>
                <c:pt idx="1564">
                  <c:v>278.32854758786789</c:v>
                </c:pt>
                <c:pt idx="1565">
                  <c:v>292.2936846756902</c:v>
                </c:pt>
                <c:pt idx="1566">
                  <c:v>128.1837309390846</c:v>
                </c:pt>
                <c:pt idx="1567">
                  <c:v>129.39397124840909</c:v>
                </c:pt>
                <c:pt idx="1568">
                  <c:v>128.98661144283741</c:v>
                </c:pt>
                <c:pt idx="1569">
                  <c:v>132.17301079401705</c:v>
                </c:pt>
                <c:pt idx="1570">
                  <c:v>132.02570880379727</c:v>
                </c:pt>
                <c:pt idx="1571">
                  <c:v>134.42372901859892</c:v>
                </c:pt>
                <c:pt idx="1572">
                  <c:v>137.58076878165213</c:v>
                </c:pt>
                <c:pt idx="1573">
                  <c:v>141.56864152870372</c:v>
                </c:pt>
                <c:pt idx="1574">
                  <c:v>140.80446755843411</c:v>
                </c:pt>
                <c:pt idx="1575">
                  <c:v>141.24160004717197</c:v>
                </c:pt>
                <c:pt idx="1576">
                  <c:v>139.01756254584319</c:v>
                </c:pt>
                <c:pt idx="1577">
                  <c:v>139.82037006825337</c:v>
                </c:pt>
                <c:pt idx="1578">
                  <c:v>141.27321938714877</c:v>
                </c:pt>
                <c:pt idx="1579">
                  <c:v>148.64164011870986</c:v>
                </c:pt>
                <c:pt idx="1580">
                  <c:v>146.8994539937882</c:v>
                </c:pt>
                <c:pt idx="1581">
                  <c:v>112.9095265355833</c:v>
                </c:pt>
                <c:pt idx="1582">
                  <c:v>112.03947893772906</c:v>
                </c:pt>
                <c:pt idx="1583">
                  <c:v>112.89674960832249</c:v>
                </c:pt>
                <c:pt idx="1584">
                  <c:v>112.9555005133449</c:v>
                </c:pt>
                <c:pt idx="1585">
                  <c:v>104.16761348712856</c:v>
                </c:pt>
                <c:pt idx="1586">
                  <c:v>109.38033404247128</c:v>
                </c:pt>
                <c:pt idx="1587">
                  <c:v>115.11142598021837</c:v>
                </c:pt>
                <c:pt idx="1588">
                  <c:v>120.56810575954589</c:v>
                </c:pt>
                <c:pt idx="1589">
                  <c:v>114.12787943184489</c:v>
                </c:pt>
                <c:pt idx="1590">
                  <c:v>115.90153203651337</c:v>
                </c:pt>
                <c:pt idx="1591">
                  <c:v>110.05963932309018</c:v>
                </c:pt>
                <c:pt idx="1592">
                  <c:v>118.31153029528997</c:v>
                </c:pt>
                <c:pt idx="1593">
                  <c:v>126.06572094196542</c:v>
                </c:pt>
                <c:pt idx="1594">
                  <c:v>133.65941316025084</c:v>
                </c:pt>
                <c:pt idx="1595">
                  <c:v>136.16327078874403</c:v>
                </c:pt>
                <c:pt idx="1596">
                  <c:v>141.58947203298897</c:v>
                </c:pt>
                <c:pt idx="1597">
                  <c:v>142.93421039868571</c:v>
                </c:pt>
                <c:pt idx="1598">
                  <c:v>142.94548414043851</c:v>
                </c:pt>
                <c:pt idx="1599">
                  <c:v>152.88088059255483</c:v>
                </c:pt>
                <c:pt idx="1600">
                  <c:v>155.00772500792152</c:v>
                </c:pt>
                <c:pt idx="1601">
                  <c:v>155.92509703374301</c:v>
                </c:pt>
                <c:pt idx="1602">
                  <c:v>155.0914577889086</c:v>
                </c:pt>
                <c:pt idx="1603">
                  <c:v>155.76214235439764</c:v>
                </c:pt>
                <c:pt idx="1604">
                  <c:v>155.71418315415363</c:v>
                </c:pt>
                <c:pt idx="1605">
                  <c:v>155.66689499171662</c:v>
                </c:pt>
                <c:pt idx="1606">
                  <c:v>156.41650708650815</c:v>
                </c:pt>
                <c:pt idx="1607">
                  <c:v>160.55008003321038</c:v>
                </c:pt>
                <c:pt idx="1608">
                  <c:v>163.62584606495875</c:v>
                </c:pt>
                <c:pt idx="1609">
                  <c:v>157.65203782112525</c:v>
                </c:pt>
                <c:pt idx="1610">
                  <c:v>158.16096936343394</c:v>
                </c:pt>
                <c:pt idx="1611">
                  <c:v>158.24617224638166</c:v>
                </c:pt>
                <c:pt idx="1612">
                  <c:v>161.24401603159419</c:v>
                </c:pt>
                <c:pt idx="1613">
                  <c:v>161.41590454704703</c:v>
                </c:pt>
                <c:pt idx="1614">
                  <c:v>163.038600615012</c:v>
                </c:pt>
                <c:pt idx="1615">
                  <c:v>164.41026604761663</c:v>
                </c:pt>
                <c:pt idx="1616">
                  <c:v>163.79732376248052</c:v>
                </c:pt>
                <c:pt idx="1617">
                  <c:v>166.55029043067424</c:v>
                </c:pt>
                <c:pt idx="1618">
                  <c:v>164.78009341788265</c:v>
                </c:pt>
                <c:pt idx="1619">
                  <c:v>163.25375028793593</c:v>
                </c:pt>
                <c:pt idx="1620">
                  <c:v>170.22901410117979</c:v>
                </c:pt>
                <c:pt idx="1621">
                  <c:v>172.5818765802062</c:v>
                </c:pt>
                <c:pt idx="1622">
                  <c:v>172.81717198449857</c:v>
                </c:pt>
                <c:pt idx="1623">
                  <c:v>181.70004005794797</c:v>
                </c:pt>
                <c:pt idx="1624">
                  <c:v>175.76531661234108</c:v>
                </c:pt>
                <c:pt idx="1625">
                  <c:v>190.37667651043088</c:v>
                </c:pt>
                <c:pt idx="1626">
                  <c:v>200.87188816205276</c:v>
                </c:pt>
                <c:pt idx="1627">
                  <c:v>211.95232193282573</c:v>
                </c:pt>
                <c:pt idx="1628">
                  <c:v>219.2974525919719</c:v>
                </c:pt>
                <c:pt idx="1629">
                  <c:v>244.05244708502403</c:v>
                </c:pt>
                <c:pt idx="1630">
                  <c:v>273.39332547194465</c:v>
                </c:pt>
                <c:pt idx="1631">
                  <c:v>294.70559571042577</c:v>
                </c:pt>
                <c:pt idx="1632">
                  <c:v>320.58503239691532</c:v>
                </c:pt>
                <c:pt idx="1633">
                  <c:v>333.89017668832855</c:v>
                </c:pt>
                <c:pt idx="1634">
                  <c:v>251.71641694804416</c:v>
                </c:pt>
                <c:pt idx="1635">
                  <c:v>254.73367883493356</c:v>
                </c:pt>
                <c:pt idx="1636">
                  <c:v>281.24897857055038</c:v>
                </c:pt>
                <c:pt idx="1637">
                  <c:v>320.46262453596933</c:v>
                </c:pt>
                <c:pt idx="1638">
                  <c:v>342.31095861063568</c:v>
                </c:pt>
                <c:pt idx="1639">
                  <c:v>365.1755093157326</c:v>
                </c:pt>
                <c:pt idx="1640">
                  <c:v>387.23154304176444</c:v>
                </c:pt>
                <c:pt idx="1641">
                  <c:v>420.89914252721269</c:v>
                </c:pt>
                <c:pt idx="1642">
                  <c:v>454.99575223019212</c:v>
                </c:pt>
                <c:pt idx="1643">
                  <c:v>490.3636123052022</c:v>
                </c:pt>
                <c:pt idx="1644">
                  <c:v>524.70838128335322</c:v>
                </c:pt>
                <c:pt idx="1645">
                  <c:v>549.41106938195537</c:v>
                </c:pt>
                <c:pt idx="1646">
                  <c:v>573.76065609949262</c:v>
                </c:pt>
                <c:pt idx="1647">
                  <c:v>588.84863390562236</c:v>
                </c:pt>
                <c:pt idx="1648">
                  <c:v>602.29917189517232</c:v>
                </c:pt>
              </c:numCache>
            </c:numRef>
          </c:xVal>
          <c:yVal>
            <c:numRef>
              <c:f>Regression!RegChartFitY</c:f>
              <c:numCache>
                <c:formatCode>0.0000</c:formatCode>
                <c:ptCount val="1649"/>
                <c:pt idx="0">
                  <c:v>169.88256259063704</c:v>
                </c:pt>
                <c:pt idx="1">
                  <c:v>171.30284174027375</c:v>
                </c:pt>
                <c:pt idx="2">
                  <c:v>172.73445053609746</c:v>
                </c:pt>
                <c:pt idx="3">
                  <c:v>174.1426390026391</c:v>
                </c:pt>
                <c:pt idx="4">
                  <c:v>178.76063829319719</c:v>
                </c:pt>
                <c:pt idx="5">
                  <c:v>182.72423859448185</c:v>
                </c:pt>
                <c:pt idx="6">
                  <c:v>187.11920005811899</c:v>
                </c:pt>
                <c:pt idx="7">
                  <c:v>190.19156991297325</c:v>
                </c:pt>
                <c:pt idx="8">
                  <c:v>194.51183336030243</c:v>
                </c:pt>
                <c:pt idx="9">
                  <c:v>198.81703322813183</c:v>
                </c:pt>
                <c:pt idx="10">
                  <c:v>201.71677143559054</c:v>
                </c:pt>
                <c:pt idx="11">
                  <c:v>217.38994044808061</c:v>
                </c:pt>
                <c:pt idx="12">
                  <c:v>221.66394000124467</c:v>
                </c:pt>
                <c:pt idx="13">
                  <c:v>225.93148872889682</c:v>
                </c:pt>
                <c:pt idx="14">
                  <c:v>230.25329204749352</c:v>
                </c:pt>
                <c:pt idx="15">
                  <c:v>235.97727387592158</c:v>
                </c:pt>
                <c:pt idx="16">
                  <c:v>126.96088472571074</c:v>
                </c:pt>
                <c:pt idx="17">
                  <c:v>126.33117535731714</c:v>
                </c:pt>
                <c:pt idx="18">
                  <c:v>127.25832449212828</c:v>
                </c:pt>
                <c:pt idx="19">
                  <c:v>128.75957844411971</c:v>
                </c:pt>
                <c:pt idx="20">
                  <c:v>142.38209966517411</c:v>
                </c:pt>
                <c:pt idx="21">
                  <c:v>155.31896668444662</c:v>
                </c:pt>
                <c:pt idx="22">
                  <c:v>160.0822929134894</c:v>
                </c:pt>
                <c:pt idx="23">
                  <c:v>163.72736182206017</c:v>
                </c:pt>
                <c:pt idx="24">
                  <c:v>169.35984058694879</c:v>
                </c:pt>
                <c:pt idx="25">
                  <c:v>171.34975924890361</c:v>
                </c:pt>
                <c:pt idx="26">
                  <c:v>179.26580991994439</c:v>
                </c:pt>
                <c:pt idx="27">
                  <c:v>174.61828337258567</c:v>
                </c:pt>
                <c:pt idx="28">
                  <c:v>177.5092352754059</c:v>
                </c:pt>
                <c:pt idx="29">
                  <c:v>174.99667541793906</c:v>
                </c:pt>
                <c:pt idx="30">
                  <c:v>178.40554239232506</c:v>
                </c:pt>
                <c:pt idx="31">
                  <c:v>174.79903047053779</c:v>
                </c:pt>
                <c:pt idx="32">
                  <c:v>108.43266503994417</c:v>
                </c:pt>
                <c:pt idx="33">
                  <c:v>108.10556909406475</c:v>
                </c:pt>
                <c:pt idx="34">
                  <c:v>108.53776375695642</c:v>
                </c:pt>
                <c:pt idx="35">
                  <c:v>114.09574476286824</c:v>
                </c:pt>
                <c:pt idx="36">
                  <c:v>119.77577232682845</c:v>
                </c:pt>
                <c:pt idx="37">
                  <c:v>127.47433110209704</c:v>
                </c:pt>
                <c:pt idx="38">
                  <c:v>135.91468728922624</c:v>
                </c:pt>
                <c:pt idx="39">
                  <c:v>138.83321762599837</c:v>
                </c:pt>
                <c:pt idx="40">
                  <c:v>138.7655615509056</c:v>
                </c:pt>
                <c:pt idx="41">
                  <c:v>144.83759563972046</c:v>
                </c:pt>
                <c:pt idx="42">
                  <c:v>147.92638088258548</c:v>
                </c:pt>
                <c:pt idx="43">
                  <c:v>200.96227756137498</c:v>
                </c:pt>
                <c:pt idx="44">
                  <c:v>202.96684222659937</c:v>
                </c:pt>
                <c:pt idx="45">
                  <c:v>221.0718628675879</c:v>
                </c:pt>
                <c:pt idx="46">
                  <c:v>232.38554211111818</c:v>
                </c:pt>
                <c:pt idx="47">
                  <c:v>237.3703691833108</c:v>
                </c:pt>
                <c:pt idx="48">
                  <c:v>241.49209450532229</c:v>
                </c:pt>
                <c:pt idx="49">
                  <c:v>248.2353554288041</c:v>
                </c:pt>
                <c:pt idx="50">
                  <c:v>251.58468237888854</c:v>
                </c:pt>
                <c:pt idx="51">
                  <c:v>92.69469853018046</c:v>
                </c:pt>
                <c:pt idx="52">
                  <c:v>93.308374460341497</c:v>
                </c:pt>
                <c:pt idx="53">
                  <c:v>94.427915442547715</c:v>
                </c:pt>
                <c:pt idx="54">
                  <c:v>93.360034772118894</c:v>
                </c:pt>
                <c:pt idx="55">
                  <c:v>103.83785920350286</c:v>
                </c:pt>
                <c:pt idx="56">
                  <c:v>103.35280127231417</c:v>
                </c:pt>
                <c:pt idx="57">
                  <c:v>106.42261199010449</c:v>
                </c:pt>
                <c:pt idx="58">
                  <c:v>106.87760723919445</c:v>
                </c:pt>
                <c:pt idx="59">
                  <c:v>108.87480161348512</c:v>
                </c:pt>
                <c:pt idx="60">
                  <c:v>109.09725722931142</c:v>
                </c:pt>
                <c:pt idx="61">
                  <c:v>106.66125172404094</c:v>
                </c:pt>
                <c:pt idx="62">
                  <c:v>108.17627597335056</c:v>
                </c:pt>
                <c:pt idx="63">
                  <c:v>108.4609217462193</c:v>
                </c:pt>
                <c:pt idx="64">
                  <c:v>146.15112561207027</c:v>
                </c:pt>
                <c:pt idx="65">
                  <c:v>145.7782511547492</c:v>
                </c:pt>
                <c:pt idx="66">
                  <c:v>146.17833446763066</c:v>
                </c:pt>
                <c:pt idx="67">
                  <c:v>146.98540515013875</c:v>
                </c:pt>
                <c:pt idx="68">
                  <c:v>153.39839151725289</c:v>
                </c:pt>
                <c:pt idx="69">
                  <c:v>158.22184445730215</c:v>
                </c:pt>
                <c:pt idx="70">
                  <c:v>153.44155536629961</c:v>
                </c:pt>
                <c:pt idx="71">
                  <c:v>161.87166720619115</c:v>
                </c:pt>
                <c:pt idx="72">
                  <c:v>168.25866545192386</c:v>
                </c:pt>
                <c:pt idx="73">
                  <c:v>174.43446795078722</c:v>
                </c:pt>
                <c:pt idx="74">
                  <c:v>172.46993449650444</c:v>
                </c:pt>
                <c:pt idx="75">
                  <c:v>171.41612246021657</c:v>
                </c:pt>
                <c:pt idx="76">
                  <c:v>170.54684406310821</c:v>
                </c:pt>
                <c:pt idx="77">
                  <c:v>166.27416779786509</c:v>
                </c:pt>
                <c:pt idx="78">
                  <c:v>165.08323160880244</c:v>
                </c:pt>
                <c:pt idx="79">
                  <c:v>-24.011024783811763</c:v>
                </c:pt>
                <c:pt idx="80">
                  <c:v>-26.332083428100759</c:v>
                </c:pt>
                <c:pt idx="81">
                  <c:v>-22.784589165105672</c:v>
                </c:pt>
                <c:pt idx="82">
                  <c:v>-14.169872324338712</c:v>
                </c:pt>
                <c:pt idx="83">
                  <c:v>0.3974249291960632</c:v>
                </c:pt>
                <c:pt idx="84">
                  <c:v>14.146040263415955</c:v>
                </c:pt>
                <c:pt idx="85">
                  <c:v>8.5034219170210577</c:v>
                </c:pt>
                <c:pt idx="86">
                  <c:v>43.762761879530103</c:v>
                </c:pt>
                <c:pt idx="87">
                  <c:v>0.28357770815404137</c:v>
                </c:pt>
                <c:pt idx="88">
                  <c:v>25.511349970608421</c:v>
                </c:pt>
                <c:pt idx="89">
                  <c:v>18.03079065824528</c:v>
                </c:pt>
                <c:pt idx="90">
                  <c:v>5.3146236448342847</c:v>
                </c:pt>
                <c:pt idx="91">
                  <c:v>29.059119557258612</c:v>
                </c:pt>
                <c:pt idx="92">
                  <c:v>8.5386267437662582</c:v>
                </c:pt>
                <c:pt idx="93">
                  <c:v>60.915253250388901</c:v>
                </c:pt>
                <c:pt idx="94">
                  <c:v>99.196355215625999</c:v>
                </c:pt>
                <c:pt idx="95">
                  <c:v>65.685440138574052</c:v>
                </c:pt>
                <c:pt idx="96">
                  <c:v>63.076865115055966</c:v>
                </c:pt>
                <c:pt idx="97">
                  <c:v>71.404958186475682</c:v>
                </c:pt>
                <c:pt idx="98">
                  <c:v>67.087717316739003</c:v>
                </c:pt>
                <c:pt idx="99">
                  <c:v>71.255992639084781</c:v>
                </c:pt>
                <c:pt idx="100">
                  <c:v>75.626569773885279</c:v>
                </c:pt>
                <c:pt idx="101">
                  <c:v>111.46695294259183</c:v>
                </c:pt>
                <c:pt idx="102">
                  <c:v>86.12474078902585</c:v>
                </c:pt>
                <c:pt idx="103">
                  <c:v>90.846250592019771</c:v>
                </c:pt>
                <c:pt idx="104">
                  <c:v>113.04980462982758</c:v>
                </c:pt>
                <c:pt idx="105">
                  <c:v>78.403329270682292</c:v>
                </c:pt>
                <c:pt idx="106">
                  <c:v>88.388053671887036</c:v>
                </c:pt>
                <c:pt idx="107">
                  <c:v>92.910651193699692</c:v>
                </c:pt>
                <c:pt idx="108">
                  <c:v>138.61330038306508</c:v>
                </c:pt>
                <c:pt idx="109">
                  <c:v>150.978994565113</c:v>
                </c:pt>
                <c:pt idx="110">
                  <c:v>144.43682424646798</c:v>
                </c:pt>
                <c:pt idx="111">
                  <c:v>153.31745439766269</c:v>
                </c:pt>
                <c:pt idx="112">
                  <c:v>153.42663776590717</c:v>
                </c:pt>
                <c:pt idx="113">
                  <c:v>156.42588265016047</c:v>
                </c:pt>
                <c:pt idx="114">
                  <c:v>152.05772650984949</c:v>
                </c:pt>
                <c:pt idx="115">
                  <c:v>151.64026911234578</c:v>
                </c:pt>
                <c:pt idx="116">
                  <c:v>164.22762319785102</c:v>
                </c:pt>
                <c:pt idx="117">
                  <c:v>156.75670589070754</c:v>
                </c:pt>
                <c:pt idx="118">
                  <c:v>159.56363249660637</c:v>
                </c:pt>
                <c:pt idx="119">
                  <c:v>161.99701238673617</c:v>
                </c:pt>
                <c:pt idx="120">
                  <c:v>164.87533822976366</c:v>
                </c:pt>
                <c:pt idx="121">
                  <c:v>171.58868429865831</c:v>
                </c:pt>
                <c:pt idx="122">
                  <c:v>171.38337663594771</c:v>
                </c:pt>
                <c:pt idx="123">
                  <c:v>172.78889737968396</c:v>
                </c:pt>
                <c:pt idx="124">
                  <c:v>179.93009951874041</c:v>
                </c:pt>
                <c:pt idx="125">
                  <c:v>187.0849738635084</c:v>
                </c:pt>
                <c:pt idx="126">
                  <c:v>194.28196592184236</c:v>
                </c:pt>
                <c:pt idx="127">
                  <c:v>191.46895577327373</c:v>
                </c:pt>
                <c:pt idx="128">
                  <c:v>191.45416067969066</c:v>
                </c:pt>
                <c:pt idx="129">
                  <c:v>194.3346157074659</c:v>
                </c:pt>
                <c:pt idx="130">
                  <c:v>197.21510206645337</c:v>
                </c:pt>
                <c:pt idx="131">
                  <c:v>198.80543328197524</c:v>
                </c:pt>
                <c:pt idx="132">
                  <c:v>201.52012395158835</c:v>
                </c:pt>
                <c:pt idx="133">
                  <c:v>136.79797856031945</c:v>
                </c:pt>
                <c:pt idx="134">
                  <c:v>139.65321579674105</c:v>
                </c:pt>
                <c:pt idx="135">
                  <c:v>152.00817734328399</c:v>
                </c:pt>
                <c:pt idx="136">
                  <c:v>153.57605884446471</c:v>
                </c:pt>
                <c:pt idx="137">
                  <c:v>146.69783560044746</c:v>
                </c:pt>
                <c:pt idx="138">
                  <c:v>144.83080051783784</c:v>
                </c:pt>
                <c:pt idx="139">
                  <c:v>150.96113245191739</c:v>
                </c:pt>
                <c:pt idx="140">
                  <c:v>152.35444620646012</c:v>
                </c:pt>
                <c:pt idx="141">
                  <c:v>151.06526927468497</c:v>
                </c:pt>
                <c:pt idx="142">
                  <c:v>149.40447010692967</c:v>
                </c:pt>
                <c:pt idx="143">
                  <c:v>157.60887362496968</c:v>
                </c:pt>
                <c:pt idx="144">
                  <c:v>157.28583295393227</c:v>
                </c:pt>
                <c:pt idx="145">
                  <c:v>165.01091083743901</c:v>
                </c:pt>
                <c:pt idx="146">
                  <c:v>164.32609856511783</c:v>
                </c:pt>
                <c:pt idx="147">
                  <c:v>175.49283325901604</c:v>
                </c:pt>
                <c:pt idx="148">
                  <c:v>61.49894328065443</c:v>
                </c:pt>
                <c:pt idx="149">
                  <c:v>87.654291910998779</c:v>
                </c:pt>
                <c:pt idx="150">
                  <c:v>82.954604202085676</c:v>
                </c:pt>
                <c:pt idx="151">
                  <c:v>84.275907034319829</c:v>
                </c:pt>
                <c:pt idx="152">
                  <c:v>87.764454281821145</c:v>
                </c:pt>
                <c:pt idx="153">
                  <c:v>88.533209924684769</c:v>
                </c:pt>
                <c:pt idx="154">
                  <c:v>60.565267872505757</c:v>
                </c:pt>
                <c:pt idx="155">
                  <c:v>89.417201215603967</c:v>
                </c:pt>
                <c:pt idx="156">
                  <c:v>71.163807483268101</c:v>
                </c:pt>
                <c:pt idx="157">
                  <c:v>78.24454496159666</c:v>
                </c:pt>
                <c:pt idx="158">
                  <c:v>32.706324203322424</c:v>
                </c:pt>
                <c:pt idx="159">
                  <c:v>53.791398322139059</c:v>
                </c:pt>
                <c:pt idx="160">
                  <c:v>51.81227305553665</c:v>
                </c:pt>
                <c:pt idx="161">
                  <c:v>47.390290980348823</c:v>
                </c:pt>
                <c:pt idx="162">
                  <c:v>63.110593349601061</c:v>
                </c:pt>
                <c:pt idx="163">
                  <c:v>153.99438991685972</c:v>
                </c:pt>
                <c:pt idx="164">
                  <c:v>152.67117795628732</c:v>
                </c:pt>
                <c:pt idx="165">
                  <c:v>157.99778704799056</c:v>
                </c:pt>
                <c:pt idx="166">
                  <c:v>163.14483142264561</c:v>
                </c:pt>
                <c:pt idx="167">
                  <c:v>160.83769938821973</c:v>
                </c:pt>
                <c:pt idx="168">
                  <c:v>157.94202740565484</c:v>
                </c:pt>
                <c:pt idx="169">
                  <c:v>158.2187789169208</c:v>
                </c:pt>
                <c:pt idx="170">
                  <c:v>162.96345279488716</c:v>
                </c:pt>
                <c:pt idx="171">
                  <c:v>165.90801200449363</c:v>
                </c:pt>
                <c:pt idx="172">
                  <c:v>159.93991624212228</c:v>
                </c:pt>
                <c:pt idx="173">
                  <c:v>164.22306233005358</c:v>
                </c:pt>
                <c:pt idx="174">
                  <c:v>173.39972148529833</c:v>
                </c:pt>
                <c:pt idx="175">
                  <c:v>161.7781345933376</c:v>
                </c:pt>
                <c:pt idx="176">
                  <c:v>165.83996999886475</c:v>
                </c:pt>
                <c:pt idx="177">
                  <c:v>166.03261226582435</c:v>
                </c:pt>
                <c:pt idx="178">
                  <c:v>170.91991972147923</c:v>
                </c:pt>
                <c:pt idx="179">
                  <c:v>177.6271459309439</c:v>
                </c:pt>
                <c:pt idx="180">
                  <c:v>183.23025043650242</c:v>
                </c:pt>
                <c:pt idx="181">
                  <c:v>191.80881589953361</c:v>
                </c:pt>
                <c:pt idx="182">
                  <c:v>195.9117262995826</c:v>
                </c:pt>
                <c:pt idx="183">
                  <c:v>200.18241735834988</c:v>
                </c:pt>
                <c:pt idx="184">
                  <c:v>205.72923553521679</c:v>
                </c:pt>
                <c:pt idx="185">
                  <c:v>209.93790408556126</c:v>
                </c:pt>
                <c:pt idx="186">
                  <c:v>212.7480697598603</c:v>
                </c:pt>
                <c:pt idx="187">
                  <c:v>216.67191612084329</c:v>
                </c:pt>
                <c:pt idx="188">
                  <c:v>222.43955341880257</c:v>
                </c:pt>
                <c:pt idx="189">
                  <c:v>228.91797296662543</c:v>
                </c:pt>
                <c:pt idx="190">
                  <c:v>234.0595765367236</c:v>
                </c:pt>
                <c:pt idx="191">
                  <c:v>138.77515422232975</c:v>
                </c:pt>
                <c:pt idx="192">
                  <c:v>139.20255397772823</c:v>
                </c:pt>
                <c:pt idx="193">
                  <c:v>142.7006701074103</c:v>
                </c:pt>
                <c:pt idx="194">
                  <c:v>147.83237938419296</c:v>
                </c:pt>
                <c:pt idx="195">
                  <c:v>155.3795729017381</c:v>
                </c:pt>
                <c:pt idx="196">
                  <c:v>162.14818601861464</c:v>
                </c:pt>
                <c:pt idx="197">
                  <c:v>166.78043622105935</c:v>
                </c:pt>
                <c:pt idx="198">
                  <c:v>171.42932601896555</c:v>
                </c:pt>
                <c:pt idx="199">
                  <c:v>179.57706931251104</c:v>
                </c:pt>
                <c:pt idx="200">
                  <c:v>187.04552204669977</c:v>
                </c:pt>
                <c:pt idx="201">
                  <c:v>194.2764263194529</c:v>
                </c:pt>
                <c:pt idx="202">
                  <c:v>197.29397055089873</c:v>
                </c:pt>
                <c:pt idx="203">
                  <c:v>200.61452338721631</c:v>
                </c:pt>
                <c:pt idx="204">
                  <c:v>206.42359932692682</c:v>
                </c:pt>
                <c:pt idx="205">
                  <c:v>210.44082914543466</c:v>
                </c:pt>
                <c:pt idx="206">
                  <c:v>123.20360732522869</c:v>
                </c:pt>
                <c:pt idx="207">
                  <c:v>126.52298794473677</c:v>
                </c:pt>
                <c:pt idx="208">
                  <c:v>129.8409545563056</c:v>
                </c:pt>
                <c:pt idx="209">
                  <c:v>140.21510518170714</c:v>
                </c:pt>
                <c:pt idx="210">
                  <c:v>138.4433633925812</c:v>
                </c:pt>
                <c:pt idx="211">
                  <c:v>139.16024422877302</c:v>
                </c:pt>
                <c:pt idx="212">
                  <c:v>146.06745452734378</c:v>
                </c:pt>
                <c:pt idx="213">
                  <c:v>149.29637219912857</c:v>
                </c:pt>
                <c:pt idx="214">
                  <c:v>150.76220306456273</c:v>
                </c:pt>
                <c:pt idx="215">
                  <c:v>152.54975536529426</c:v>
                </c:pt>
                <c:pt idx="216">
                  <c:v>154.51385287667091</c:v>
                </c:pt>
                <c:pt idx="217">
                  <c:v>152.72249163732195</c:v>
                </c:pt>
                <c:pt idx="218">
                  <c:v>160.65886680069659</c:v>
                </c:pt>
                <c:pt idx="219">
                  <c:v>177.56320858312594</c:v>
                </c:pt>
                <c:pt idx="220">
                  <c:v>208.07294112731142</c:v>
                </c:pt>
                <c:pt idx="221">
                  <c:v>217.72645692516966</c:v>
                </c:pt>
                <c:pt idx="222">
                  <c:v>243.25771179160503</c:v>
                </c:pt>
                <c:pt idx="223">
                  <c:v>286.17881140155544</c:v>
                </c:pt>
                <c:pt idx="224">
                  <c:v>291.516173904222</c:v>
                </c:pt>
                <c:pt idx="225">
                  <c:v>306.89113289721098</c:v>
                </c:pt>
                <c:pt idx="226">
                  <c:v>364.41577311420815</c:v>
                </c:pt>
                <c:pt idx="227">
                  <c:v>436.84478431445075</c:v>
                </c:pt>
                <c:pt idx="228">
                  <c:v>473.8774676591446</c:v>
                </c:pt>
                <c:pt idx="229">
                  <c:v>503.40765120003039</c:v>
                </c:pt>
                <c:pt idx="230">
                  <c:v>525.24550337021697</c:v>
                </c:pt>
                <c:pt idx="231">
                  <c:v>542.04612757155223</c:v>
                </c:pt>
                <c:pt idx="232">
                  <c:v>124.09190577167894</c:v>
                </c:pt>
                <c:pt idx="233">
                  <c:v>134.17917792939915</c:v>
                </c:pt>
                <c:pt idx="234">
                  <c:v>135.65019740779979</c:v>
                </c:pt>
                <c:pt idx="235">
                  <c:v>137.54900942473907</c:v>
                </c:pt>
                <c:pt idx="236">
                  <c:v>140.12683229101657</c:v>
                </c:pt>
                <c:pt idx="237">
                  <c:v>141.86714783269605</c:v>
                </c:pt>
                <c:pt idx="238">
                  <c:v>148.73312247266182</c:v>
                </c:pt>
                <c:pt idx="239">
                  <c:v>146.40866975842118</c:v>
                </c:pt>
                <c:pt idx="240">
                  <c:v>143.55048973614885</c:v>
                </c:pt>
                <c:pt idx="241">
                  <c:v>143.09729671633642</c:v>
                </c:pt>
                <c:pt idx="242">
                  <c:v>138.99403708164678</c:v>
                </c:pt>
                <c:pt idx="243">
                  <c:v>128.75220719883299</c:v>
                </c:pt>
                <c:pt idx="244">
                  <c:v>131.18873473295383</c:v>
                </c:pt>
                <c:pt idx="245">
                  <c:v>135.91983309258242</c:v>
                </c:pt>
                <c:pt idx="246">
                  <c:v>139.11940636338207</c:v>
                </c:pt>
                <c:pt idx="247">
                  <c:v>112.38326015647834</c:v>
                </c:pt>
                <c:pt idx="248">
                  <c:v>118.23838958210601</c:v>
                </c:pt>
                <c:pt idx="249">
                  <c:v>112.63989619153145</c:v>
                </c:pt>
                <c:pt idx="250">
                  <c:v>112.7628371850505</c:v>
                </c:pt>
                <c:pt idx="251">
                  <c:v>118.03891962507922</c:v>
                </c:pt>
                <c:pt idx="252">
                  <c:v>120.40708030815432</c:v>
                </c:pt>
                <c:pt idx="253">
                  <c:v>122.98876369193789</c:v>
                </c:pt>
                <c:pt idx="254">
                  <c:v>124.88276681746305</c:v>
                </c:pt>
                <c:pt idx="255">
                  <c:v>123.41811660282053</c:v>
                </c:pt>
                <c:pt idx="256">
                  <c:v>123.99787952406939</c:v>
                </c:pt>
                <c:pt idx="257">
                  <c:v>128.97660704850415</c:v>
                </c:pt>
                <c:pt idx="258">
                  <c:v>137.17124828513349</c:v>
                </c:pt>
                <c:pt idx="259">
                  <c:v>133.47646237573744</c:v>
                </c:pt>
                <c:pt idx="260">
                  <c:v>135.40977180343563</c:v>
                </c:pt>
                <c:pt idx="261">
                  <c:v>131.65688961375534</c:v>
                </c:pt>
                <c:pt idx="262">
                  <c:v>209.36634818908954</c:v>
                </c:pt>
                <c:pt idx="263">
                  <c:v>230.09173075694414</c:v>
                </c:pt>
                <c:pt idx="264">
                  <c:v>235.81064765806758</c:v>
                </c:pt>
                <c:pt idx="265">
                  <c:v>243.01215408726637</c:v>
                </c:pt>
                <c:pt idx="266">
                  <c:v>249.8371347319453</c:v>
                </c:pt>
                <c:pt idx="267">
                  <c:v>256.57288867895397</c:v>
                </c:pt>
                <c:pt idx="268">
                  <c:v>267.30989699649905</c:v>
                </c:pt>
                <c:pt idx="269">
                  <c:v>276.85474463599269</c:v>
                </c:pt>
                <c:pt idx="270">
                  <c:v>283.23327336734758</c:v>
                </c:pt>
                <c:pt idx="271">
                  <c:v>168.69485154740613</c:v>
                </c:pt>
                <c:pt idx="272">
                  <c:v>173.04547546022371</c:v>
                </c:pt>
                <c:pt idx="273">
                  <c:v>177.85655205735648</c:v>
                </c:pt>
                <c:pt idx="274">
                  <c:v>202.12356636941055</c:v>
                </c:pt>
                <c:pt idx="275">
                  <c:v>214.46872818484002</c:v>
                </c:pt>
                <c:pt idx="276">
                  <c:v>229.06352566007033</c:v>
                </c:pt>
                <c:pt idx="277">
                  <c:v>244.91460949967245</c:v>
                </c:pt>
                <c:pt idx="278">
                  <c:v>260.63704697495814</c:v>
                </c:pt>
                <c:pt idx="279">
                  <c:v>282.88520379899433</c:v>
                </c:pt>
                <c:pt idx="280">
                  <c:v>296.00041869907722</c:v>
                </c:pt>
                <c:pt idx="281">
                  <c:v>307.2074090575581</c:v>
                </c:pt>
                <c:pt idx="282">
                  <c:v>120.63605662562168</c:v>
                </c:pt>
                <c:pt idx="283">
                  <c:v>119.58844638533046</c:v>
                </c:pt>
                <c:pt idx="284">
                  <c:v>127.64055387665411</c:v>
                </c:pt>
                <c:pt idx="285">
                  <c:v>148.060096116426</c:v>
                </c:pt>
                <c:pt idx="286">
                  <c:v>152.25337040772737</c:v>
                </c:pt>
                <c:pt idx="287">
                  <c:v>155.19321076994214</c:v>
                </c:pt>
                <c:pt idx="288">
                  <c:v>156.87873077335846</c:v>
                </c:pt>
                <c:pt idx="289">
                  <c:v>167.36948191617125</c:v>
                </c:pt>
                <c:pt idx="290">
                  <c:v>164.99518044160925</c:v>
                </c:pt>
                <c:pt idx="291">
                  <c:v>177.09092497808624</c:v>
                </c:pt>
                <c:pt idx="292">
                  <c:v>177.18440348460419</c:v>
                </c:pt>
                <c:pt idx="293">
                  <c:v>175.3229783044533</c:v>
                </c:pt>
                <c:pt idx="294">
                  <c:v>173.32910938748583</c:v>
                </c:pt>
                <c:pt idx="295">
                  <c:v>159.67485370062252</c:v>
                </c:pt>
                <c:pt idx="296">
                  <c:v>161.122469094179</c:v>
                </c:pt>
                <c:pt idx="297">
                  <c:v>163.53360719353935</c:v>
                </c:pt>
                <c:pt idx="298">
                  <c:v>171.14608793123807</c:v>
                </c:pt>
                <c:pt idx="299">
                  <c:v>174.83494184580354</c:v>
                </c:pt>
                <c:pt idx="300">
                  <c:v>177.01457655784515</c:v>
                </c:pt>
                <c:pt idx="301">
                  <c:v>178.375208851303</c:v>
                </c:pt>
                <c:pt idx="302">
                  <c:v>182.56620397089054</c:v>
                </c:pt>
                <c:pt idx="303">
                  <c:v>187.21384366929269</c:v>
                </c:pt>
                <c:pt idx="304">
                  <c:v>200.57986148709617</c:v>
                </c:pt>
                <c:pt idx="305">
                  <c:v>203.4888317797004</c:v>
                </c:pt>
                <c:pt idx="306">
                  <c:v>209.29646251339486</c:v>
                </c:pt>
                <c:pt idx="307">
                  <c:v>240.90703256334237</c:v>
                </c:pt>
                <c:pt idx="308">
                  <c:v>250.80490706474271</c:v>
                </c:pt>
                <c:pt idx="309">
                  <c:v>265.18925384215567</c:v>
                </c:pt>
                <c:pt idx="310">
                  <c:v>274.54553514913312</c:v>
                </c:pt>
                <c:pt idx="311">
                  <c:v>287.48805139798958</c:v>
                </c:pt>
                <c:pt idx="312">
                  <c:v>285.78051390489759</c:v>
                </c:pt>
                <c:pt idx="313">
                  <c:v>285.24520390620216</c:v>
                </c:pt>
                <c:pt idx="314">
                  <c:v>116.92007522345278</c:v>
                </c:pt>
                <c:pt idx="315">
                  <c:v>74.021237994091962</c:v>
                </c:pt>
                <c:pt idx="316">
                  <c:v>74.324789176723755</c:v>
                </c:pt>
                <c:pt idx="317">
                  <c:v>113.38369750757005</c:v>
                </c:pt>
                <c:pt idx="318">
                  <c:v>79.611128068049538</c:v>
                </c:pt>
                <c:pt idx="319">
                  <c:v>114.60804095446395</c:v>
                </c:pt>
                <c:pt idx="320">
                  <c:v>81.629879961883688</c:v>
                </c:pt>
                <c:pt idx="321">
                  <c:v>83.803015050719154</c:v>
                </c:pt>
                <c:pt idx="322">
                  <c:v>115.71132521439094</c:v>
                </c:pt>
                <c:pt idx="323">
                  <c:v>89.925069529241313</c:v>
                </c:pt>
                <c:pt idx="324">
                  <c:v>92.857356210520635</c:v>
                </c:pt>
                <c:pt idx="325">
                  <c:v>96.175809922490004</c:v>
                </c:pt>
                <c:pt idx="326">
                  <c:v>255.63180724844429</c:v>
                </c:pt>
                <c:pt idx="327">
                  <c:v>261.46592199297606</c:v>
                </c:pt>
                <c:pt idx="328">
                  <c:v>261.65744492396732</c:v>
                </c:pt>
                <c:pt idx="329">
                  <c:v>278.67796625179676</c:v>
                </c:pt>
                <c:pt idx="330">
                  <c:v>289.41476350321648</c:v>
                </c:pt>
                <c:pt idx="331">
                  <c:v>298.67921422615967</c:v>
                </c:pt>
                <c:pt idx="332">
                  <c:v>237.4177535709417</c:v>
                </c:pt>
                <c:pt idx="333">
                  <c:v>241.40197849647339</c:v>
                </c:pt>
                <c:pt idx="334">
                  <c:v>246.26601341496851</c:v>
                </c:pt>
                <c:pt idx="335">
                  <c:v>257.4978143163504</c:v>
                </c:pt>
                <c:pt idx="336">
                  <c:v>259.32459228107507</c:v>
                </c:pt>
                <c:pt idx="337">
                  <c:v>268.04027812225036</c:v>
                </c:pt>
                <c:pt idx="338">
                  <c:v>274.95740597532813</c:v>
                </c:pt>
                <c:pt idx="339">
                  <c:v>98.951398412968189</c:v>
                </c:pt>
                <c:pt idx="340">
                  <c:v>107.26674985439672</c:v>
                </c:pt>
                <c:pt idx="341">
                  <c:v>107.85964016531815</c:v>
                </c:pt>
                <c:pt idx="342">
                  <c:v>120.4417191445792</c:v>
                </c:pt>
                <c:pt idx="343">
                  <c:v>125.95442925195047</c:v>
                </c:pt>
                <c:pt idx="344">
                  <c:v>123.5380520077276</c:v>
                </c:pt>
                <c:pt idx="345">
                  <c:v>123.35123227495788</c:v>
                </c:pt>
                <c:pt idx="346">
                  <c:v>129.5190329750406</c:v>
                </c:pt>
                <c:pt idx="347">
                  <c:v>123.0130122715463</c:v>
                </c:pt>
                <c:pt idx="348">
                  <c:v>148.10388585197063</c:v>
                </c:pt>
                <c:pt idx="349">
                  <c:v>154.48912991517145</c:v>
                </c:pt>
                <c:pt idx="350">
                  <c:v>158.07468529096445</c:v>
                </c:pt>
                <c:pt idx="351">
                  <c:v>151.97457363720738</c:v>
                </c:pt>
                <c:pt idx="352">
                  <c:v>157.22916990647215</c:v>
                </c:pt>
                <c:pt idx="353">
                  <c:v>157.99121462446371</c:v>
                </c:pt>
                <c:pt idx="354">
                  <c:v>160.06787733135241</c:v>
                </c:pt>
                <c:pt idx="355">
                  <c:v>164.60163915270286</c:v>
                </c:pt>
                <c:pt idx="356">
                  <c:v>169.38343655604154</c:v>
                </c:pt>
                <c:pt idx="357">
                  <c:v>173.10801709911931</c:v>
                </c:pt>
                <c:pt idx="358">
                  <c:v>180.06146761511849</c:v>
                </c:pt>
                <c:pt idx="359">
                  <c:v>183.49731265152636</c:v>
                </c:pt>
                <c:pt idx="360">
                  <c:v>186.2484315695468</c:v>
                </c:pt>
                <c:pt idx="361">
                  <c:v>187.84600758775107</c:v>
                </c:pt>
                <c:pt idx="362">
                  <c:v>190.06064633063335</c:v>
                </c:pt>
                <c:pt idx="363">
                  <c:v>129.96576777514716</c:v>
                </c:pt>
                <c:pt idx="364">
                  <c:v>140.75644759495015</c:v>
                </c:pt>
                <c:pt idx="365">
                  <c:v>135.68579204572791</c:v>
                </c:pt>
                <c:pt idx="366">
                  <c:v>143.96774078322437</c:v>
                </c:pt>
                <c:pt idx="367">
                  <c:v>146.98484362581812</c:v>
                </c:pt>
                <c:pt idx="368">
                  <c:v>149.20811030445151</c:v>
                </c:pt>
                <c:pt idx="369">
                  <c:v>152.31368092358676</c:v>
                </c:pt>
                <c:pt idx="370">
                  <c:v>158.26780677209888</c:v>
                </c:pt>
                <c:pt idx="371">
                  <c:v>166.74485815027552</c:v>
                </c:pt>
                <c:pt idx="372">
                  <c:v>169.78612395943119</c:v>
                </c:pt>
                <c:pt idx="373">
                  <c:v>168.69089731594957</c:v>
                </c:pt>
                <c:pt idx="374">
                  <c:v>162.67493362314804</c:v>
                </c:pt>
                <c:pt idx="375">
                  <c:v>164.9522251290787</c:v>
                </c:pt>
                <c:pt idx="376">
                  <c:v>166.26157153342942</c:v>
                </c:pt>
                <c:pt idx="377">
                  <c:v>168.23178186661656</c:v>
                </c:pt>
                <c:pt idx="378">
                  <c:v>162.35559220402442</c:v>
                </c:pt>
                <c:pt idx="379">
                  <c:v>165.27112812810083</c:v>
                </c:pt>
                <c:pt idx="380">
                  <c:v>166.6301510445528</c:v>
                </c:pt>
                <c:pt idx="381">
                  <c:v>164.15366077227031</c:v>
                </c:pt>
                <c:pt idx="382">
                  <c:v>164.78025355955833</c:v>
                </c:pt>
                <c:pt idx="383">
                  <c:v>167.67410027476595</c:v>
                </c:pt>
                <c:pt idx="384">
                  <c:v>168.76000519623699</c:v>
                </c:pt>
                <c:pt idx="385">
                  <c:v>172.15684223149086</c:v>
                </c:pt>
                <c:pt idx="386">
                  <c:v>173.6121128385324</c:v>
                </c:pt>
                <c:pt idx="387">
                  <c:v>176.46786442739736</c:v>
                </c:pt>
                <c:pt idx="388">
                  <c:v>179.7141010633793</c:v>
                </c:pt>
                <c:pt idx="389">
                  <c:v>183.80669265097066</c:v>
                </c:pt>
                <c:pt idx="390">
                  <c:v>126.94516888712357</c:v>
                </c:pt>
                <c:pt idx="391">
                  <c:v>129.69004793082044</c:v>
                </c:pt>
                <c:pt idx="392">
                  <c:v>121.11071312756511</c:v>
                </c:pt>
                <c:pt idx="393">
                  <c:v>124.85650293201957</c:v>
                </c:pt>
                <c:pt idx="394">
                  <c:v>127.17786215040201</c:v>
                </c:pt>
                <c:pt idx="395">
                  <c:v>142.29165335195376</c:v>
                </c:pt>
                <c:pt idx="396">
                  <c:v>137.57241660424532</c:v>
                </c:pt>
                <c:pt idx="397">
                  <c:v>146.52343843428511</c:v>
                </c:pt>
                <c:pt idx="398">
                  <c:v>144.57655216593471</c:v>
                </c:pt>
                <c:pt idx="399">
                  <c:v>148.06008830709322</c:v>
                </c:pt>
                <c:pt idx="400">
                  <c:v>150.71696812303915</c:v>
                </c:pt>
                <c:pt idx="401">
                  <c:v>151.85051520105662</c:v>
                </c:pt>
                <c:pt idx="402">
                  <c:v>159.45789160934464</c:v>
                </c:pt>
                <c:pt idx="403">
                  <c:v>159.38794778467144</c:v>
                </c:pt>
                <c:pt idx="404">
                  <c:v>164.46763731799518</c:v>
                </c:pt>
                <c:pt idx="405">
                  <c:v>100.82616584833326</c:v>
                </c:pt>
                <c:pt idx="406">
                  <c:v>104.55157575870948</c:v>
                </c:pt>
                <c:pt idx="407">
                  <c:v>105.70424654435243</c:v>
                </c:pt>
                <c:pt idx="408">
                  <c:v>109.44074079986757</c:v>
                </c:pt>
                <c:pt idx="409">
                  <c:v>121.17496606516261</c:v>
                </c:pt>
                <c:pt idx="410">
                  <c:v>112.74514745402706</c:v>
                </c:pt>
                <c:pt idx="411">
                  <c:v>109.55589103413016</c:v>
                </c:pt>
                <c:pt idx="412">
                  <c:v>113.24657455468346</c:v>
                </c:pt>
                <c:pt idx="413">
                  <c:v>78.92772030979549</c:v>
                </c:pt>
                <c:pt idx="414">
                  <c:v>115.42877708003192</c:v>
                </c:pt>
                <c:pt idx="415">
                  <c:v>111.87456680026423</c:v>
                </c:pt>
                <c:pt idx="416">
                  <c:v>111.07393881463554</c:v>
                </c:pt>
                <c:pt idx="417">
                  <c:v>112.14396385391791</c:v>
                </c:pt>
                <c:pt idx="418">
                  <c:v>117.60679520582718</c:v>
                </c:pt>
                <c:pt idx="419">
                  <c:v>127.79094257064284</c:v>
                </c:pt>
                <c:pt idx="420">
                  <c:v>120.73903377705307</c:v>
                </c:pt>
                <c:pt idx="421">
                  <c:v>123.07019819388711</c:v>
                </c:pt>
                <c:pt idx="422">
                  <c:v>122.06756657833222</c:v>
                </c:pt>
                <c:pt idx="423">
                  <c:v>129.47068186108123</c:v>
                </c:pt>
                <c:pt idx="424">
                  <c:v>133.01099723338234</c:v>
                </c:pt>
                <c:pt idx="425">
                  <c:v>139.51678182549378</c:v>
                </c:pt>
                <c:pt idx="426">
                  <c:v>140.15278980316236</c:v>
                </c:pt>
                <c:pt idx="427">
                  <c:v>132.43079205499075</c:v>
                </c:pt>
                <c:pt idx="428">
                  <c:v>245.27425450092198</c:v>
                </c:pt>
                <c:pt idx="429">
                  <c:v>244.9041526454111</c:v>
                </c:pt>
                <c:pt idx="430">
                  <c:v>242.97958336627801</c:v>
                </c:pt>
                <c:pt idx="431">
                  <c:v>256.88304157481264</c:v>
                </c:pt>
                <c:pt idx="432">
                  <c:v>265.91957195408111</c:v>
                </c:pt>
                <c:pt idx="433">
                  <c:v>269.98542142657737</c:v>
                </c:pt>
                <c:pt idx="434">
                  <c:v>275.27422060416188</c:v>
                </c:pt>
                <c:pt idx="435">
                  <c:v>284.9069825865738</c:v>
                </c:pt>
                <c:pt idx="436">
                  <c:v>144.9265327430291</c:v>
                </c:pt>
                <c:pt idx="437">
                  <c:v>149.42349557011573</c:v>
                </c:pt>
                <c:pt idx="438">
                  <c:v>148.37832051684666</c:v>
                </c:pt>
                <c:pt idx="439">
                  <c:v>152.71252221960526</c:v>
                </c:pt>
                <c:pt idx="440">
                  <c:v>157.28331333254764</c:v>
                </c:pt>
                <c:pt idx="441">
                  <c:v>160.65622464086684</c:v>
                </c:pt>
                <c:pt idx="442">
                  <c:v>166.75403635678279</c:v>
                </c:pt>
                <c:pt idx="443">
                  <c:v>169.64075268661472</c:v>
                </c:pt>
                <c:pt idx="444">
                  <c:v>172.3876380069016</c:v>
                </c:pt>
                <c:pt idx="445">
                  <c:v>172.78271297343829</c:v>
                </c:pt>
                <c:pt idx="446">
                  <c:v>173.63479698298815</c:v>
                </c:pt>
                <c:pt idx="447">
                  <c:v>180.8543898764492</c:v>
                </c:pt>
                <c:pt idx="448">
                  <c:v>184.9837473934333</c:v>
                </c:pt>
                <c:pt idx="449">
                  <c:v>183.30201158414161</c:v>
                </c:pt>
                <c:pt idx="450">
                  <c:v>187.7641080690909</c:v>
                </c:pt>
                <c:pt idx="451">
                  <c:v>128.08826940682363</c:v>
                </c:pt>
                <c:pt idx="452">
                  <c:v>136.7325236221767</c:v>
                </c:pt>
                <c:pt idx="453">
                  <c:v>138.80027182543989</c:v>
                </c:pt>
                <c:pt idx="454">
                  <c:v>139.04792370042895</c:v>
                </c:pt>
                <c:pt idx="455">
                  <c:v>140.24451885659568</c:v>
                </c:pt>
                <c:pt idx="456">
                  <c:v>140.33005678917397</c:v>
                </c:pt>
                <c:pt idx="457">
                  <c:v>141.71612302520003</c:v>
                </c:pt>
                <c:pt idx="458">
                  <c:v>144.51650165969355</c:v>
                </c:pt>
                <c:pt idx="459">
                  <c:v>146.5113384694466</c:v>
                </c:pt>
                <c:pt idx="460">
                  <c:v>146.59082342435383</c:v>
                </c:pt>
                <c:pt idx="461">
                  <c:v>148.44033649159641</c:v>
                </c:pt>
                <c:pt idx="462">
                  <c:v>150.01302308452833</c:v>
                </c:pt>
                <c:pt idx="463">
                  <c:v>151.36386171257791</c:v>
                </c:pt>
                <c:pt idx="464">
                  <c:v>154.53223312474933</c:v>
                </c:pt>
                <c:pt idx="465">
                  <c:v>153.67332418167069</c:v>
                </c:pt>
                <c:pt idx="466">
                  <c:v>133.17911534138983</c:v>
                </c:pt>
                <c:pt idx="467">
                  <c:v>132.8611833781257</c:v>
                </c:pt>
                <c:pt idx="468">
                  <c:v>134.32710796227525</c:v>
                </c:pt>
                <c:pt idx="469">
                  <c:v>136.96581355569009</c:v>
                </c:pt>
                <c:pt idx="470">
                  <c:v>138.71363985563849</c:v>
                </c:pt>
                <c:pt idx="471">
                  <c:v>141.08576847922907</c:v>
                </c:pt>
                <c:pt idx="472">
                  <c:v>134.64325869399983</c:v>
                </c:pt>
                <c:pt idx="473">
                  <c:v>142.36431309633772</c:v>
                </c:pt>
                <c:pt idx="474">
                  <c:v>141.14481873111399</c:v>
                </c:pt>
                <c:pt idx="475">
                  <c:v>142.27496257918986</c:v>
                </c:pt>
                <c:pt idx="476">
                  <c:v>148.21144897415655</c:v>
                </c:pt>
                <c:pt idx="477">
                  <c:v>154.67673834463312</c:v>
                </c:pt>
                <c:pt idx="478">
                  <c:v>159.69718013188728</c:v>
                </c:pt>
                <c:pt idx="479">
                  <c:v>160.85180532049787</c:v>
                </c:pt>
                <c:pt idx="480">
                  <c:v>164.71783556943612</c:v>
                </c:pt>
                <c:pt idx="481">
                  <c:v>224.79235906814193</c:v>
                </c:pt>
                <c:pt idx="482">
                  <c:v>251.17491612549793</c:v>
                </c:pt>
                <c:pt idx="483">
                  <c:v>251.66814300561845</c:v>
                </c:pt>
                <c:pt idx="484">
                  <c:v>251.36395200834301</c:v>
                </c:pt>
                <c:pt idx="485">
                  <c:v>251.76137749559848</c:v>
                </c:pt>
                <c:pt idx="486">
                  <c:v>255.03367931842143</c:v>
                </c:pt>
                <c:pt idx="487">
                  <c:v>255.03996065015582</c:v>
                </c:pt>
                <c:pt idx="488">
                  <c:v>255.94936957380884</c:v>
                </c:pt>
                <c:pt idx="489">
                  <c:v>261.9896037463439</c:v>
                </c:pt>
                <c:pt idx="490">
                  <c:v>266.97126742375337</c:v>
                </c:pt>
                <c:pt idx="491">
                  <c:v>272.30301564404238</c:v>
                </c:pt>
                <c:pt idx="492">
                  <c:v>66.356026984419231</c:v>
                </c:pt>
                <c:pt idx="493">
                  <c:v>77.447955752010245</c:v>
                </c:pt>
                <c:pt idx="494">
                  <c:v>68.323889272646596</c:v>
                </c:pt>
                <c:pt idx="495">
                  <c:v>70.258412434705491</c:v>
                </c:pt>
                <c:pt idx="496">
                  <c:v>130.46398132687918</c:v>
                </c:pt>
                <c:pt idx="497">
                  <c:v>132.52227169978985</c:v>
                </c:pt>
                <c:pt idx="498">
                  <c:v>146.62740252070611</c:v>
                </c:pt>
                <c:pt idx="499">
                  <c:v>142.20803446022362</c:v>
                </c:pt>
                <c:pt idx="500">
                  <c:v>144.71984417012297</c:v>
                </c:pt>
                <c:pt idx="501">
                  <c:v>144.33544050026342</c:v>
                </c:pt>
                <c:pt idx="502">
                  <c:v>145.75963271778249</c:v>
                </c:pt>
                <c:pt idx="503">
                  <c:v>198.98259885561271</c:v>
                </c:pt>
                <c:pt idx="504">
                  <c:v>209.16222800555357</c:v>
                </c:pt>
                <c:pt idx="505">
                  <c:v>211.64930267152658</c:v>
                </c:pt>
                <c:pt idx="506">
                  <c:v>214.60117590149139</c:v>
                </c:pt>
                <c:pt idx="507">
                  <c:v>219.02130087216773</c:v>
                </c:pt>
                <c:pt idx="508">
                  <c:v>221.36136768998193</c:v>
                </c:pt>
                <c:pt idx="509">
                  <c:v>232.31952520506724</c:v>
                </c:pt>
                <c:pt idx="510">
                  <c:v>243.1356717073318</c:v>
                </c:pt>
                <c:pt idx="511">
                  <c:v>97.002269969708237</c:v>
                </c:pt>
                <c:pt idx="512">
                  <c:v>97.965850360437173</c:v>
                </c:pt>
                <c:pt idx="513">
                  <c:v>99.529344933226128</c:v>
                </c:pt>
                <c:pt idx="514">
                  <c:v>102.52530637213226</c:v>
                </c:pt>
                <c:pt idx="515">
                  <c:v>113.8015111817665</c:v>
                </c:pt>
                <c:pt idx="516">
                  <c:v>115.47001374498637</c:v>
                </c:pt>
                <c:pt idx="517">
                  <c:v>116.87871857006789</c:v>
                </c:pt>
                <c:pt idx="518">
                  <c:v>119.260034694838</c:v>
                </c:pt>
                <c:pt idx="519">
                  <c:v>121.71866714302061</c:v>
                </c:pt>
                <c:pt idx="520">
                  <c:v>122.94959379950265</c:v>
                </c:pt>
                <c:pt idx="521">
                  <c:v>128.74742219002667</c:v>
                </c:pt>
                <c:pt idx="522">
                  <c:v>129.76503222902733</c:v>
                </c:pt>
                <c:pt idx="523">
                  <c:v>130.32387559130592</c:v>
                </c:pt>
                <c:pt idx="524">
                  <c:v>132.91394495569449</c:v>
                </c:pt>
                <c:pt idx="525">
                  <c:v>134.74524779637551</c:v>
                </c:pt>
                <c:pt idx="526">
                  <c:v>95.296371542291894</c:v>
                </c:pt>
                <c:pt idx="527">
                  <c:v>94.219144261823743</c:v>
                </c:pt>
                <c:pt idx="528">
                  <c:v>123.79415678125136</c:v>
                </c:pt>
                <c:pt idx="529">
                  <c:v>125.21817358422285</c:v>
                </c:pt>
                <c:pt idx="530">
                  <c:v>129.03894838476242</c:v>
                </c:pt>
                <c:pt idx="531">
                  <c:v>100.72181778706084</c:v>
                </c:pt>
                <c:pt idx="532">
                  <c:v>97.007422355111174</c:v>
                </c:pt>
                <c:pt idx="533">
                  <c:v>129.50862551940767</c:v>
                </c:pt>
                <c:pt idx="534">
                  <c:v>104.81927361770479</c:v>
                </c:pt>
                <c:pt idx="535">
                  <c:v>113.73974729164692</c:v>
                </c:pt>
                <c:pt idx="536">
                  <c:v>118.11783302019577</c:v>
                </c:pt>
                <c:pt idx="537">
                  <c:v>123.94237350218216</c:v>
                </c:pt>
                <c:pt idx="538">
                  <c:v>127.18620294307792</c:v>
                </c:pt>
                <c:pt idx="539">
                  <c:v>127.64065980725354</c:v>
                </c:pt>
                <c:pt idx="540">
                  <c:v>125.42000732788938</c:v>
                </c:pt>
                <c:pt idx="541">
                  <c:v>157.29093330499839</c:v>
                </c:pt>
                <c:pt idx="542">
                  <c:v>202.89018897590827</c:v>
                </c:pt>
                <c:pt idx="543">
                  <c:v>209.6308221336096</c:v>
                </c:pt>
                <c:pt idx="544">
                  <c:v>225.69413571166754</c:v>
                </c:pt>
                <c:pt idx="545">
                  <c:v>234.97622205632322</c:v>
                </c:pt>
                <c:pt idx="546">
                  <c:v>245.96284558971655</c:v>
                </c:pt>
                <c:pt idx="547">
                  <c:v>255.31046074564989</c:v>
                </c:pt>
                <c:pt idx="548">
                  <c:v>264.45564437770452</c:v>
                </c:pt>
                <c:pt idx="549">
                  <c:v>269.89430642817882</c:v>
                </c:pt>
                <c:pt idx="550">
                  <c:v>269.23156037131139</c:v>
                </c:pt>
                <c:pt idx="551">
                  <c:v>143.29033413606669</c:v>
                </c:pt>
                <c:pt idx="552">
                  <c:v>142.65307404765429</c:v>
                </c:pt>
                <c:pt idx="553">
                  <c:v>150.89363926841742</c:v>
                </c:pt>
                <c:pt idx="554">
                  <c:v>153.76214724656944</c:v>
                </c:pt>
                <c:pt idx="555">
                  <c:v>150.44889471701447</c:v>
                </c:pt>
                <c:pt idx="556">
                  <c:v>156.27807503068672</c:v>
                </c:pt>
                <c:pt idx="557">
                  <c:v>153.22800700438751</c:v>
                </c:pt>
                <c:pt idx="558">
                  <c:v>167.54695088425379</c:v>
                </c:pt>
                <c:pt idx="559">
                  <c:v>156.9084409091719</c:v>
                </c:pt>
                <c:pt idx="560">
                  <c:v>157.59935151962529</c:v>
                </c:pt>
                <c:pt idx="561">
                  <c:v>156.89306668033805</c:v>
                </c:pt>
                <c:pt idx="562">
                  <c:v>158.04055763385472</c:v>
                </c:pt>
                <c:pt idx="563">
                  <c:v>155.7022512350641</c:v>
                </c:pt>
                <c:pt idx="564">
                  <c:v>157.29843837617705</c:v>
                </c:pt>
                <c:pt idx="565">
                  <c:v>163.57082712705673</c:v>
                </c:pt>
                <c:pt idx="566">
                  <c:v>73.83613803653634</c:v>
                </c:pt>
                <c:pt idx="567">
                  <c:v>75.134586837833865</c:v>
                </c:pt>
                <c:pt idx="568">
                  <c:v>76.277589467996279</c:v>
                </c:pt>
                <c:pt idx="569">
                  <c:v>77.647197503556782</c:v>
                </c:pt>
                <c:pt idx="570">
                  <c:v>48.885111828579369</c:v>
                </c:pt>
                <c:pt idx="571">
                  <c:v>48.712667863678149</c:v>
                </c:pt>
                <c:pt idx="572">
                  <c:v>47.758197563947647</c:v>
                </c:pt>
                <c:pt idx="573">
                  <c:v>50.592936695552282</c:v>
                </c:pt>
                <c:pt idx="574">
                  <c:v>59.092855822878022</c:v>
                </c:pt>
                <c:pt idx="575">
                  <c:v>61.950800019049183</c:v>
                </c:pt>
                <c:pt idx="576">
                  <c:v>63.302814532136409</c:v>
                </c:pt>
                <c:pt idx="577">
                  <c:v>88.769309384926373</c:v>
                </c:pt>
                <c:pt idx="578">
                  <c:v>90.65465718244684</c:v>
                </c:pt>
                <c:pt idx="579">
                  <c:v>76.555580139524039</c:v>
                </c:pt>
                <c:pt idx="580">
                  <c:v>77.446330725434365</c:v>
                </c:pt>
                <c:pt idx="581">
                  <c:v>153.65127952255358</c:v>
                </c:pt>
                <c:pt idx="582">
                  <c:v>157.77354535247522</c:v>
                </c:pt>
                <c:pt idx="583">
                  <c:v>161.53573643185641</c:v>
                </c:pt>
                <c:pt idx="584">
                  <c:v>175.47305893477966</c:v>
                </c:pt>
                <c:pt idx="585">
                  <c:v>187.34537033797744</c:v>
                </c:pt>
                <c:pt idx="586">
                  <c:v>191.72894255410912</c:v>
                </c:pt>
                <c:pt idx="587">
                  <c:v>200.76512559950493</c:v>
                </c:pt>
                <c:pt idx="588">
                  <c:v>213.40959789147433</c:v>
                </c:pt>
                <c:pt idx="589">
                  <c:v>223.15291884638776</c:v>
                </c:pt>
                <c:pt idx="590">
                  <c:v>233.16534603825198</c:v>
                </c:pt>
                <c:pt idx="591">
                  <c:v>239.82361886421478</c:v>
                </c:pt>
                <c:pt idx="592">
                  <c:v>239.26331588010788</c:v>
                </c:pt>
                <c:pt idx="593">
                  <c:v>244.91790233384978</c:v>
                </c:pt>
                <c:pt idx="594">
                  <c:v>86.658492968633993</c:v>
                </c:pt>
                <c:pt idx="595">
                  <c:v>87.735648956913479</c:v>
                </c:pt>
                <c:pt idx="596">
                  <c:v>93.27387898433463</c:v>
                </c:pt>
                <c:pt idx="597">
                  <c:v>91.048146840515216</c:v>
                </c:pt>
                <c:pt idx="598">
                  <c:v>98.979782257422386</c:v>
                </c:pt>
                <c:pt idx="599">
                  <c:v>115.03875614432641</c:v>
                </c:pt>
                <c:pt idx="600">
                  <c:v>105.75249582287182</c:v>
                </c:pt>
                <c:pt idx="601">
                  <c:v>99.502401448709776</c:v>
                </c:pt>
                <c:pt idx="602">
                  <c:v>115.12398683760921</c:v>
                </c:pt>
                <c:pt idx="603">
                  <c:v>115.84596488344386</c:v>
                </c:pt>
                <c:pt idx="604">
                  <c:v>129.55092942865164</c:v>
                </c:pt>
                <c:pt idx="605">
                  <c:v>122.72322580750782</c:v>
                </c:pt>
                <c:pt idx="606">
                  <c:v>135.20442307986315</c:v>
                </c:pt>
                <c:pt idx="607">
                  <c:v>137.20008799792083</c:v>
                </c:pt>
                <c:pt idx="608">
                  <c:v>146.8467515388032</c:v>
                </c:pt>
                <c:pt idx="609">
                  <c:v>168.55036789293473</c:v>
                </c:pt>
                <c:pt idx="610">
                  <c:v>169.07071885263719</c:v>
                </c:pt>
                <c:pt idx="611">
                  <c:v>171.26451407116326</c:v>
                </c:pt>
                <c:pt idx="612">
                  <c:v>173.33735632172238</c:v>
                </c:pt>
                <c:pt idx="613">
                  <c:v>173.33557633880753</c:v>
                </c:pt>
                <c:pt idx="614">
                  <c:v>174.76242875998193</c:v>
                </c:pt>
                <c:pt idx="615">
                  <c:v>174.90265511728776</c:v>
                </c:pt>
                <c:pt idx="616">
                  <c:v>180.30823044654537</c:v>
                </c:pt>
                <c:pt idx="617">
                  <c:v>184.65827259756151</c:v>
                </c:pt>
                <c:pt idx="618">
                  <c:v>188.81165072621999</c:v>
                </c:pt>
                <c:pt idx="619">
                  <c:v>195.32089506284879</c:v>
                </c:pt>
                <c:pt idx="620">
                  <c:v>201.82013156187892</c:v>
                </c:pt>
                <c:pt idx="621">
                  <c:v>210.56624880119685</c:v>
                </c:pt>
                <c:pt idx="622">
                  <c:v>213.57537405860836</c:v>
                </c:pt>
                <c:pt idx="623">
                  <c:v>216.92933561627126</c:v>
                </c:pt>
                <c:pt idx="624">
                  <c:v>220.70914847915151</c:v>
                </c:pt>
                <c:pt idx="625">
                  <c:v>223.70501370746331</c:v>
                </c:pt>
                <c:pt idx="626">
                  <c:v>228.98444440657516</c:v>
                </c:pt>
                <c:pt idx="627">
                  <c:v>214.90668219238341</c:v>
                </c:pt>
                <c:pt idx="628">
                  <c:v>227.22079811519956</c:v>
                </c:pt>
                <c:pt idx="629">
                  <c:v>235.02334134431879</c:v>
                </c:pt>
                <c:pt idx="630">
                  <c:v>253.42181873903752</c:v>
                </c:pt>
                <c:pt idx="631">
                  <c:v>255.40169352425059</c:v>
                </c:pt>
                <c:pt idx="632">
                  <c:v>253.9395851250828</c:v>
                </c:pt>
                <c:pt idx="633">
                  <c:v>197.71336523894976</c:v>
                </c:pt>
                <c:pt idx="634">
                  <c:v>195.82276074158889</c:v>
                </c:pt>
                <c:pt idx="635">
                  <c:v>190.91352149874518</c:v>
                </c:pt>
                <c:pt idx="636">
                  <c:v>195.98125443653643</c:v>
                </c:pt>
                <c:pt idx="637">
                  <c:v>199.46978874224578</c:v>
                </c:pt>
                <c:pt idx="638">
                  <c:v>192.2094524343043</c:v>
                </c:pt>
                <c:pt idx="639">
                  <c:v>193.45916821249534</c:v>
                </c:pt>
                <c:pt idx="640">
                  <c:v>197.11678602209932</c:v>
                </c:pt>
                <c:pt idx="641">
                  <c:v>182.4407415411352</c:v>
                </c:pt>
                <c:pt idx="642">
                  <c:v>195.40223870461134</c:v>
                </c:pt>
                <c:pt idx="643">
                  <c:v>201.13149373565372</c:v>
                </c:pt>
                <c:pt idx="644">
                  <c:v>204.75351197848246</c:v>
                </c:pt>
                <c:pt idx="645">
                  <c:v>207.43021729352716</c:v>
                </c:pt>
                <c:pt idx="646">
                  <c:v>199.18735715341916</c:v>
                </c:pt>
                <c:pt idx="647">
                  <c:v>188.37761426074604</c:v>
                </c:pt>
                <c:pt idx="648">
                  <c:v>209.514729469364</c:v>
                </c:pt>
                <c:pt idx="649">
                  <c:v>162.64974638100526</c:v>
                </c:pt>
                <c:pt idx="650">
                  <c:v>161.80318061378159</c:v>
                </c:pt>
                <c:pt idx="651">
                  <c:v>161.57692630486753</c:v>
                </c:pt>
                <c:pt idx="652">
                  <c:v>161.60282599208045</c:v>
                </c:pt>
                <c:pt idx="653">
                  <c:v>163.24426481503221</c:v>
                </c:pt>
                <c:pt idx="654">
                  <c:v>167.07541653713915</c:v>
                </c:pt>
                <c:pt idx="655">
                  <c:v>171.36937547211946</c:v>
                </c:pt>
                <c:pt idx="656">
                  <c:v>175.32230933483316</c:v>
                </c:pt>
                <c:pt idx="657">
                  <c:v>178.11812957526467</c:v>
                </c:pt>
                <c:pt idx="658">
                  <c:v>181.90778387262924</c:v>
                </c:pt>
                <c:pt idx="659">
                  <c:v>186.97055133948018</c:v>
                </c:pt>
                <c:pt idx="660">
                  <c:v>190.3935236352257</c:v>
                </c:pt>
                <c:pt idx="661">
                  <c:v>194.58551688835306</c:v>
                </c:pt>
                <c:pt idx="662">
                  <c:v>197.74799070031074</c:v>
                </c:pt>
                <c:pt idx="663">
                  <c:v>199.60509677408959</c:v>
                </c:pt>
                <c:pt idx="664">
                  <c:v>160.70530039518707</c:v>
                </c:pt>
                <c:pt idx="665">
                  <c:v>162.37044869627081</c:v>
                </c:pt>
                <c:pt idx="666">
                  <c:v>165.20668072444172</c:v>
                </c:pt>
                <c:pt idx="667">
                  <c:v>171.98913909847255</c:v>
                </c:pt>
                <c:pt idx="668">
                  <c:v>176.8880520824662</c:v>
                </c:pt>
                <c:pt idx="669">
                  <c:v>174.73449696888758</c:v>
                </c:pt>
                <c:pt idx="670">
                  <c:v>177.66338932433757</c:v>
                </c:pt>
                <c:pt idx="671">
                  <c:v>180.87668142911994</c:v>
                </c:pt>
                <c:pt idx="672">
                  <c:v>182.77088623907818</c:v>
                </c:pt>
                <c:pt idx="673">
                  <c:v>186.84645945152852</c:v>
                </c:pt>
                <c:pt idx="674">
                  <c:v>189.32861857879521</c:v>
                </c:pt>
                <c:pt idx="675">
                  <c:v>131.42108450645085</c:v>
                </c:pt>
                <c:pt idx="676">
                  <c:v>132.2773547750821</c:v>
                </c:pt>
                <c:pt idx="677">
                  <c:v>135.434494279988</c:v>
                </c:pt>
                <c:pt idx="678">
                  <c:v>139.9134376608672</c:v>
                </c:pt>
                <c:pt idx="679">
                  <c:v>142.88211578256198</c:v>
                </c:pt>
                <c:pt idx="680">
                  <c:v>148.9103597515159</c:v>
                </c:pt>
                <c:pt idx="681">
                  <c:v>148.45985243924065</c:v>
                </c:pt>
                <c:pt idx="682">
                  <c:v>157.99172495708956</c:v>
                </c:pt>
                <c:pt idx="683">
                  <c:v>158.59159167119219</c:v>
                </c:pt>
                <c:pt idx="684">
                  <c:v>156.05972913745998</c:v>
                </c:pt>
                <c:pt idx="685">
                  <c:v>157.24521499960207</c:v>
                </c:pt>
                <c:pt idx="686">
                  <c:v>160.30047576909044</c:v>
                </c:pt>
                <c:pt idx="687">
                  <c:v>162.99098506391294</c:v>
                </c:pt>
                <c:pt idx="688">
                  <c:v>163.07250272867947</c:v>
                </c:pt>
                <c:pt idx="689">
                  <c:v>161.79276891855699</c:v>
                </c:pt>
                <c:pt idx="690">
                  <c:v>170.00066932133225</c:v>
                </c:pt>
                <c:pt idx="691">
                  <c:v>165.21205559234701</c:v>
                </c:pt>
                <c:pt idx="692">
                  <c:v>162.43492120967124</c:v>
                </c:pt>
                <c:pt idx="693">
                  <c:v>165.11209972393951</c:v>
                </c:pt>
                <c:pt idx="694">
                  <c:v>166.47961205012942</c:v>
                </c:pt>
                <c:pt idx="695">
                  <c:v>167.14543664148985</c:v>
                </c:pt>
                <c:pt idx="696">
                  <c:v>166.98357650572817</c:v>
                </c:pt>
                <c:pt idx="697">
                  <c:v>168.53819653296392</c:v>
                </c:pt>
                <c:pt idx="698">
                  <c:v>168.46022697690125</c:v>
                </c:pt>
                <c:pt idx="699">
                  <c:v>170.53388147447524</c:v>
                </c:pt>
                <c:pt idx="700">
                  <c:v>175.42630714951355</c:v>
                </c:pt>
                <c:pt idx="701">
                  <c:v>50.727177663937823</c:v>
                </c:pt>
                <c:pt idx="702">
                  <c:v>49.952742778911102</c:v>
                </c:pt>
                <c:pt idx="703">
                  <c:v>28.208554541375349</c:v>
                </c:pt>
                <c:pt idx="704">
                  <c:v>29.971899374588588</c:v>
                </c:pt>
                <c:pt idx="705">
                  <c:v>43.129301906937144</c:v>
                </c:pt>
                <c:pt idx="706">
                  <c:v>75.592133909625431</c:v>
                </c:pt>
                <c:pt idx="707">
                  <c:v>77.614040659152806</c:v>
                </c:pt>
                <c:pt idx="708">
                  <c:v>80.008769987418248</c:v>
                </c:pt>
                <c:pt idx="709">
                  <c:v>81.160339153887634</c:v>
                </c:pt>
                <c:pt idx="710">
                  <c:v>97.969977403941186</c:v>
                </c:pt>
                <c:pt idx="711">
                  <c:v>98.005133538453606</c:v>
                </c:pt>
                <c:pt idx="712">
                  <c:v>94.955114706659145</c:v>
                </c:pt>
                <c:pt idx="713">
                  <c:v>98.70530435280557</c:v>
                </c:pt>
                <c:pt idx="714">
                  <c:v>98.152033554087723</c:v>
                </c:pt>
                <c:pt idx="715">
                  <c:v>96.436523105948794</c:v>
                </c:pt>
                <c:pt idx="716">
                  <c:v>86.714021576328435</c:v>
                </c:pt>
                <c:pt idx="717">
                  <c:v>86.355356531891516</c:v>
                </c:pt>
                <c:pt idx="718">
                  <c:v>97.077213624684674</c:v>
                </c:pt>
                <c:pt idx="719">
                  <c:v>107.95847229750709</c:v>
                </c:pt>
                <c:pt idx="720">
                  <c:v>105.70296349349772</c:v>
                </c:pt>
                <c:pt idx="721">
                  <c:v>53.172855901740093</c:v>
                </c:pt>
                <c:pt idx="722">
                  <c:v>69.298710842189706</c:v>
                </c:pt>
                <c:pt idx="723">
                  <c:v>48.799506513834899</c:v>
                </c:pt>
                <c:pt idx="724">
                  <c:v>46.857305270928435</c:v>
                </c:pt>
                <c:pt idx="725">
                  <c:v>47.769918134348387</c:v>
                </c:pt>
                <c:pt idx="726">
                  <c:v>50.185210052603736</c:v>
                </c:pt>
                <c:pt idx="727">
                  <c:v>76.329868449629544</c:v>
                </c:pt>
                <c:pt idx="728">
                  <c:v>57.265000271411537</c:v>
                </c:pt>
                <c:pt idx="729">
                  <c:v>80.564905842596602</c:v>
                </c:pt>
                <c:pt idx="730">
                  <c:v>65.898676646322343</c:v>
                </c:pt>
                <c:pt idx="731">
                  <c:v>71.034517118496012</c:v>
                </c:pt>
                <c:pt idx="732">
                  <c:v>78.458977301514977</c:v>
                </c:pt>
                <c:pt idx="733">
                  <c:v>84.040122914901843</c:v>
                </c:pt>
                <c:pt idx="734">
                  <c:v>103.09725136801512</c:v>
                </c:pt>
                <c:pt idx="735">
                  <c:v>104.73400869745643</c:v>
                </c:pt>
                <c:pt idx="736">
                  <c:v>147.711800036531</c:v>
                </c:pt>
                <c:pt idx="737">
                  <c:v>150.49920557942832</c:v>
                </c:pt>
                <c:pt idx="738">
                  <c:v>148.85529877477532</c:v>
                </c:pt>
                <c:pt idx="739">
                  <c:v>149.58332820530123</c:v>
                </c:pt>
                <c:pt idx="740">
                  <c:v>148.23688224310607</c:v>
                </c:pt>
                <c:pt idx="741">
                  <c:v>149.09799710044493</c:v>
                </c:pt>
                <c:pt idx="742">
                  <c:v>150.24791040978468</c:v>
                </c:pt>
                <c:pt idx="743">
                  <c:v>157.04785234124162</c:v>
                </c:pt>
                <c:pt idx="744">
                  <c:v>162.00080574699692</c:v>
                </c:pt>
                <c:pt idx="745">
                  <c:v>168.04331265320741</c:v>
                </c:pt>
                <c:pt idx="746">
                  <c:v>189.97656678162892</c:v>
                </c:pt>
                <c:pt idx="747">
                  <c:v>177.9884017655458</c:v>
                </c:pt>
                <c:pt idx="748">
                  <c:v>128.4846939541689</c:v>
                </c:pt>
                <c:pt idx="749">
                  <c:v>126.25291004325248</c:v>
                </c:pt>
                <c:pt idx="750">
                  <c:v>131.33189607831522</c:v>
                </c:pt>
                <c:pt idx="751">
                  <c:v>128.53977968742021</c:v>
                </c:pt>
                <c:pt idx="752">
                  <c:v>124.50512549166302</c:v>
                </c:pt>
                <c:pt idx="753">
                  <c:v>119.29042504857765</c:v>
                </c:pt>
                <c:pt idx="754">
                  <c:v>119.94773019945345</c:v>
                </c:pt>
                <c:pt idx="755">
                  <c:v>120.63148444888813</c:v>
                </c:pt>
                <c:pt idx="756">
                  <c:v>119.42984172423209</c:v>
                </c:pt>
                <c:pt idx="757">
                  <c:v>119.15589527593988</c:v>
                </c:pt>
                <c:pt idx="758">
                  <c:v>123.3879358289272</c:v>
                </c:pt>
                <c:pt idx="759">
                  <c:v>126.78283943891802</c:v>
                </c:pt>
                <c:pt idx="760">
                  <c:v>129.51463820542546</c:v>
                </c:pt>
                <c:pt idx="761">
                  <c:v>133.8921131912156</c:v>
                </c:pt>
                <c:pt idx="762">
                  <c:v>135.19417189795817</c:v>
                </c:pt>
                <c:pt idx="763">
                  <c:v>123.36734622351599</c:v>
                </c:pt>
                <c:pt idx="764">
                  <c:v>124.06424915662546</c:v>
                </c:pt>
                <c:pt idx="765">
                  <c:v>128.41280906819924</c:v>
                </c:pt>
                <c:pt idx="766">
                  <c:v>132.26183607349313</c:v>
                </c:pt>
                <c:pt idx="767">
                  <c:v>132.62498598566185</c:v>
                </c:pt>
                <c:pt idx="768">
                  <c:v>126.82801135120354</c:v>
                </c:pt>
                <c:pt idx="769">
                  <c:v>130.80352375395518</c:v>
                </c:pt>
                <c:pt idx="770">
                  <c:v>129.73056307380313</c:v>
                </c:pt>
                <c:pt idx="771">
                  <c:v>135.99259185221271</c:v>
                </c:pt>
                <c:pt idx="772">
                  <c:v>140.03837663625413</c:v>
                </c:pt>
                <c:pt idx="773">
                  <c:v>145.71378008432731</c:v>
                </c:pt>
                <c:pt idx="774">
                  <c:v>151.66634985439424</c:v>
                </c:pt>
                <c:pt idx="775">
                  <c:v>154.62326762640569</c:v>
                </c:pt>
                <c:pt idx="776">
                  <c:v>160.0690744421139</c:v>
                </c:pt>
                <c:pt idx="777">
                  <c:v>163.39869973723984</c:v>
                </c:pt>
                <c:pt idx="778">
                  <c:v>182.3198769697913</c:v>
                </c:pt>
                <c:pt idx="779">
                  <c:v>190.13793626501982</c:v>
                </c:pt>
                <c:pt idx="780">
                  <c:v>190.07898459096592</c:v>
                </c:pt>
                <c:pt idx="781">
                  <c:v>194.12535790455271</c:v>
                </c:pt>
                <c:pt idx="782">
                  <c:v>202.83832411951894</c:v>
                </c:pt>
                <c:pt idx="783">
                  <c:v>216.0849304964575</c:v>
                </c:pt>
                <c:pt idx="784">
                  <c:v>233.16321884171325</c:v>
                </c:pt>
                <c:pt idx="785">
                  <c:v>264.65781931971139</c:v>
                </c:pt>
                <c:pt idx="786">
                  <c:v>281.29036163259002</c:v>
                </c:pt>
                <c:pt idx="787">
                  <c:v>295.63464618142473</c:v>
                </c:pt>
                <c:pt idx="788">
                  <c:v>319.75475329314997</c:v>
                </c:pt>
                <c:pt idx="789">
                  <c:v>342.62487201859483</c:v>
                </c:pt>
                <c:pt idx="790">
                  <c:v>350.63763330541599</c:v>
                </c:pt>
                <c:pt idx="791">
                  <c:v>143.98203838023551</c:v>
                </c:pt>
                <c:pt idx="792">
                  <c:v>143.80983078638025</c:v>
                </c:pt>
                <c:pt idx="793">
                  <c:v>143.76444852865018</c:v>
                </c:pt>
                <c:pt idx="794">
                  <c:v>146.21309062716142</c:v>
                </c:pt>
                <c:pt idx="795">
                  <c:v>146.0854261406011</c:v>
                </c:pt>
                <c:pt idx="796">
                  <c:v>145.6886078613544</c:v>
                </c:pt>
                <c:pt idx="797">
                  <c:v>149.65646488072827</c:v>
                </c:pt>
                <c:pt idx="798">
                  <c:v>147.52486762948982</c:v>
                </c:pt>
                <c:pt idx="799">
                  <c:v>144.27710870446197</c:v>
                </c:pt>
                <c:pt idx="800">
                  <c:v>141.8417286827553</c:v>
                </c:pt>
                <c:pt idx="801">
                  <c:v>139.00243062387455</c:v>
                </c:pt>
                <c:pt idx="802">
                  <c:v>150.56192329137252</c:v>
                </c:pt>
                <c:pt idx="803">
                  <c:v>148.7744876573633</c:v>
                </c:pt>
                <c:pt idx="804">
                  <c:v>167.83448508259298</c:v>
                </c:pt>
                <c:pt idx="805">
                  <c:v>173.24655582849002</c:v>
                </c:pt>
                <c:pt idx="806">
                  <c:v>44.151832600791408</c:v>
                </c:pt>
                <c:pt idx="807">
                  <c:v>97.79704327263542</c:v>
                </c:pt>
                <c:pt idx="808">
                  <c:v>90.19256948547806</c:v>
                </c:pt>
                <c:pt idx="809">
                  <c:v>91.766458468115815</c:v>
                </c:pt>
                <c:pt idx="810">
                  <c:v>82.647951668958967</c:v>
                </c:pt>
                <c:pt idx="811">
                  <c:v>76.966297391439838</c:v>
                </c:pt>
                <c:pt idx="812">
                  <c:v>89.542705491842753</c:v>
                </c:pt>
                <c:pt idx="813">
                  <c:v>92.786782363827939</c:v>
                </c:pt>
                <c:pt idx="814">
                  <c:v>82.115352291594462</c:v>
                </c:pt>
                <c:pt idx="815">
                  <c:v>89.074470178165996</c:v>
                </c:pt>
                <c:pt idx="816">
                  <c:v>90.723135757756012</c:v>
                </c:pt>
                <c:pt idx="817">
                  <c:v>91.195174624174712</c:v>
                </c:pt>
                <c:pt idx="818">
                  <c:v>94.405279763086469</c:v>
                </c:pt>
                <c:pt idx="819">
                  <c:v>100.36441730077303</c:v>
                </c:pt>
                <c:pt idx="820">
                  <c:v>109.38129801409085</c:v>
                </c:pt>
                <c:pt idx="821">
                  <c:v>128.47061024053568</c:v>
                </c:pt>
                <c:pt idx="822">
                  <c:v>129.10732109029578</c:v>
                </c:pt>
                <c:pt idx="823">
                  <c:v>129.18933945462226</c:v>
                </c:pt>
                <c:pt idx="824">
                  <c:v>127.79964630094133</c:v>
                </c:pt>
                <c:pt idx="825">
                  <c:v>126.5341961693257</c:v>
                </c:pt>
                <c:pt idx="826">
                  <c:v>131.817212531373</c:v>
                </c:pt>
                <c:pt idx="827">
                  <c:v>133.15206903954009</c:v>
                </c:pt>
                <c:pt idx="828">
                  <c:v>136.46446756211796</c:v>
                </c:pt>
                <c:pt idx="829">
                  <c:v>130.1297905909417</c:v>
                </c:pt>
                <c:pt idx="830">
                  <c:v>123.00921414632521</c:v>
                </c:pt>
                <c:pt idx="831">
                  <c:v>116.50005299602196</c:v>
                </c:pt>
                <c:pt idx="832">
                  <c:v>108.64355012144824</c:v>
                </c:pt>
                <c:pt idx="833">
                  <c:v>104.12590006312914</c:v>
                </c:pt>
                <c:pt idx="834">
                  <c:v>105.86190554444011</c:v>
                </c:pt>
                <c:pt idx="835">
                  <c:v>108.01283250386268</c:v>
                </c:pt>
                <c:pt idx="836">
                  <c:v>249.79620754236413</c:v>
                </c:pt>
                <c:pt idx="837">
                  <c:v>247.48414209250595</c:v>
                </c:pt>
                <c:pt idx="838">
                  <c:v>243.01993671205099</c:v>
                </c:pt>
                <c:pt idx="839">
                  <c:v>266.34084401392147</c:v>
                </c:pt>
                <c:pt idx="840">
                  <c:v>297.31804433257327</c:v>
                </c:pt>
                <c:pt idx="841">
                  <c:v>345.75175606461835</c:v>
                </c:pt>
                <c:pt idx="842">
                  <c:v>435.6338889049419</c:v>
                </c:pt>
                <c:pt idx="843">
                  <c:v>463.42844548320545</c:v>
                </c:pt>
                <c:pt idx="844">
                  <c:v>501.25770920388499</c:v>
                </c:pt>
                <c:pt idx="845">
                  <c:v>508.34021331500054</c:v>
                </c:pt>
                <c:pt idx="846">
                  <c:v>503.11299590747711</c:v>
                </c:pt>
                <c:pt idx="847">
                  <c:v>499.20351585538418</c:v>
                </c:pt>
                <c:pt idx="848">
                  <c:v>180.59231182126243</c:v>
                </c:pt>
                <c:pt idx="849">
                  <c:v>184.00655686507463</c:v>
                </c:pt>
                <c:pt idx="850">
                  <c:v>187.82740313944512</c:v>
                </c:pt>
                <c:pt idx="851">
                  <c:v>205.94986435898556</c:v>
                </c:pt>
                <c:pt idx="852">
                  <c:v>207.21700015305751</c:v>
                </c:pt>
                <c:pt idx="853">
                  <c:v>209.27633375308667</c:v>
                </c:pt>
                <c:pt idx="854">
                  <c:v>211.08922334429349</c:v>
                </c:pt>
                <c:pt idx="855">
                  <c:v>90.655940649355983</c:v>
                </c:pt>
                <c:pt idx="856">
                  <c:v>92.606171891256025</c:v>
                </c:pt>
                <c:pt idx="857">
                  <c:v>92.288650182931832</c:v>
                </c:pt>
                <c:pt idx="858">
                  <c:v>80.391270413710203</c:v>
                </c:pt>
                <c:pt idx="859">
                  <c:v>81.376048107828495</c:v>
                </c:pt>
                <c:pt idx="860">
                  <c:v>82.279118177277041</c:v>
                </c:pt>
                <c:pt idx="861">
                  <c:v>85.060181436779573</c:v>
                </c:pt>
                <c:pt idx="862">
                  <c:v>88.269420750773037</c:v>
                </c:pt>
                <c:pt idx="863">
                  <c:v>92.338307708591714</c:v>
                </c:pt>
                <c:pt idx="864">
                  <c:v>90.054051896304628</c:v>
                </c:pt>
                <c:pt idx="865">
                  <c:v>91.713675321242476</c:v>
                </c:pt>
                <c:pt idx="866">
                  <c:v>95.831443525372237</c:v>
                </c:pt>
                <c:pt idx="867">
                  <c:v>99.716061422878539</c:v>
                </c:pt>
                <c:pt idx="868">
                  <c:v>107.67830196221655</c:v>
                </c:pt>
                <c:pt idx="869">
                  <c:v>114.94724786791491</c:v>
                </c:pt>
                <c:pt idx="870">
                  <c:v>48.843852775185439</c:v>
                </c:pt>
                <c:pt idx="871">
                  <c:v>51.832909709074499</c:v>
                </c:pt>
                <c:pt idx="872">
                  <c:v>113.18328684396997</c:v>
                </c:pt>
                <c:pt idx="873">
                  <c:v>46.994883470330933</c:v>
                </c:pt>
                <c:pt idx="874">
                  <c:v>116.24399711839376</c:v>
                </c:pt>
                <c:pt idx="875">
                  <c:v>120.31146456778544</c:v>
                </c:pt>
                <c:pt idx="876">
                  <c:v>44.473819156745066</c:v>
                </c:pt>
                <c:pt idx="877">
                  <c:v>129.61730372263355</c:v>
                </c:pt>
                <c:pt idx="878">
                  <c:v>62.537387766363224</c:v>
                </c:pt>
                <c:pt idx="879">
                  <c:v>125.08033609115967</c:v>
                </c:pt>
                <c:pt idx="880">
                  <c:v>77.48212881641075</c:v>
                </c:pt>
                <c:pt idx="881">
                  <c:v>86.864023653209671</c:v>
                </c:pt>
                <c:pt idx="882">
                  <c:v>131.0447498599338</c:v>
                </c:pt>
                <c:pt idx="883">
                  <c:v>100.95139132390455</c:v>
                </c:pt>
                <c:pt idx="884">
                  <c:v>98.835026638988552</c:v>
                </c:pt>
                <c:pt idx="885">
                  <c:v>169.25384083447736</c:v>
                </c:pt>
                <c:pt idx="886">
                  <c:v>173.10867355162699</c:v>
                </c:pt>
                <c:pt idx="887">
                  <c:v>174.62481836862912</c:v>
                </c:pt>
                <c:pt idx="888">
                  <c:v>174.91553247805723</c:v>
                </c:pt>
                <c:pt idx="889">
                  <c:v>176.12130340123366</c:v>
                </c:pt>
                <c:pt idx="890">
                  <c:v>182.85157561755713</c:v>
                </c:pt>
                <c:pt idx="891">
                  <c:v>186.57792766956163</c:v>
                </c:pt>
                <c:pt idx="892">
                  <c:v>191.7316982757643</c:v>
                </c:pt>
                <c:pt idx="893">
                  <c:v>193.12694563175501</c:v>
                </c:pt>
                <c:pt idx="894">
                  <c:v>194.72763973601414</c:v>
                </c:pt>
                <c:pt idx="895">
                  <c:v>197.96911472670934</c:v>
                </c:pt>
                <c:pt idx="896">
                  <c:v>202.18927971045329</c:v>
                </c:pt>
                <c:pt idx="897">
                  <c:v>204.89540761369136</c:v>
                </c:pt>
                <c:pt idx="898">
                  <c:v>209.92530827315193</c:v>
                </c:pt>
                <c:pt idx="899">
                  <c:v>221.59860784255602</c:v>
                </c:pt>
                <c:pt idx="900">
                  <c:v>240.90845817602076</c:v>
                </c:pt>
                <c:pt idx="901">
                  <c:v>275.35372952131672</c:v>
                </c:pt>
                <c:pt idx="902">
                  <c:v>304.82189563626525</c:v>
                </c:pt>
                <c:pt idx="903">
                  <c:v>321.08873360875998</c:v>
                </c:pt>
                <c:pt idx="904">
                  <c:v>344.92154967265049</c:v>
                </c:pt>
                <c:pt idx="905">
                  <c:v>366.78269131193485</c:v>
                </c:pt>
                <c:pt idx="906">
                  <c:v>385.6801977981961</c:v>
                </c:pt>
                <c:pt idx="907">
                  <c:v>396.36825498109545</c:v>
                </c:pt>
                <c:pt idx="908">
                  <c:v>401.81606443750934</c:v>
                </c:pt>
                <c:pt idx="909">
                  <c:v>405.42339995024872</c:v>
                </c:pt>
                <c:pt idx="910">
                  <c:v>408.92617151293609</c:v>
                </c:pt>
                <c:pt idx="911">
                  <c:v>127.17341297812726</c:v>
                </c:pt>
                <c:pt idx="912">
                  <c:v>131.55127255803464</c:v>
                </c:pt>
                <c:pt idx="913">
                  <c:v>131.59350686644811</c:v>
                </c:pt>
                <c:pt idx="914">
                  <c:v>130.53457658904529</c:v>
                </c:pt>
                <c:pt idx="915">
                  <c:v>133.05409610126375</c:v>
                </c:pt>
                <c:pt idx="916">
                  <c:v>134.07581102039396</c:v>
                </c:pt>
                <c:pt idx="917">
                  <c:v>135.44385354283813</c:v>
                </c:pt>
                <c:pt idx="918">
                  <c:v>138.31440589757381</c:v>
                </c:pt>
                <c:pt idx="919">
                  <c:v>132.77421010402773</c:v>
                </c:pt>
                <c:pt idx="920">
                  <c:v>130.37586512349898</c:v>
                </c:pt>
                <c:pt idx="921">
                  <c:v>133.28843454397017</c:v>
                </c:pt>
                <c:pt idx="922">
                  <c:v>142.07296565575251</c:v>
                </c:pt>
                <c:pt idx="923">
                  <c:v>143.75579105772698</c:v>
                </c:pt>
                <c:pt idx="924">
                  <c:v>145.37074820136132</c:v>
                </c:pt>
                <c:pt idx="925">
                  <c:v>150.60806751791364</c:v>
                </c:pt>
                <c:pt idx="926">
                  <c:v>123.88088461016375</c:v>
                </c:pt>
                <c:pt idx="927">
                  <c:v>130.03698646176377</c:v>
                </c:pt>
                <c:pt idx="928">
                  <c:v>135.93800085051168</c:v>
                </c:pt>
                <c:pt idx="929">
                  <c:v>148.13390734036105</c:v>
                </c:pt>
                <c:pt idx="930">
                  <c:v>155.11730813761358</c:v>
                </c:pt>
                <c:pt idx="931">
                  <c:v>151.3213480257543</c:v>
                </c:pt>
                <c:pt idx="932">
                  <c:v>147.56540453502006</c:v>
                </c:pt>
                <c:pt idx="933">
                  <c:v>151.02225206108983</c:v>
                </c:pt>
                <c:pt idx="934">
                  <c:v>146.03584070365304</c:v>
                </c:pt>
                <c:pt idx="935">
                  <c:v>144.24079341905542</c:v>
                </c:pt>
                <c:pt idx="936">
                  <c:v>143.32380479009183</c:v>
                </c:pt>
                <c:pt idx="937">
                  <c:v>150.14094631514931</c:v>
                </c:pt>
                <c:pt idx="938">
                  <c:v>150.23525403225273</c:v>
                </c:pt>
                <c:pt idx="939">
                  <c:v>153.04058961413685</c:v>
                </c:pt>
                <c:pt idx="940">
                  <c:v>158.45893111492128</c:v>
                </c:pt>
                <c:pt idx="941">
                  <c:v>211.73973395017435</c:v>
                </c:pt>
                <c:pt idx="942">
                  <c:v>214.6448265517829</c:v>
                </c:pt>
                <c:pt idx="943">
                  <c:v>217.70658237170858</c:v>
                </c:pt>
                <c:pt idx="944">
                  <c:v>222.78039374860677</c:v>
                </c:pt>
                <c:pt idx="945">
                  <c:v>226.02630563235564</c:v>
                </c:pt>
                <c:pt idx="946">
                  <c:v>229.47894053415118</c:v>
                </c:pt>
                <c:pt idx="947">
                  <c:v>247.92909914007188</c:v>
                </c:pt>
                <c:pt idx="948">
                  <c:v>240.33185761664862</c:v>
                </c:pt>
                <c:pt idx="949">
                  <c:v>245.58457319011922</c:v>
                </c:pt>
                <c:pt idx="950">
                  <c:v>250.95646734119399</c:v>
                </c:pt>
                <c:pt idx="951">
                  <c:v>256.01142825132439</c:v>
                </c:pt>
                <c:pt idx="952">
                  <c:v>262.65356447196632</c:v>
                </c:pt>
                <c:pt idx="953">
                  <c:v>105.37132071482873</c:v>
                </c:pt>
                <c:pt idx="954">
                  <c:v>107.29724140145828</c:v>
                </c:pt>
                <c:pt idx="955">
                  <c:v>105.4766831154358</c:v>
                </c:pt>
                <c:pt idx="956">
                  <c:v>77.904112755128892</c:v>
                </c:pt>
                <c:pt idx="957">
                  <c:v>99.500072438279631</c:v>
                </c:pt>
                <c:pt idx="958">
                  <c:v>100.12292789358528</c:v>
                </c:pt>
                <c:pt idx="959">
                  <c:v>85.756206777987472</c:v>
                </c:pt>
                <c:pt idx="960">
                  <c:v>90.177072320543658</c:v>
                </c:pt>
                <c:pt idx="961">
                  <c:v>90.57108012690469</c:v>
                </c:pt>
                <c:pt idx="962">
                  <c:v>82.11630583150577</c:v>
                </c:pt>
                <c:pt idx="963">
                  <c:v>100.42216576391536</c:v>
                </c:pt>
                <c:pt idx="964">
                  <c:v>100.03504617205363</c:v>
                </c:pt>
                <c:pt idx="965">
                  <c:v>200.48436696210578</c:v>
                </c:pt>
                <c:pt idx="966">
                  <c:v>207.06520096168663</c:v>
                </c:pt>
                <c:pt idx="967">
                  <c:v>213.49333899743624</c:v>
                </c:pt>
                <c:pt idx="968">
                  <c:v>214.85040111990611</c:v>
                </c:pt>
                <c:pt idx="969">
                  <c:v>216.62438029430854</c:v>
                </c:pt>
                <c:pt idx="970">
                  <c:v>223.76566641384622</c:v>
                </c:pt>
                <c:pt idx="971">
                  <c:v>223.09545933721591</c:v>
                </c:pt>
                <c:pt idx="972">
                  <c:v>220.49930263062529</c:v>
                </c:pt>
                <c:pt idx="973">
                  <c:v>223.09025903803263</c:v>
                </c:pt>
                <c:pt idx="974">
                  <c:v>223.09999985868325</c:v>
                </c:pt>
                <c:pt idx="975">
                  <c:v>103.85831738290932</c:v>
                </c:pt>
                <c:pt idx="976">
                  <c:v>100.1392080945671</c:v>
                </c:pt>
                <c:pt idx="977">
                  <c:v>105.88192338606811</c:v>
                </c:pt>
                <c:pt idx="978">
                  <c:v>119.98833699258401</c:v>
                </c:pt>
                <c:pt idx="979">
                  <c:v>126.33706405877118</c:v>
                </c:pt>
                <c:pt idx="980">
                  <c:v>124.86678496043055</c:v>
                </c:pt>
                <c:pt idx="981">
                  <c:v>129.34363644680283</c:v>
                </c:pt>
                <c:pt idx="982">
                  <c:v>130.88939137284984</c:v>
                </c:pt>
                <c:pt idx="983">
                  <c:v>134.51918317710943</c:v>
                </c:pt>
                <c:pt idx="984">
                  <c:v>141.13884429648937</c:v>
                </c:pt>
                <c:pt idx="985">
                  <c:v>144.68944164226573</c:v>
                </c:pt>
                <c:pt idx="986">
                  <c:v>147.71101057860565</c:v>
                </c:pt>
                <c:pt idx="987">
                  <c:v>149.54959455512196</c:v>
                </c:pt>
                <c:pt idx="988">
                  <c:v>156.04226780638558</c:v>
                </c:pt>
                <c:pt idx="989">
                  <c:v>157.13499243288697</c:v>
                </c:pt>
                <c:pt idx="990">
                  <c:v>146.08418995852537</c:v>
                </c:pt>
                <c:pt idx="991">
                  <c:v>148.91539158218231</c:v>
                </c:pt>
                <c:pt idx="992">
                  <c:v>152.17324919851089</c:v>
                </c:pt>
                <c:pt idx="993">
                  <c:v>149.03316608926727</c:v>
                </c:pt>
                <c:pt idx="994">
                  <c:v>150.51822685567859</c:v>
                </c:pt>
                <c:pt idx="995">
                  <c:v>151.43263853698525</c:v>
                </c:pt>
                <c:pt idx="996">
                  <c:v>157.71211044300424</c:v>
                </c:pt>
                <c:pt idx="997">
                  <c:v>158.1517123982585</c:v>
                </c:pt>
                <c:pt idx="998">
                  <c:v>154.67249227908215</c:v>
                </c:pt>
                <c:pt idx="999">
                  <c:v>153.9444401540396</c:v>
                </c:pt>
                <c:pt idx="1000">
                  <c:v>155.6219235534515</c:v>
                </c:pt>
                <c:pt idx="1001">
                  <c:v>159.02790360498989</c:v>
                </c:pt>
                <c:pt idx="1002">
                  <c:v>166.41771476586189</c:v>
                </c:pt>
                <c:pt idx="1003">
                  <c:v>166.74792620391827</c:v>
                </c:pt>
                <c:pt idx="1004">
                  <c:v>170.10916982033157</c:v>
                </c:pt>
                <c:pt idx="1005">
                  <c:v>101.6239751057235</c:v>
                </c:pt>
                <c:pt idx="1006">
                  <c:v>103.22209132191671</c:v>
                </c:pt>
                <c:pt idx="1007">
                  <c:v>103.16766862502851</c:v>
                </c:pt>
                <c:pt idx="1008">
                  <c:v>104.59759569465371</c:v>
                </c:pt>
                <c:pt idx="1009">
                  <c:v>131.59385540424606</c:v>
                </c:pt>
                <c:pt idx="1010">
                  <c:v>133.7858358693681</c:v>
                </c:pt>
                <c:pt idx="1011">
                  <c:v>137.989212812635</c:v>
                </c:pt>
                <c:pt idx="1012">
                  <c:v>142.2102923861745</c:v>
                </c:pt>
                <c:pt idx="1013">
                  <c:v>143.25044659037636</c:v>
                </c:pt>
                <c:pt idx="1014">
                  <c:v>155.64240013791098</c:v>
                </c:pt>
                <c:pt idx="1015">
                  <c:v>160.61556081415804</c:v>
                </c:pt>
                <c:pt idx="1016">
                  <c:v>169.06985146759979</c:v>
                </c:pt>
                <c:pt idx="1017">
                  <c:v>178.97224494348004</c:v>
                </c:pt>
                <c:pt idx="1018">
                  <c:v>190.60235811824379</c:v>
                </c:pt>
                <c:pt idx="1019">
                  <c:v>197.48311244995094</c:v>
                </c:pt>
                <c:pt idx="1020">
                  <c:v>95.309976248338643</c:v>
                </c:pt>
                <c:pt idx="1021">
                  <c:v>95.397313381695739</c:v>
                </c:pt>
                <c:pt idx="1022">
                  <c:v>95.670230343035456</c:v>
                </c:pt>
                <c:pt idx="1023">
                  <c:v>119.98622652491937</c:v>
                </c:pt>
                <c:pt idx="1024">
                  <c:v>121.57037831888897</c:v>
                </c:pt>
                <c:pt idx="1025">
                  <c:v>127.51652144504573</c:v>
                </c:pt>
                <c:pt idx="1026">
                  <c:v>131.22533903436312</c:v>
                </c:pt>
                <c:pt idx="1027">
                  <c:v>135.54491296072686</c:v>
                </c:pt>
                <c:pt idx="1028">
                  <c:v>143.16237238634164</c:v>
                </c:pt>
                <c:pt idx="1029">
                  <c:v>142.20733248508139</c:v>
                </c:pt>
                <c:pt idx="1030">
                  <c:v>142.3650639388735</c:v>
                </c:pt>
                <c:pt idx="1031">
                  <c:v>150.66780113435743</c:v>
                </c:pt>
                <c:pt idx="1032">
                  <c:v>156.33977159118629</c:v>
                </c:pt>
                <c:pt idx="1033">
                  <c:v>162.79765226271178</c:v>
                </c:pt>
                <c:pt idx="1034">
                  <c:v>165.86207234050255</c:v>
                </c:pt>
                <c:pt idx="1035">
                  <c:v>168.38651853798322</c:v>
                </c:pt>
                <c:pt idx="1036">
                  <c:v>172.93574369350878</c:v>
                </c:pt>
                <c:pt idx="1037">
                  <c:v>173.14846691042774</c:v>
                </c:pt>
                <c:pt idx="1038">
                  <c:v>176.16853153160577</c:v>
                </c:pt>
                <c:pt idx="1039">
                  <c:v>178.92289023186092</c:v>
                </c:pt>
                <c:pt idx="1040">
                  <c:v>183.34914040012325</c:v>
                </c:pt>
                <c:pt idx="1041">
                  <c:v>190.15749923417857</c:v>
                </c:pt>
                <c:pt idx="1042">
                  <c:v>194.43300328095356</c:v>
                </c:pt>
                <c:pt idx="1043">
                  <c:v>201.58333856439083</c:v>
                </c:pt>
                <c:pt idx="1044">
                  <c:v>223.11676219064094</c:v>
                </c:pt>
                <c:pt idx="1045">
                  <c:v>237.34641270361783</c:v>
                </c:pt>
                <c:pt idx="1046">
                  <c:v>253.30726964404397</c:v>
                </c:pt>
                <c:pt idx="1047">
                  <c:v>274.35136728245931</c:v>
                </c:pt>
                <c:pt idx="1048">
                  <c:v>289.099645624473</c:v>
                </c:pt>
                <c:pt idx="1049">
                  <c:v>296.05860281575059</c:v>
                </c:pt>
                <c:pt idx="1050">
                  <c:v>315.70897481371674</c:v>
                </c:pt>
                <c:pt idx="1051">
                  <c:v>336.94626209102296</c:v>
                </c:pt>
                <c:pt idx="1052">
                  <c:v>363.2240691303104</c:v>
                </c:pt>
                <c:pt idx="1053">
                  <c:v>370.91187797141924</c:v>
                </c:pt>
                <c:pt idx="1054">
                  <c:v>373.53678456498864</c:v>
                </c:pt>
                <c:pt idx="1055">
                  <c:v>372.54176998915233</c:v>
                </c:pt>
                <c:pt idx="1056">
                  <c:v>373.72193217858728</c:v>
                </c:pt>
                <c:pt idx="1057">
                  <c:v>368.51203898529093</c:v>
                </c:pt>
                <c:pt idx="1058">
                  <c:v>186.22745299347559</c:v>
                </c:pt>
                <c:pt idx="1059">
                  <c:v>189.80403549685701</c:v>
                </c:pt>
                <c:pt idx="1060">
                  <c:v>190.21580147859009</c:v>
                </c:pt>
                <c:pt idx="1061">
                  <c:v>189.46995965009324</c:v>
                </c:pt>
                <c:pt idx="1062">
                  <c:v>193.67235713337172</c:v>
                </c:pt>
                <c:pt idx="1063">
                  <c:v>198.89636565264337</c:v>
                </c:pt>
                <c:pt idx="1064">
                  <c:v>203.27267161663877</c:v>
                </c:pt>
                <c:pt idx="1065">
                  <c:v>204.61010331222059</c:v>
                </c:pt>
                <c:pt idx="1066">
                  <c:v>206.09059658325424</c:v>
                </c:pt>
                <c:pt idx="1067">
                  <c:v>206.55936965718507</c:v>
                </c:pt>
                <c:pt idx="1068">
                  <c:v>208.58147468501397</c:v>
                </c:pt>
                <c:pt idx="1069">
                  <c:v>209.86461144700394</c:v>
                </c:pt>
                <c:pt idx="1070">
                  <c:v>164.30084174211373</c:v>
                </c:pt>
                <c:pt idx="1071">
                  <c:v>168.60380002827975</c:v>
                </c:pt>
                <c:pt idx="1072">
                  <c:v>181.5268701460615</c:v>
                </c:pt>
                <c:pt idx="1073">
                  <c:v>224.01414684927212</c:v>
                </c:pt>
                <c:pt idx="1074">
                  <c:v>235.81338124247932</c:v>
                </c:pt>
                <c:pt idx="1075">
                  <c:v>137.26052774934323</c:v>
                </c:pt>
                <c:pt idx="1076">
                  <c:v>139.33247433881166</c:v>
                </c:pt>
                <c:pt idx="1077">
                  <c:v>140.26490562674934</c:v>
                </c:pt>
                <c:pt idx="1078">
                  <c:v>144.45733991994717</c:v>
                </c:pt>
                <c:pt idx="1079">
                  <c:v>157.3450442727532</c:v>
                </c:pt>
                <c:pt idx="1080">
                  <c:v>166.21108405940578</c:v>
                </c:pt>
                <c:pt idx="1081">
                  <c:v>171.60695107119849</c:v>
                </c:pt>
                <c:pt idx="1082">
                  <c:v>173.08107246113727</c:v>
                </c:pt>
                <c:pt idx="1083">
                  <c:v>178.83315424888636</c:v>
                </c:pt>
                <c:pt idx="1084">
                  <c:v>181.87643647452438</c:v>
                </c:pt>
                <c:pt idx="1085">
                  <c:v>183.22515348251045</c:v>
                </c:pt>
                <c:pt idx="1086">
                  <c:v>183.77481264480201</c:v>
                </c:pt>
                <c:pt idx="1087">
                  <c:v>13.320266519035556</c:v>
                </c:pt>
                <c:pt idx="1088">
                  <c:v>45.728734955336449</c:v>
                </c:pt>
                <c:pt idx="1089">
                  <c:v>48.523014401292187</c:v>
                </c:pt>
                <c:pt idx="1090">
                  <c:v>62.78365823775323</c:v>
                </c:pt>
                <c:pt idx="1091">
                  <c:v>159.83263214975312</c:v>
                </c:pt>
                <c:pt idx="1092">
                  <c:v>161.84208919055325</c:v>
                </c:pt>
                <c:pt idx="1093">
                  <c:v>162.16756040755072</c:v>
                </c:pt>
                <c:pt idx="1094">
                  <c:v>161.33327388515622</c:v>
                </c:pt>
                <c:pt idx="1095">
                  <c:v>162.81327211866895</c:v>
                </c:pt>
                <c:pt idx="1096">
                  <c:v>165.18587316647327</c:v>
                </c:pt>
                <c:pt idx="1097">
                  <c:v>169.16662302069298</c:v>
                </c:pt>
                <c:pt idx="1098">
                  <c:v>171.40638414477496</c:v>
                </c:pt>
                <c:pt idx="1099">
                  <c:v>172.89564005969601</c:v>
                </c:pt>
                <c:pt idx="1100">
                  <c:v>172.04741269207284</c:v>
                </c:pt>
                <c:pt idx="1101">
                  <c:v>173.27421428281042</c:v>
                </c:pt>
                <c:pt idx="1102">
                  <c:v>173.27609442180676</c:v>
                </c:pt>
                <c:pt idx="1103">
                  <c:v>177.53826768042228</c:v>
                </c:pt>
                <c:pt idx="1104">
                  <c:v>181.77629422749786</c:v>
                </c:pt>
                <c:pt idx="1105">
                  <c:v>186.4731148462802</c:v>
                </c:pt>
                <c:pt idx="1106">
                  <c:v>242.7573961827805</c:v>
                </c:pt>
                <c:pt idx="1107">
                  <c:v>243.59601283269825</c:v>
                </c:pt>
                <c:pt idx="1108">
                  <c:v>247.43730954890111</c:v>
                </c:pt>
                <c:pt idx="1109">
                  <c:v>252.2413483994992</c:v>
                </c:pt>
                <c:pt idx="1110">
                  <c:v>258.47994457262826</c:v>
                </c:pt>
                <c:pt idx="1111">
                  <c:v>264.67904452773831</c:v>
                </c:pt>
                <c:pt idx="1112">
                  <c:v>207.32000858434432</c:v>
                </c:pt>
                <c:pt idx="1113">
                  <c:v>241.39100625961032</c:v>
                </c:pt>
                <c:pt idx="1114">
                  <c:v>248.53448429268602</c:v>
                </c:pt>
                <c:pt idx="1115">
                  <c:v>253.74309621242693</c:v>
                </c:pt>
                <c:pt idx="1116">
                  <c:v>256.94656241287458</c:v>
                </c:pt>
                <c:pt idx="1117">
                  <c:v>261.91258471706033</c:v>
                </c:pt>
                <c:pt idx="1118">
                  <c:v>264.8185693274209</c:v>
                </c:pt>
                <c:pt idx="1119">
                  <c:v>269.13580222154746</c:v>
                </c:pt>
                <c:pt idx="1120">
                  <c:v>272.38501857935165</c:v>
                </c:pt>
                <c:pt idx="1121">
                  <c:v>274.99162405587401</c:v>
                </c:pt>
                <c:pt idx="1122">
                  <c:v>202.81006023944485</c:v>
                </c:pt>
                <c:pt idx="1123">
                  <c:v>204.3630901697195</c:v>
                </c:pt>
                <c:pt idx="1124">
                  <c:v>205.79650210161373</c:v>
                </c:pt>
                <c:pt idx="1125">
                  <c:v>207.23602280191923</c:v>
                </c:pt>
                <c:pt idx="1126">
                  <c:v>207.5180180066433</c:v>
                </c:pt>
                <c:pt idx="1127">
                  <c:v>210.34216718269673</c:v>
                </c:pt>
                <c:pt idx="1128">
                  <c:v>210.31814576493096</c:v>
                </c:pt>
                <c:pt idx="1129">
                  <c:v>218.91089809193755</c:v>
                </c:pt>
                <c:pt idx="1130">
                  <c:v>221.59266371702643</c:v>
                </c:pt>
                <c:pt idx="1131">
                  <c:v>227.40013783663761</c:v>
                </c:pt>
                <c:pt idx="1132">
                  <c:v>234.45106207946151</c:v>
                </c:pt>
                <c:pt idx="1133">
                  <c:v>234.47407269677711</c:v>
                </c:pt>
                <c:pt idx="1134">
                  <c:v>145.45101228483986</c:v>
                </c:pt>
                <c:pt idx="1135">
                  <c:v>148.1089888327584</c:v>
                </c:pt>
                <c:pt idx="1136">
                  <c:v>156.52693615178899</c:v>
                </c:pt>
                <c:pt idx="1137">
                  <c:v>155.28657267676132</c:v>
                </c:pt>
                <c:pt idx="1138">
                  <c:v>151.98072522197904</c:v>
                </c:pt>
                <c:pt idx="1139">
                  <c:v>152.19934430656028</c:v>
                </c:pt>
                <c:pt idx="1140">
                  <c:v>152.31523027335001</c:v>
                </c:pt>
                <c:pt idx="1141">
                  <c:v>153.69319136444776</c:v>
                </c:pt>
                <c:pt idx="1142">
                  <c:v>148.54185795210432</c:v>
                </c:pt>
                <c:pt idx="1143">
                  <c:v>147.87684725963445</c:v>
                </c:pt>
                <c:pt idx="1144">
                  <c:v>151.30282859407706</c:v>
                </c:pt>
                <c:pt idx="1145">
                  <c:v>151.7447705067664</c:v>
                </c:pt>
                <c:pt idx="1146">
                  <c:v>155.49328484126451</c:v>
                </c:pt>
                <c:pt idx="1147">
                  <c:v>157.46015904341186</c:v>
                </c:pt>
                <c:pt idx="1148">
                  <c:v>176.50270166431821</c:v>
                </c:pt>
                <c:pt idx="1149">
                  <c:v>178.32093530942782</c:v>
                </c:pt>
                <c:pt idx="1150">
                  <c:v>181.66765995891606</c:v>
                </c:pt>
                <c:pt idx="1151">
                  <c:v>184.94916387417695</c:v>
                </c:pt>
                <c:pt idx="1152">
                  <c:v>189.8638252396207</c:v>
                </c:pt>
                <c:pt idx="1153">
                  <c:v>195.69777371324415</c:v>
                </c:pt>
                <c:pt idx="1154">
                  <c:v>201.53398449968435</c:v>
                </c:pt>
                <c:pt idx="1155">
                  <c:v>206.5094154081041</c:v>
                </c:pt>
                <c:pt idx="1156">
                  <c:v>212.76828045466954</c:v>
                </c:pt>
                <c:pt idx="1157">
                  <c:v>218.32539218607286</c:v>
                </c:pt>
                <c:pt idx="1158">
                  <c:v>220.99912206579324</c:v>
                </c:pt>
                <c:pt idx="1159">
                  <c:v>225.93566872569551</c:v>
                </c:pt>
                <c:pt idx="1160">
                  <c:v>230.36298639899189</c:v>
                </c:pt>
                <c:pt idx="1161">
                  <c:v>234.02069369673285</c:v>
                </c:pt>
                <c:pt idx="1162">
                  <c:v>238.11882334268452</c:v>
                </c:pt>
                <c:pt idx="1163">
                  <c:v>137.13130423671413</c:v>
                </c:pt>
                <c:pt idx="1164">
                  <c:v>155.80055894409315</c:v>
                </c:pt>
                <c:pt idx="1165">
                  <c:v>156.64822757122363</c:v>
                </c:pt>
                <c:pt idx="1166">
                  <c:v>158.11567497099583</c:v>
                </c:pt>
                <c:pt idx="1167">
                  <c:v>156.67152284445041</c:v>
                </c:pt>
                <c:pt idx="1168">
                  <c:v>161.44145401813063</c:v>
                </c:pt>
                <c:pt idx="1169">
                  <c:v>167.14422347447896</c:v>
                </c:pt>
                <c:pt idx="1170">
                  <c:v>162.4505374287499</c:v>
                </c:pt>
                <c:pt idx="1171">
                  <c:v>163.32015182467921</c:v>
                </c:pt>
                <c:pt idx="1172">
                  <c:v>163.35371935022721</c:v>
                </c:pt>
                <c:pt idx="1173">
                  <c:v>165.54492561533783</c:v>
                </c:pt>
                <c:pt idx="1174">
                  <c:v>157.01484260195454</c:v>
                </c:pt>
                <c:pt idx="1175">
                  <c:v>118.58220123392988</c:v>
                </c:pt>
                <c:pt idx="1176">
                  <c:v>138.71553404775295</c:v>
                </c:pt>
                <c:pt idx="1177">
                  <c:v>138.08980667893348</c:v>
                </c:pt>
                <c:pt idx="1178">
                  <c:v>138.47192577738087</c:v>
                </c:pt>
                <c:pt idx="1179">
                  <c:v>142.63555480078224</c:v>
                </c:pt>
                <c:pt idx="1180">
                  <c:v>141.21797975197285</c:v>
                </c:pt>
                <c:pt idx="1181">
                  <c:v>145.5724933339045</c:v>
                </c:pt>
                <c:pt idx="1182">
                  <c:v>141.40782262627198</c:v>
                </c:pt>
                <c:pt idx="1183">
                  <c:v>145.28587340229524</c:v>
                </c:pt>
                <c:pt idx="1184">
                  <c:v>146.2791083827359</c:v>
                </c:pt>
                <c:pt idx="1185">
                  <c:v>148.75278006855248</c:v>
                </c:pt>
                <c:pt idx="1186">
                  <c:v>143.91754407788369</c:v>
                </c:pt>
                <c:pt idx="1187">
                  <c:v>163.9133442189526</c:v>
                </c:pt>
                <c:pt idx="1188">
                  <c:v>164.34873221005796</c:v>
                </c:pt>
                <c:pt idx="1189">
                  <c:v>166.42691044621756</c:v>
                </c:pt>
                <c:pt idx="1190">
                  <c:v>167.73268756157356</c:v>
                </c:pt>
                <c:pt idx="1191">
                  <c:v>168.73022665604677</c:v>
                </c:pt>
                <c:pt idx="1192">
                  <c:v>163.01145218009481</c:v>
                </c:pt>
                <c:pt idx="1193">
                  <c:v>165.10527220146187</c:v>
                </c:pt>
                <c:pt idx="1194">
                  <c:v>166.54718680548731</c:v>
                </c:pt>
                <c:pt idx="1195">
                  <c:v>164.7834280762053</c:v>
                </c:pt>
                <c:pt idx="1196">
                  <c:v>163.94785547386357</c:v>
                </c:pt>
                <c:pt idx="1197">
                  <c:v>165.23438903099549</c:v>
                </c:pt>
                <c:pt idx="1198">
                  <c:v>165.25603807170052</c:v>
                </c:pt>
                <c:pt idx="1199">
                  <c:v>168.04686080367728</c:v>
                </c:pt>
                <c:pt idx="1200">
                  <c:v>168.16840627266865</c:v>
                </c:pt>
                <c:pt idx="1201">
                  <c:v>169.14830604862223</c:v>
                </c:pt>
                <c:pt idx="1202">
                  <c:v>83.99656979417793</c:v>
                </c:pt>
                <c:pt idx="1203">
                  <c:v>103.0494849152615</c:v>
                </c:pt>
                <c:pt idx="1204">
                  <c:v>100.20113181615179</c:v>
                </c:pt>
                <c:pt idx="1205">
                  <c:v>99.109956361779524</c:v>
                </c:pt>
                <c:pt idx="1206">
                  <c:v>102.29918646707117</c:v>
                </c:pt>
                <c:pt idx="1207">
                  <c:v>98.05282566391449</c:v>
                </c:pt>
                <c:pt idx="1208">
                  <c:v>107.98303543195624</c:v>
                </c:pt>
                <c:pt idx="1209">
                  <c:v>106.0980790953538</c:v>
                </c:pt>
                <c:pt idx="1210">
                  <c:v>104.28507190678016</c:v>
                </c:pt>
                <c:pt idx="1211">
                  <c:v>103.46636167451203</c:v>
                </c:pt>
                <c:pt idx="1212">
                  <c:v>89.662885879066295</c:v>
                </c:pt>
                <c:pt idx="1213">
                  <c:v>92.527875799456609</c:v>
                </c:pt>
                <c:pt idx="1214">
                  <c:v>93.069932492207784</c:v>
                </c:pt>
                <c:pt idx="1215">
                  <c:v>96.538790668729632</c:v>
                </c:pt>
                <c:pt idx="1216">
                  <c:v>100.6793484956039</c:v>
                </c:pt>
                <c:pt idx="1217">
                  <c:v>75.393068635570359</c:v>
                </c:pt>
                <c:pt idx="1218">
                  <c:v>71.918043162081574</c:v>
                </c:pt>
                <c:pt idx="1219">
                  <c:v>90.031121206853868</c:v>
                </c:pt>
                <c:pt idx="1220">
                  <c:v>78.680345582142564</c:v>
                </c:pt>
                <c:pt idx="1221">
                  <c:v>82.742240770012415</c:v>
                </c:pt>
                <c:pt idx="1222">
                  <c:v>94.565872138717111</c:v>
                </c:pt>
                <c:pt idx="1223">
                  <c:v>83.596038944476703</c:v>
                </c:pt>
                <c:pt idx="1224">
                  <c:v>105.18238244795467</c:v>
                </c:pt>
                <c:pt idx="1225">
                  <c:v>95.630360125347096</c:v>
                </c:pt>
                <c:pt idx="1226">
                  <c:v>96.783337488634999</c:v>
                </c:pt>
                <c:pt idx="1227">
                  <c:v>101.56946748995159</c:v>
                </c:pt>
                <c:pt idx="1228">
                  <c:v>96.726560962762761</c:v>
                </c:pt>
                <c:pt idx="1229">
                  <c:v>88.787463789126946</c:v>
                </c:pt>
                <c:pt idx="1230">
                  <c:v>93.572651605346152</c:v>
                </c:pt>
                <c:pt idx="1231">
                  <c:v>101.96903451081616</c:v>
                </c:pt>
                <c:pt idx="1232">
                  <c:v>69.880928122834746</c:v>
                </c:pt>
                <c:pt idx="1233">
                  <c:v>99.989046409405546</c:v>
                </c:pt>
                <c:pt idx="1234">
                  <c:v>92.057263179512944</c:v>
                </c:pt>
                <c:pt idx="1235">
                  <c:v>89.418198032821294</c:v>
                </c:pt>
                <c:pt idx="1236">
                  <c:v>83.161451137491071</c:v>
                </c:pt>
                <c:pt idx="1237">
                  <c:v>98.516464922967799</c:v>
                </c:pt>
                <c:pt idx="1238">
                  <c:v>113.62375317667727</c:v>
                </c:pt>
                <c:pt idx="1239">
                  <c:v>113.73042746651097</c:v>
                </c:pt>
                <c:pt idx="1240">
                  <c:v>112.82982497799199</c:v>
                </c:pt>
                <c:pt idx="1241">
                  <c:v>114.27826510878049</c:v>
                </c:pt>
                <c:pt idx="1242">
                  <c:v>130.24049384559467</c:v>
                </c:pt>
                <c:pt idx="1243">
                  <c:v>132.35225331545823</c:v>
                </c:pt>
                <c:pt idx="1244">
                  <c:v>144.12114647912443</c:v>
                </c:pt>
                <c:pt idx="1245">
                  <c:v>148.39977224063938</c:v>
                </c:pt>
                <c:pt idx="1246">
                  <c:v>152.80204205182926</c:v>
                </c:pt>
                <c:pt idx="1247">
                  <c:v>133.00363193161093</c:v>
                </c:pt>
                <c:pt idx="1248">
                  <c:v>139.12229475929894</c:v>
                </c:pt>
                <c:pt idx="1249">
                  <c:v>151.79295080751908</c:v>
                </c:pt>
                <c:pt idx="1250">
                  <c:v>156.27196176010185</c:v>
                </c:pt>
                <c:pt idx="1251">
                  <c:v>160.07178014061535</c:v>
                </c:pt>
                <c:pt idx="1252">
                  <c:v>157.26913216007674</c:v>
                </c:pt>
                <c:pt idx="1253">
                  <c:v>161.60178691709766</c:v>
                </c:pt>
                <c:pt idx="1254">
                  <c:v>164.54251618949803</c:v>
                </c:pt>
                <c:pt idx="1255">
                  <c:v>163.05212290126104</c:v>
                </c:pt>
                <c:pt idx="1256">
                  <c:v>160.87082616910496</c:v>
                </c:pt>
                <c:pt idx="1257">
                  <c:v>164.69156315469255</c:v>
                </c:pt>
                <c:pt idx="1258">
                  <c:v>169.39896853237769</c:v>
                </c:pt>
                <c:pt idx="1259">
                  <c:v>172.77950834845987</c:v>
                </c:pt>
                <c:pt idx="1260">
                  <c:v>176.79226719055399</c:v>
                </c:pt>
                <c:pt idx="1261">
                  <c:v>163.07195239138707</c:v>
                </c:pt>
                <c:pt idx="1262">
                  <c:v>164.00837298785154</c:v>
                </c:pt>
                <c:pt idx="1263">
                  <c:v>170.2523025655284</c:v>
                </c:pt>
                <c:pt idx="1264">
                  <c:v>211.43037863428441</c:v>
                </c:pt>
                <c:pt idx="1265">
                  <c:v>222.20414311063925</c:v>
                </c:pt>
                <c:pt idx="1266">
                  <c:v>221.41797568878712</c:v>
                </c:pt>
                <c:pt idx="1267">
                  <c:v>224.66662319676911</c:v>
                </c:pt>
                <c:pt idx="1268">
                  <c:v>243.01071577567288</c:v>
                </c:pt>
                <c:pt idx="1269">
                  <c:v>266.16989055604199</c:v>
                </c:pt>
                <c:pt idx="1270">
                  <c:v>282.7222069618424</c:v>
                </c:pt>
                <c:pt idx="1271">
                  <c:v>296.20030160645723</c:v>
                </c:pt>
                <c:pt idx="1272">
                  <c:v>308.33001011728618</c:v>
                </c:pt>
                <c:pt idx="1273">
                  <c:v>317.54267475588381</c:v>
                </c:pt>
                <c:pt idx="1274">
                  <c:v>127.16181592402566</c:v>
                </c:pt>
                <c:pt idx="1275">
                  <c:v>126.99528764947289</c:v>
                </c:pt>
                <c:pt idx="1276">
                  <c:v>127.89108337222885</c:v>
                </c:pt>
                <c:pt idx="1277">
                  <c:v>135.58699219648022</c:v>
                </c:pt>
                <c:pt idx="1278">
                  <c:v>139.34477381044056</c:v>
                </c:pt>
                <c:pt idx="1279">
                  <c:v>140.65210878834685</c:v>
                </c:pt>
                <c:pt idx="1280">
                  <c:v>144.69200229006188</c:v>
                </c:pt>
                <c:pt idx="1281">
                  <c:v>144.24402937537499</c:v>
                </c:pt>
                <c:pt idx="1282">
                  <c:v>145.90905416058823</c:v>
                </c:pt>
                <c:pt idx="1283">
                  <c:v>146.61282234107543</c:v>
                </c:pt>
                <c:pt idx="1284">
                  <c:v>149.34269459204995</c:v>
                </c:pt>
                <c:pt idx="1285">
                  <c:v>154.12404006391756</c:v>
                </c:pt>
                <c:pt idx="1286">
                  <c:v>152.90715198597587</c:v>
                </c:pt>
                <c:pt idx="1287">
                  <c:v>154.86271645754283</c:v>
                </c:pt>
                <c:pt idx="1288">
                  <c:v>152.64158664628769</c:v>
                </c:pt>
                <c:pt idx="1289">
                  <c:v>155.84069687705548</c:v>
                </c:pt>
                <c:pt idx="1290">
                  <c:v>157.38600888518522</c:v>
                </c:pt>
                <c:pt idx="1291">
                  <c:v>164.03881525808231</c:v>
                </c:pt>
                <c:pt idx="1292">
                  <c:v>188.07746926664134</c:v>
                </c:pt>
                <c:pt idx="1293">
                  <c:v>187.3986307512651</c:v>
                </c:pt>
                <c:pt idx="1294">
                  <c:v>193.28416628876013</c:v>
                </c:pt>
                <c:pt idx="1295">
                  <c:v>189.59884526187673</c:v>
                </c:pt>
                <c:pt idx="1296">
                  <c:v>193.18626518424335</c:v>
                </c:pt>
                <c:pt idx="1297">
                  <c:v>199.55154075289744</c:v>
                </c:pt>
                <c:pt idx="1298">
                  <c:v>205.76911674445475</c:v>
                </c:pt>
                <c:pt idx="1299">
                  <c:v>210.52285544536016</c:v>
                </c:pt>
                <c:pt idx="1300">
                  <c:v>214.45169739285367</c:v>
                </c:pt>
                <c:pt idx="1301">
                  <c:v>187.33138605071395</c:v>
                </c:pt>
                <c:pt idx="1302">
                  <c:v>193.05893348506703</c:v>
                </c:pt>
                <c:pt idx="1303">
                  <c:v>199.83557407292551</c:v>
                </c:pt>
                <c:pt idx="1304">
                  <c:v>205.74932204449459</c:v>
                </c:pt>
                <c:pt idx="1305">
                  <c:v>208.46380369868666</c:v>
                </c:pt>
                <c:pt idx="1306">
                  <c:v>212.37067605786066</c:v>
                </c:pt>
                <c:pt idx="1307">
                  <c:v>218.9911927139448</c:v>
                </c:pt>
                <c:pt idx="1308">
                  <c:v>224.37045331157151</c:v>
                </c:pt>
                <c:pt idx="1309">
                  <c:v>227.29757317098853</c:v>
                </c:pt>
                <c:pt idx="1310">
                  <c:v>229.73113785785182</c:v>
                </c:pt>
                <c:pt idx="1311">
                  <c:v>232.79882328017399</c:v>
                </c:pt>
                <c:pt idx="1312">
                  <c:v>143.92340664019119</c:v>
                </c:pt>
                <c:pt idx="1313">
                  <c:v>143.08399554960326</c:v>
                </c:pt>
                <c:pt idx="1314">
                  <c:v>145.9541623398965</c:v>
                </c:pt>
                <c:pt idx="1315">
                  <c:v>153.00741582507442</c:v>
                </c:pt>
                <c:pt idx="1316">
                  <c:v>152.55204216338458</c:v>
                </c:pt>
                <c:pt idx="1317">
                  <c:v>153.08484748061809</c:v>
                </c:pt>
                <c:pt idx="1318">
                  <c:v>156.64952648097858</c:v>
                </c:pt>
                <c:pt idx="1319">
                  <c:v>152.68367031190138</c:v>
                </c:pt>
                <c:pt idx="1320">
                  <c:v>152.47086673156434</c:v>
                </c:pt>
                <c:pt idx="1321">
                  <c:v>159.31962474291771</c:v>
                </c:pt>
                <c:pt idx="1322">
                  <c:v>152.8048151910009</c:v>
                </c:pt>
                <c:pt idx="1323">
                  <c:v>125.1537188712835</c:v>
                </c:pt>
                <c:pt idx="1324">
                  <c:v>114.51711576466778</c:v>
                </c:pt>
                <c:pt idx="1325">
                  <c:v>120.43603603583796</c:v>
                </c:pt>
                <c:pt idx="1326">
                  <c:v>155.41069408723718</c:v>
                </c:pt>
                <c:pt idx="1327">
                  <c:v>150.00705191442222</c:v>
                </c:pt>
                <c:pt idx="1328">
                  <c:v>143.87739674135975</c:v>
                </c:pt>
                <c:pt idx="1329">
                  <c:v>146.05670527293029</c:v>
                </c:pt>
                <c:pt idx="1330">
                  <c:v>153.19940264009819</c:v>
                </c:pt>
                <c:pt idx="1331">
                  <c:v>157.03808848079939</c:v>
                </c:pt>
                <c:pt idx="1332">
                  <c:v>170.57996841449403</c:v>
                </c:pt>
                <c:pt idx="1333">
                  <c:v>168.09130432307967</c:v>
                </c:pt>
                <c:pt idx="1334">
                  <c:v>165.27967960724686</c:v>
                </c:pt>
                <c:pt idx="1335">
                  <c:v>180.44664925793001</c:v>
                </c:pt>
                <c:pt idx="1336">
                  <c:v>162.16679378669735</c:v>
                </c:pt>
                <c:pt idx="1337">
                  <c:v>166.58675942602997</c:v>
                </c:pt>
                <c:pt idx="1338">
                  <c:v>183.64179414858762</c:v>
                </c:pt>
                <c:pt idx="1339">
                  <c:v>188.44693345160692</c:v>
                </c:pt>
                <c:pt idx="1340">
                  <c:v>192.03514700709832</c:v>
                </c:pt>
                <c:pt idx="1341">
                  <c:v>212.83889991427074</c:v>
                </c:pt>
                <c:pt idx="1342">
                  <c:v>219.06370013980552</c:v>
                </c:pt>
                <c:pt idx="1343">
                  <c:v>223.17841821414905</c:v>
                </c:pt>
                <c:pt idx="1344">
                  <c:v>227.96192596656732</c:v>
                </c:pt>
                <c:pt idx="1345">
                  <c:v>231.93732459778789</c:v>
                </c:pt>
                <c:pt idx="1346">
                  <c:v>177.34543900255326</c:v>
                </c:pt>
                <c:pt idx="1347">
                  <c:v>178.68057201538642</c:v>
                </c:pt>
                <c:pt idx="1348">
                  <c:v>179.09556988993245</c:v>
                </c:pt>
                <c:pt idx="1349">
                  <c:v>182.83417834680483</c:v>
                </c:pt>
                <c:pt idx="1350">
                  <c:v>185.55476681357413</c:v>
                </c:pt>
                <c:pt idx="1351">
                  <c:v>185.0344954900479</c:v>
                </c:pt>
                <c:pt idx="1352">
                  <c:v>187.02240644863923</c:v>
                </c:pt>
                <c:pt idx="1353">
                  <c:v>188.94901936459041</c:v>
                </c:pt>
                <c:pt idx="1354">
                  <c:v>197.11447834655394</c:v>
                </c:pt>
                <c:pt idx="1355">
                  <c:v>199.16829428789663</c:v>
                </c:pt>
                <c:pt idx="1356">
                  <c:v>202.31410507204555</c:v>
                </c:pt>
                <c:pt idx="1357">
                  <c:v>204.52324501067852</c:v>
                </c:pt>
                <c:pt idx="1358">
                  <c:v>213.55922428395874</c:v>
                </c:pt>
                <c:pt idx="1359">
                  <c:v>221.42051224445339</c:v>
                </c:pt>
                <c:pt idx="1360">
                  <c:v>214.2886397807352</c:v>
                </c:pt>
                <c:pt idx="1361">
                  <c:v>186.9745367931904</c:v>
                </c:pt>
                <c:pt idx="1362">
                  <c:v>197.20166705975507</c:v>
                </c:pt>
                <c:pt idx="1363">
                  <c:v>226.96188867193021</c:v>
                </c:pt>
                <c:pt idx="1364">
                  <c:v>240.0868387329032</c:v>
                </c:pt>
                <c:pt idx="1365">
                  <c:v>259.84372372716541</c:v>
                </c:pt>
                <c:pt idx="1366">
                  <c:v>339.9027777053027</c:v>
                </c:pt>
                <c:pt idx="1367">
                  <c:v>384.39837184769635</c:v>
                </c:pt>
                <c:pt idx="1368">
                  <c:v>413.5301211995253</c:v>
                </c:pt>
                <c:pt idx="1369">
                  <c:v>430.45083873685553</c:v>
                </c:pt>
                <c:pt idx="1370">
                  <c:v>444.86381361659892</c:v>
                </c:pt>
                <c:pt idx="1371">
                  <c:v>440.75189051929783</c:v>
                </c:pt>
                <c:pt idx="1372">
                  <c:v>433.34584836026477</c:v>
                </c:pt>
                <c:pt idx="1373">
                  <c:v>412.19831481574022</c:v>
                </c:pt>
                <c:pt idx="1374">
                  <c:v>386.69265668304513</c:v>
                </c:pt>
                <c:pt idx="1375">
                  <c:v>361.6184260925188</c:v>
                </c:pt>
                <c:pt idx="1376">
                  <c:v>28.199614557479379</c:v>
                </c:pt>
                <c:pt idx="1377">
                  <c:v>62.348906413856184</c:v>
                </c:pt>
                <c:pt idx="1378">
                  <c:v>49.658656861629481</c:v>
                </c:pt>
                <c:pt idx="1379">
                  <c:v>52.182360465187344</c:v>
                </c:pt>
                <c:pt idx="1380">
                  <c:v>79.367467596841806</c:v>
                </c:pt>
                <c:pt idx="1381">
                  <c:v>61.379288489973248</c:v>
                </c:pt>
                <c:pt idx="1382">
                  <c:v>62.697053083234636</c:v>
                </c:pt>
                <c:pt idx="1383">
                  <c:v>90.132202082430524</c:v>
                </c:pt>
                <c:pt idx="1384">
                  <c:v>76.729299959802518</c:v>
                </c:pt>
                <c:pt idx="1385">
                  <c:v>96.712587406326548</c:v>
                </c:pt>
                <c:pt idx="1386">
                  <c:v>84.729464208673505</c:v>
                </c:pt>
                <c:pt idx="1387">
                  <c:v>87.525661848867287</c:v>
                </c:pt>
                <c:pt idx="1388">
                  <c:v>100.20592140246373</c:v>
                </c:pt>
                <c:pt idx="1389">
                  <c:v>82.995298213842602</c:v>
                </c:pt>
                <c:pt idx="1390">
                  <c:v>88.187046908217155</c:v>
                </c:pt>
                <c:pt idx="1391">
                  <c:v>123.00805075899891</c:v>
                </c:pt>
                <c:pt idx="1392">
                  <c:v>126.58336629456585</c:v>
                </c:pt>
                <c:pt idx="1393">
                  <c:v>129.0001452444304</c:v>
                </c:pt>
                <c:pt idx="1394">
                  <c:v>131.28841629313277</c:v>
                </c:pt>
                <c:pt idx="1395">
                  <c:v>129.22389379293645</c:v>
                </c:pt>
                <c:pt idx="1396">
                  <c:v>130.53207213089553</c:v>
                </c:pt>
                <c:pt idx="1397">
                  <c:v>132.12901440204774</c:v>
                </c:pt>
                <c:pt idx="1398">
                  <c:v>133.75262373309442</c:v>
                </c:pt>
                <c:pt idx="1399">
                  <c:v>133.99078441779852</c:v>
                </c:pt>
                <c:pt idx="1400">
                  <c:v>136.9925641699285</c:v>
                </c:pt>
                <c:pt idx="1401">
                  <c:v>137.28296427294421</c:v>
                </c:pt>
                <c:pt idx="1402">
                  <c:v>138.92794928058052</c:v>
                </c:pt>
                <c:pt idx="1403">
                  <c:v>154.2601660874893</c:v>
                </c:pt>
                <c:pt idx="1404">
                  <c:v>153.18512931627615</c:v>
                </c:pt>
                <c:pt idx="1405">
                  <c:v>156.7699156938634</c:v>
                </c:pt>
                <c:pt idx="1406">
                  <c:v>152.3296324324152</c:v>
                </c:pt>
                <c:pt idx="1407">
                  <c:v>161.73353885283569</c:v>
                </c:pt>
                <c:pt idx="1408">
                  <c:v>161.48490432074647</c:v>
                </c:pt>
                <c:pt idx="1409">
                  <c:v>169.78535163166424</c:v>
                </c:pt>
                <c:pt idx="1410">
                  <c:v>168.5380518452954</c:v>
                </c:pt>
                <c:pt idx="1411">
                  <c:v>171.51547666594703</c:v>
                </c:pt>
                <c:pt idx="1412">
                  <c:v>172.60238074112019</c:v>
                </c:pt>
                <c:pt idx="1413">
                  <c:v>218.95773335362097</c:v>
                </c:pt>
                <c:pt idx="1414">
                  <c:v>242.65446105881622</c:v>
                </c:pt>
                <c:pt idx="1415">
                  <c:v>267.34292946661856</c:v>
                </c:pt>
                <c:pt idx="1416">
                  <c:v>322.05049774017675</c:v>
                </c:pt>
                <c:pt idx="1417">
                  <c:v>384.26546419810245</c:v>
                </c:pt>
                <c:pt idx="1418">
                  <c:v>504.59629447304815</c:v>
                </c:pt>
                <c:pt idx="1419">
                  <c:v>568.83052177843831</c:v>
                </c:pt>
                <c:pt idx="1420">
                  <c:v>579.32792377778674</c:v>
                </c:pt>
                <c:pt idx="1421">
                  <c:v>615.19838629386618</c:v>
                </c:pt>
                <c:pt idx="1422">
                  <c:v>669.12192716254071</c:v>
                </c:pt>
                <c:pt idx="1423">
                  <c:v>689.14427213274121</c:v>
                </c:pt>
                <c:pt idx="1424">
                  <c:v>696.08589542772756</c:v>
                </c:pt>
                <c:pt idx="1425">
                  <c:v>686.77768520044856</c:v>
                </c:pt>
                <c:pt idx="1426">
                  <c:v>679.07705880580352</c:v>
                </c:pt>
                <c:pt idx="1427">
                  <c:v>656.59353692120362</c:v>
                </c:pt>
                <c:pt idx="1428">
                  <c:v>76.199325712316607</c:v>
                </c:pt>
                <c:pt idx="1429">
                  <c:v>75.88317823115554</c:v>
                </c:pt>
                <c:pt idx="1430">
                  <c:v>32.563592823162907</c:v>
                </c:pt>
                <c:pt idx="1431">
                  <c:v>27.328844615281071</c:v>
                </c:pt>
                <c:pt idx="1432">
                  <c:v>153.14851359863994</c:v>
                </c:pt>
                <c:pt idx="1433">
                  <c:v>154.60498219398417</c:v>
                </c:pt>
                <c:pt idx="1434">
                  <c:v>160.17472019711619</c:v>
                </c:pt>
                <c:pt idx="1435">
                  <c:v>166.43538344418835</c:v>
                </c:pt>
                <c:pt idx="1436">
                  <c:v>171.67204766868642</c:v>
                </c:pt>
                <c:pt idx="1437">
                  <c:v>172.96674186108135</c:v>
                </c:pt>
                <c:pt idx="1438">
                  <c:v>174.5389886783245</c:v>
                </c:pt>
                <c:pt idx="1439">
                  <c:v>176.47051257734589</c:v>
                </c:pt>
                <c:pt idx="1440">
                  <c:v>153.97282855148788</c:v>
                </c:pt>
                <c:pt idx="1441">
                  <c:v>155.43589334429029</c:v>
                </c:pt>
                <c:pt idx="1442">
                  <c:v>156.53461504791588</c:v>
                </c:pt>
                <c:pt idx="1443">
                  <c:v>157.77833471881493</c:v>
                </c:pt>
                <c:pt idx="1444">
                  <c:v>157.81857210660209</c:v>
                </c:pt>
                <c:pt idx="1445">
                  <c:v>157.77912835780583</c:v>
                </c:pt>
                <c:pt idx="1446">
                  <c:v>163.27091173743639</c:v>
                </c:pt>
                <c:pt idx="1447">
                  <c:v>161.96078214291731</c:v>
                </c:pt>
                <c:pt idx="1448">
                  <c:v>164.93292662943367</c:v>
                </c:pt>
                <c:pt idx="1449">
                  <c:v>166.24360382671614</c:v>
                </c:pt>
                <c:pt idx="1450">
                  <c:v>167.79700324358328</c:v>
                </c:pt>
                <c:pt idx="1451">
                  <c:v>173.39176101294939</c:v>
                </c:pt>
                <c:pt idx="1452">
                  <c:v>178.59135352730954</c:v>
                </c:pt>
                <c:pt idx="1453">
                  <c:v>140.3957814477545</c:v>
                </c:pt>
                <c:pt idx="1454">
                  <c:v>140.72664329984033</c:v>
                </c:pt>
                <c:pt idx="1455">
                  <c:v>139.4743847814083</c:v>
                </c:pt>
                <c:pt idx="1456">
                  <c:v>144.58112993786375</c:v>
                </c:pt>
                <c:pt idx="1457">
                  <c:v>150.07114740887874</c:v>
                </c:pt>
                <c:pt idx="1458">
                  <c:v>150.04620250014756</c:v>
                </c:pt>
                <c:pt idx="1459">
                  <c:v>151.34897711509618</c:v>
                </c:pt>
                <c:pt idx="1460">
                  <c:v>162.34770680766906</c:v>
                </c:pt>
                <c:pt idx="1461">
                  <c:v>162.20766228516203</c:v>
                </c:pt>
                <c:pt idx="1462">
                  <c:v>168.73196665289407</c:v>
                </c:pt>
                <c:pt idx="1463">
                  <c:v>169.91990335055954</c:v>
                </c:pt>
                <c:pt idx="1464">
                  <c:v>172.29906017288133</c:v>
                </c:pt>
                <c:pt idx="1465">
                  <c:v>177.9456450524797</c:v>
                </c:pt>
                <c:pt idx="1466">
                  <c:v>182.48333584981609</c:v>
                </c:pt>
                <c:pt idx="1467">
                  <c:v>187.44182694728511</c:v>
                </c:pt>
                <c:pt idx="1468">
                  <c:v>135.71473117408098</c:v>
                </c:pt>
                <c:pt idx="1469">
                  <c:v>135.85091397270068</c:v>
                </c:pt>
                <c:pt idx="1470">
                  <c:v>135.70688070029112</c:v>
                </c:pt>
                <c:pt idx="1471">
                  <c:v>137.68045778168968</c:v>
                </c:pt>
                <c:pt idx="1472">
                  <c:v>137.44408234330183</c:v>
                </c:pt>
                <c:pt idx="1473">
                  <c:v>141.71215495695282</c:v>
                </c:pt>
                <c:pt idx="1474">
                  <c:v>147.32456768773147</c:v>
                </c:pt>
                <c:pt idx="1475">
                  <c:v>151.74261714015813</c:v>
                </c:pt>
                <c:pt idx="1476">
                  <c:v>156.39483268933509</c:v>
                </c:pt>
                <c:pt idx="1477">
                  <c:v>158.36904497982215</c:v>
                </c:pt>
                <c:pt idx="1478">
                  <c:v>179.60743259966736</c:v>
                </c:pt>
                <c:pt idx="1479">
                  <c:v>197.55046472854661</c:v>
                </c:pt>
                <c:pt idx="1480">
                  <c:v>208.08959919795689</c:v>
                </c:pt>
                <c:pt idx="1481">
                  <c:v>220.46939743421788</c:v>
                </c:pt>
                <c:pt idx="1482">
                  <c:v>107.53978049214837</c:v>
                </c:pt>
                <c:pt idx="1483">
                  <c:v>107.45528759978762</c:v>
                </c:pt>
                <c:pt idx="1484">
                  <c:v>108.39376824357251</c:v>
                </c:pt>
                <c:pt idx="1485">
                  <c:v>112.1819633396436</c:v>
                </c:pt>
                <c:pt idx="1486">
                  <c:v>111.12090206719623</c:v>
                </c:pt>
                <c:pt idx="1487">
                  <c:v>111.21950623821721</c:v>
                </c:pt>
                <c:pt idx="1488">
                  <c:v>108.74763123322481</c:v>
                </c:pt>
                <c:pt idx="1489">
                  <c:v>112.3050253341035</c:v>
                </c:pt>
                <c:pt idx="1490">
                  <c:v>110.18968360767406</c:v>
                </c:pt>
                <c:pt idx="1491">
                  <c:v>108.56821281794095</c:v>
                </c:pt>
                <c:pt idx="1492">
                  <c:v>110.59256284015197</c:v>
                </c:pt>
                <c:pt idx="1493">
                  <c:v>125.12903413964679</c:v>
                </c:pt>
                <c:pt idx="1494">
                  <c:v>125.75126192188316</c:v>
                </c:pt>
                <c:pt idx="1495">
                  <c:v>129.36361738407209</c:v>
                </c:pt>
                <c:pt idx="1496">
                  <c:v>123.10110728150002</c:v>
                </c:pt>
                <c:pt idx="1497">
                  <c:v>153.39108603981802</c:v>
                </c:pt>
                <c:pt idx="1498">
                  <c:v>159.14525002171885</c:v>
                </c:pt>
                <c:pt idx="1499">
                  <c:v>155.30583215695222</c:v>
                </c:pt>
                <c:pt idx="1500">
                  <c:v>160.86180337249257</c:v>
                </c:pt>
                <c:pt idx="1501">
                  <c:v>156.47829850742951</c:v>
                </c:pt>
                <c:pt idx="1502">
                  <c:v>159.95226690286066</c:v>
                </c:pt>
                <c:pt idx="1503">
                  <c:v>154.24960748322559</c:v>
                </c:pt>
                <c:pt idx="1504">
                  <c:v>166.19651741955977</c:v>
                </c:pt>
                <c:pt idx="1505">
                  <c:v>166.73130063357593</c:v>
                </c:pt>
                <c:pt idx="1506">
                  <c:v>159.89192251055516</c:v>
                </c:pt>
                <c:pt idx="1507">
                  <c:v>170.50729800204792</c:v>
                </c:pt>
                <c:pt idx="1508">
                  <c:v>167.1195100226405</c:v>
                </c:pt>
                <c:pt idx="1509">
                  <c:v>181.62570208147565</c:v>
                </c:pt>
                <c:pt idx="1510">
                  <c:v>106.7896866914399</c:v>
                </c:pt>
                <c:pt idx="1511">
                  <c:v>106.46332033868418</c:v>
                </c:pt>
                <c:pt idx="1512">
                  <c:v>107.97120895854994</c:v>
                </c:pt>
                <c:pt idx="1513">
                  <c:v>109.19925853112937</c:v>
                </c:pt>
                <c:pt idx="1514">
                  <c:v>113.12451868569136</c:v>
                </c:pt>
                <c:pt idx="1515">
                  <c:v>111.20689476969741</c:v>
                </c:pt>
                <c:pt idx="1516">
                  <c:v>114.94148053633663</c:v>
                </c:pt>
                <c:pt idx="1517">
                  <c:v>112.55491709788399</c:v>
                </c:pt>
                <c:pt idx="1518">
                  <c:v>115.03216158967655</c:v>
                </c:pt>
                <c:pt idx="1519">
                  <c:v>119.17037121801511</c:v>
                </c:pt>
                <c:pt idx="1520">
                  <c:v>123.42669272650633</c:v>
                </c:pt>
                <c:pt idx="1521">
                  <c:v>125.04458717891009</c:v>
                </c:pt>
                <c:pt idx="1522">
                  <c:v>127.54005280478844</c:v>
                </c:pt>
                <c:pt idx="1523">
                  <c:v>130.50279053749063</c:v>
                </c:pt>
                <c:pt idx="1524">
                  <c:v>134.83835023746295</c:v>
                </c:pt>
                <c:pt idx="1525">
                  <c:v>111.49556974947757</c:v>
                </c:pt>
                <c:pt idx="1526">
                  <c:v>112.73870510453176</c:v>
                </c:pt>
                <c:pt idx="1527">
                  <c:v>115.69522785063819</c:v>
                </c:pt>
                <c:pt idx="1528">
                  <c:v>117.0786999418807</c:v>
                </c:pt>
                <c:pt idx="1529">
                  <c:v>134.04332648258804</c:v>
                </c:pt>
                <c:pt idx="1530">
                  <c:v>140.56001247268071</c:v>
                </c:pt>
                <c:pt idx="1531">
                  <c:v>140.90957638187362</c:v>
                </c:pt>
                <c:pt idx="1532">
                  <c:v>142.86106118548548</c:v>
                </c:pt>
                <c:pt idx="1533">
                  <c:v>148.75251334222588</c:v>
                </c:pt>
                <c:pt idx="1534">
                  <c:v>145.40286884515655</c:v>
                </c:pt>
                <c:pt idx="1535">
                  <c:v>148.01144175409257</c:v>
                </c:pt>
                <c:pt idx="1536">
                  <c:v>147.5851494234945</c:v>
                </c:pt>
                <c:pt idx="1537">
                  <c:v>155.45495756930248</c:v>
                </c:pt>
                <c:pt idx="1538">
                  <c:v>160.21721549888801</c:v>
                </c:pt>
                <c:pt idx="1539">
                  <c:v>165.37761209537774</c:v>
                </c:pt>
                <c:pt idx="1540">
                  <c:v>167.743702603055</c:v>
                </c:pt>
                <c:pt idx="1541">
                  <c:v>172.21140831874976</c:v>
                </c:pt>
                <c:pt idx="1542">
                  <c:v>169.13622143748785</c:v>
                </c:pt>
                <c:pt idx="1543">
                  <c:v>170.23639604052141</c:v>
                </c:pt>
                <c:pt idx="1544">
                  <c:v>170.46542587981696</c:v>
                </c:pt>
                <c:pt idx="1545">
                  <c:v>173.03149823157327</c:v>
                </c:pt>
                <c:pt idx="1546">
                  <c:v>173.23488121373811</c:v>
                </c:pt>
                <c:pt idx="1547">
                  <c:v>175.49404616205177</c:v>
                </c:pt>
                <c:pt idx="1548">
                  <c:v>175.79479264676692</c:v>
                </c:pt>
                <c:pt idx="1549">
                  <c:v>177.91927791326899</c:v>
                </c:pt>
                <c:pt idx="1550">
                  <c:v>177.12231656159511</c:v>
                </c:pt>
                <c:pt idx="1551">
                  <c:v>177.22974207177938</c:v>
                </c:pt>
                <c:pt idx="1552">
                  <c:v>176.83289153905429</c:v>
                </c:pt>
                <c:pt idx="1553">
                  <c:v>201.67119417436945</c:v>
                </c:pt>
                <c:pt idx="1554">
                  <c:v>209.11122507803694</c:v>
                </c:pt>
                <c:pt idx="1555">
                  <c:v>214.93080498988232</c:v>
                </c:pt>
                <c:pt idx="1556">
                  <c:v>264.34143589518362</c:v>
                </c:pt>
                <c:pt idx="1557">
                  <c:v>272.33375463976716</c:v>
                </c:pt>
                <c:pt idx="1558">
                  <c:v>273.37007980335068</c:v>
                </c:pt>
                <c:pt idx="1559">
                  <c:v>277.86667146921769</c:v>
                </c:pt>
                <c:pt idx="1560">
                  <c:v>283.88168304097599</c:v>
                </c:pt>
                <c:pt idx="1561">
                  <c:v>281.92558010528086</c:v>
                </c:pt>
                <c:pt idx="1562">
                  <c:v>279.67632031452246</c:v>
                </c:pt>
                <c:pt idx="1563">
                  <c:v>270.89304409626862</c:v>
                </c:pt>
                <c:pt idx="1564">
                  <c:v>278.32854758786789</c:v>
                </c:pt>
                <c:pt idx="1565">
                  <c:v>292.2936846756902</c:v>
                </c:pt>
                <c:pt idx="1566">
                  <c:v>128.1837309390846</c:v>
                </c:pt>
                <c:pt idx="1567">
                  <c:v>129.39397124840909</c:v>
                </c:pt>
                <c:pt idx="1568">
                  <c:v>128.98661144283741</c:v>
                </c:pt>
                <c:pt idx="1569">
                  <c:v>132.17301079401705</c:v>
                </c:pt>
                <c:pt idx="1570">
                  <c:v>132.02570880379727</c:v>
                </c:pt>
                <c:pt idx="1571">
                  <c:v>134.42372901859892</c:v>
                </c:pt>
                <c:pt idx="1572">
                  <c:v>137.58076878165213</c:v>
                </c:pt>
                <c:pt idx="1573">
                  <c:v>141.56864152870372</c:v>
                </c:pt>
                <c:pt idx="1574">
                  <c:v>140.80446755843411</c:v>
                </c:pt>
                <c:pt idx="1575">
                  <c:v>141.24160004717197</c:v>
                </c:pt>
                <c:pt idx="1576">
                  <c:v>139.01756254584319</c:v>
                </c:pt>
                <c:pt idx="1577">
                  <c:v>139.82037006825337</c:v>
                </c:pt>
                <c:pt idx="1578">
                  <c:v>141.27321938714877</c:v>
                </c:pt>
                <c:pt idx="1579">
                  <c:v>148.64164011870986</c:v>
                </c:pt>
                <c:pt idx="1580">
                  <c:v>146.8994539937882</c:v>
                </c:pt>
                <c:pt idx="1581">
                  <c:v>112.9095265355833</c:v>
                </c:pt>
                <c:pt idx="1582">
                  <c:v>112.03947893772906</c:v>
                </c:pt>
                <c:pt idx="1583">
                  <c:v>112.89674960832249</c:v>
                </c:pt>
                <c:pt idx="1584">
                  <c:v>112.9555005133449</c:v>
                </c:pt>
                <c:pt idx="1585">
                  <c:v>104.16761348712856</c:v>
                </c:pt>
                <c:pt idx="1586">
                  <c:v>109.38033404247128</c:v>
                </c:pt>
                <c:pt idx="1587">
                  <c:v>115.11142598021837</c:v>
                </c:pt>
                <c:pt idx="1588">
                  <c:v>120.56810575954589</c:v>
                </c:pt>
                <c:pt idx="1589">
                  <c:v>114.12787943184489</c:v>
                </c:pt>
                <c:pt idx="1590">
                  <c:v>115.90153203651337</c:v>
                </c:pt>
                <c:pt idx="1591">
                  <c:v>110.05963932309018</c:v>
                </c:pt>
                <c:pt idx="1592">
                  <c:v>118.31153029528997</c:v>
                </c:pt>
                <c:pt idx="1593">
                  <c:v>126.06572094196542</c:v>
                </c:pt>
                <c:pt idx="1594">
                  <c:v>133.65941316025084</c:v>
                </c:pt>
                <c:pt idx="1595">
                  <c:v>136.16327078874403</c:v>
                </c:pt>
                <c:pt idx="1596">
                  <c:v>141.58947203298897</c:v>
                </c:pt>
                <c:pt idx="1597">
                  <c:v>142.93421039868571</c:v>
                </c:pt>
                <c:pt idx="1598">
                  <c:v>142.94548414043851</c:v>
                </c:pt>
                <c:pt idx="1599">
                  <c:v>152.88088059255483</c:v>
                </c:pt>
                <c:pt idx="1600">
                  <c:v>155.00772500792152</c:v>
                </c:pt>
                <c:pt idx="1601">
                  <c:v>155.92509703374301</c:v>
                </c:pt>
                <c:pt idx="1602">
                  <c:v>155.0914577889086</c:v>
                </c:pt>
                <c:pt idx="1603">
                  <c:v>155.76214235439764</c:v>
                </c:pt>
                <c:pt idx="1604">
                  <c:v>155.71418315415363</c:v>
                </c:pt>
                <c:pt idx="1605">
                  <c:v>155.66689499171662</c:v>
                </c:pt>
                <c:pt idx="1606">
                  <c:v>156.41650708650815</c:v>
                </c:pt>
                <c:pt idx="1607">
                  <c:v>160.55008003321038</c:v>
                </c:pt>
                <c:pt idx="1608">
                  <c:v>163.62584606495875</c:v>
                </c:pt>
                <c:pt idx="1609">
                  <c:v>157.65203782112525</c:v>
                </c:pt>
                <c:pt idx="1610">
                  <c:v>158.16096936343394</c:v>
                </c:pt>
                <c:pt idx="1611">
                  <c:v>158.24617224638166</c:v>
                </c:pt>
                <c:pt idx="1612">
                  <c:v>161.24401603159419</c:v>
                </c:pt>
                <c:pt idx="1613">
                  <c:v>161.41590454704703</c:v>
                </c:pt>
                <c:pt idx="1614">
                  <c:v>163.038600615012</c:v>
                </c:pt>
                <c:pt idx="1615">
                  <c:v>164.41026604761663</c:v>
                </c:pt>
                <c:pt idx="1616">
                  <c:v>163.79732376248052</c:v>
                </c:pt>
                <c:pt idx="1617">
                  <c:v>166.55029043067424</c:v>
                </c:pt>
                <c:pt idx="1618">
                  <c:v>164.78009341788265</c:v>
                </c:pt>
                <c:pt idx="1619">
                  <c:v>163.25375028793593</c:v>
                </c:pt>
                <c:pt idx="1620">
                  <c:v>170.22901410117979</c:v>
                </c:pt>
                <c:pt idx="1621">
                  <c:v>172.5818765802062</c:v>
                </c:pt>
                <c:pt idx="1622">
                  <c:v>172.81717198449857</c:v>
                </c:pt>
                <c:pt idx="1623">
                  <c:v>181.70004005794797</c:v>
                </c:pt>
                <c:pt idx="1624">
                  <c:v>175.76531661234108</c:v>
                </c:pt>
                <c:pt idx="1625">
                  <c:v>190.37667651043088</c:v>
                </c:pt>
                <c:pt idx="1626">
                  <c:v>200.87188816205276</c:v>
                </c:pt>
                <c:pt idx="1627">
                  <c:v>211.95232193282573</c:v>
                </c:pt>
                <c:pt idx="1628">
                  <c:v>219.2974525919719</c:v>
                </c:pt>
                <c:pt idx="1629">
                  <c:v>244.05244708502403</c:v>
                </c:pt>
                <c:pt idx="1630">
                  <c:v>273.39332547194465</c:v>
                </c:pt>
                <c:pt idx="1631">
                  <c:v>294.70559571042577</c:v>
                </c:pt>
                <c:pt idx="1632">
                  <c:v>320.58503239691532</c:v>
                </c:pt>
                <c:pt idx="1633">
                  <c:v>333.89017668832855</c:v>
                </c:pt>
                <c:pt idx="1634">
                  <c:v>251.71641694804416</c:v>
                </c:pt>
                <c:pt idx="1635">
                  <c:v>254.73367883493356</c:v>
                </c:pt>
                <c:pt idx="1636">
                  <c:v>281.24897857055038</c:v>
                </c:pt>
                <c:pt idx="1637">
                  <c:v>320.46262453596933</c:v>
                </c:pt>
                <c:pt idx="1638">
                  <c:v>342.31095861063568</c:v>
                </c:pt>
                <c:pt idx="1639">
                  <c:v>365.1755093157326</c:v>
                </c:pt>
                <c:pt idx="1640">
                  <c:v>387.23154304176444</c:v>
                </c:pt>
                <c:pt idx="1641">
                  <c:v>420.89914252721269</c:v>
                </c:pt>
                <c:pt idx="1642">
                  <c:v>454.99575223019212</c:v>
                </c:pt>
                <c:pt idx="1643">
                  <c:v>490.3636123052022</c:v>
                </c:pt>
                <c:pt idx="1644">
                  <c:v>524.70838128335322</c:v>
                </c:pt>
                <c:pt idx="1645">
                  <c:v>549.41106938195537</c:v>
                </c:pt>
                <c:pt idx="1646">
                  <c:v>573.76065609949262</c:v>
                </c:pt>
                <c:pt idx="1647">
                  <c:v>588.84863390562236</c:v>
                </c:pt>
                <c:pt idx="1648">
                  <c:v>602.29917189517232</c:v>
                </c:pt>
              </c:numCache>
            </c:numRef>
          </c:yVal>
          <c:smooth val="0"/>
          <c:extLst>
            <c:ext xmlns:c16="http://schemas.microsoft.com/office/drawing/2014/chart" uri="{C3380CC4-5D6E-409C-BE32-E72D297353CC}">
              <c16:uniqueId val="{00000002-9393-40CF-9513-3138651635A8}"/>
            </c:ext>
          </c:extLst>
        </c:ser>
        <c:dLbls>
          <c:showLegendKey val="0"/>
          <c:showVal val="0"/>
          <c:showCatName val="0"/>
          <c:showSerName val="0"/>
          <c:showPercent val="0"/>
          <c:showBubbleSize val="0"/>
        </c:dLbls>
        <c:axId val="2069105456"/>
        <c:axId val="2068866128"/>
      </c:scatterChart>
      <c:valAx>
        <c:axId val="2069105456"/>
        <c:scaling>
          <c:orientation val="minMax"/>
          <c:max val="91.404764161412302"/>
          <c:min val="44"/>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2068866128"/>
        <c:crosses val="autoZero"/>
        <c:crossBetween val="midCat"/>
      </c:valAx>
      <c:valAx>
        <c:axId val="2068866128"/>
        <c:scaling>
          <c:orientation val="minMax"/>
          <c:max val="91.404764161412302"/>
          <c:min val="44"/>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20691054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169.88256259063704</c:v>
                </c:pt>
                <c:pt idx="1">
                  <c:v>171.30284174027375</c:v>
                </c:pt>
                <c:pt idx="2">
                  <c:v>172.73445053609746</c:v>
                </c:pt>
                <c:pt idx="3">
                  <c:v>174.1426390026391</c:v>
                </c:pt>
                <c:pt idx="4">
                  <c:v>178.76063829319719</c:v>
                </c:pt>
                <c:pt idx="5">
                  <c:v>182.72423859448185</c:v>
                </c:pt>
                <c:pt idx="6">
                  <c:v>187.11920005811899</c:v>
                </c:pt>
                <c:pt idx="7">
                  <c:v>190.19156991297325</c:v>
                </c:pt>
                <c:pt idx="8">
                  <c:v>194.51183336030243</c:v>
                </c:pt>
                <c:pt idx="9">
                  <c:v>198.81703322813183</c:v>
                </c:pt>
                <c:pt idx="10">
                  <c:v>201.71677143559054</c:v>
                </c:pt>
                <c:pt idx="11">
                  <c:v>217.38994044808061</c:v>
                </c:pt>
                <c:pt idx="12">
                  <c:v>221.66394000124467</c:v>
                </c:pt>
                <c:pt idx="13">
                  <c:v>225.93148872889682</c:v>
                </c:pt>
                <c:pt idx="14">
                  <c:v>230.25329204749352</c:v>
                </c:pt>
                <c:pt idx="15">
                  <c:v>235.97727387592158</c:v>
                </c:pt>
                <c:pt idx="16">
                  <c:v>126.96088472571074</c:v>
                </c:pt>
                <c:pt idx="17">
                  <c:v>126.33117535731714</c:v>
                </c:pt>
                <c:pt idx="18">
                  <c:v>127.25832449212828</c:v>
                </c:pt>
                <c:pt idx="19">
                  <c:v>128.75957844411971</c:v>
                </c:pt>
                <c:pt idx="20">
                  <c:v>142.38209966517411</c:v>
                </c:pt>
                <c:pt idx="21">
                  <c:v>155.31896668444662</c:v>
                </c:pt>
                <c:pt idx="22">
                  <c:v>160.0822929134894</c:v>
                </c:pt>
                <c:pt idx="23">
                  <c:v>163.72736182206017</c:v>
                </c:pt>
                <c:pt idx="24">
                  <c:v>169.35984058694879</c:v>
                </c:pt>
                <c:pt idx="25">
                  <c:v>171.34975924890361</c:v>
                </c:pt>
                <c:pt idx="26">
                  <c:v>179.26580991994439</c:v>
                </c:pt>
                <c:pt idx="27">
                  <c:v>174.61828337258567</c:v>
                </c:pt>
                <c:pt idx="28">
                  <c:v>177.5092352754059</c:v>
                </c:pt>
                <c:pt idx="29">
                  <c:v>174.99667541793906</c:v>
                </c:pt>
                <c:pt idx="30">
                  <c:v>178.40554239232506</c:v>
                </c:pt>
                <c:pt idx="31">
                  <c:v>174.79903047053779</c:v>
                </c:pt>
                <c:pt idx="32">
                  <c:v>108.43266503994417</c:v>
                </c:pt>
                <c:pt idx="33">
                  <c:v>108.10556909406475</c:v>
                </c:pt>
                <c:pt idx="34">
                  <c:v>108.53776375695642</c:v>
                </c:pt>
                <c:pt idx="35">
                  <c:v>114.09574476286824</c:v>
                </c:pt>
                <c:pt idx="36">
                  <c:v>119.77577232682845</c:v>
                </c:pt>
                <c:pt idx="37">
                  <c:v>127.47433110209704</c:v>
                </c:pt>
                <c:pt idx="38">
                  <c:v>135.91468728922624</c:v>
                </c:pt>
                <c:pt idx="39">
                  <c:v>138.83321762599837</c:v>
                </c:pt>
                <c:pt idx="40">
                  <c:v>138.7655615509056</c:v>
                </c:pt>
                <c:pt idx="41">
                  <c:v>144.83759563972046</c:v>
                </c:pt>
                <c:pt idx="42">
                  <c:v>147.92638088258548</c:v>
                </c:pt>
                <c:pt idx="43">
                  <c:v>200.96227756137498</c:v>
                </c:pt>
                <c:pt idx="44">
                  <c:v>202.96684222659937</c:v>
                </c:pt>
                <c:pt idx="45">
                  <c:v>221.0718628675879</c:v>
                </c:pt>
                <c:pt idx="46">
                  <c:v>232.38554211111818</c:v>
                </c:pt>
                <c:pt idx="47">
                  <c:v>237.3703691833108</c:v>
                </c:pt>
                <c:pt idx="48">
                  <c:v>241.49209450532229</c:v>
                </c:pt>
                <c:pt idx="49">
                  <c:v>248.2353554288041</c:v>
                </c:pt>
                <c:pt idx="50">
                  <c:v>251.58468237888854</c:v>
                </c:pt>
                <c:pt idx="51">
                  <c:v>92.69469853018046</c:v>
                </c:pt>
                <c:pt idx="52">
                  <c:v>93.308374460341497</c:v>
                </c:pt>
                <c:pt idx="53">
                  <c:v>94.427915442547715</c:v>
                </c:pt>
                <c:pt idx="54">
                  <c:v>93.360034772118894</c:v>
                </c:pt>
                <c:pt idx="55">
                  <c:v>103.83785920350286</c:v>
                </c:pt>
                <c:pt idx="56">
                  <c:v>103.35280127231417</c:v>
                </c:pt>
                <c:pt idx="57">
                  <c:v>106.42261199010449</c:v>
                </c:pt>
                <c:pt idx="58">
                  <c:v>106.87760723919445</c:v>
                </c:pt>
                <c:pt idx="59">
                  <c:v>108.87480161348512</c:v>
                </c:pt>
                <c:pt idx="60">
                  <c:v>109.09725722931142</c:v>
                </c:pt>
                <c:pt idx="61">
                  <c:v>106.66125172404094</c:v>
                </c:pt>
                <c:pt idx="62">
                  <c:v>108.17627597335056</c:v>
                </c:pt>
                <c:pt idx="63">
                  <c:v>108.4609217462193</c:v>
                </c:pt>
                <c:pt idx="64">
                  <c:v>146.15112561207027</c:v>
                </c:pt>
                <c:pt idx="65">
                  <c:v>145.7782511547492</c:v>
                </c:pt>
                <c:pt idx="66">
                  <c:v>146.17833446763066</c:v>
                </c:pt>
                <c:pt idx="67">
                  <c:v>146.98540515013875</c:v>
                </c:pt>
                <c:pt idx="68">
                  <c:v>153.39839151725289</c:v>
                </c:pt>
                <c:pt idx="69">
                  <c:v>158.22184445730215</c:v>
                </c:pt>
                <c:pt idx="70">
                  <c:v>153.44155536629961</c:v>
                </c:pt>
                <c:pt idx="71">
                  <c:v>161.87166720619115</c:v>
                </c:pt>
                <c:pt idx="72">
                  <c:v>168.25866545192386</c:v>
                </c:pt>
                <c:pt idx="73">
                  <c:v>174.43446795078722</c:v>
                </c:pt>
                <c:pt idx="74">
                  <c:v>172.46993449650444</c:v>
                </c:pt>
                <c:pt idx="75">
                  <c:v>171.41612246021657</c:v>
                </c:pt>
                <c:pt idx="76">
                  <c:v>170.54684406310821</c:v>
                </c:pt>
                <c:pt idx="77">
                  <c:v>166.27416779786509</c:v>
                </c:pt>
                <c:pt idx="78">
                  <c:v>165.08323160880244</c:v>
                </c:pt>
                <c:pt idx="79">
                  <c:v>-24.011024783811763</c:v>
                </c:pt>
                <c:pt idx="80">
                  <c:v>-26.332083428100759</c:v>
                </c:pt>
                <c:pt idx="81">
                  <c:v>-22.784589165105672</c:v>
                </c:pt>
                <c:pt idx="82">
                  <c:v>-14.169872324338712</c:v>
                </c:pt>
                <c:pt idx="83">
                  <c:v>0.3974249291960632</c:v>
                </c:pt>
                <c:pt idx="84">
                  <c:v>14.146040263415955</c:v>
                </c:pt>
                <c:pt idx="85">
                  <c:v>8.5034219170210577</c:v>
                </c:pt>
                <c:pt idx="86">
                  <c:v>43.762761879530103</c:v>
                </c:pt>
                <c:pt idx="87">
                  <c:v>0.28357770815404137</c:v>
                </c:pt>
                <c:pt idx="88">
                  <c:v>25.511349970608421</c:v>
                </c:pt>
                <c:pt idx="89">
                  <c:v>18.03079065824528</c:v>
                </c:pt>
                <c:pt idx="90">
                  <c:v>5.3146236448342847</c:v>
                </c:pt>
                <c:pt idx="91">
                  <c:v>29.059119557258612</c:v>
                </c:pt>
                <c:pt idx="92">
                  <c:v>8.5386267437662582</c:v>
                </c:pt>
                <c:pt idx="93">
                  <c:v>60.915253250388901</c:v>
                </c:pt>
                <c:pt idx="94">
                  <c:v>99.196355215625999</c:v>
                </c:pt>
                <c:pt idx="95">
                  <c:v>65.685440138574052</c:v>
                </c:pt>
                <c:pt idx="96">
                  <c:v>63.076865115055966</c:v>
                </c:pt>
                <c:pt idx="97">
                  <c:v>71.404958186475682</c:v>
                </c:pt>
                <c:pt idx="98">
                  <c:v>67.087717316739003</c:v>
                </c:pt>
                <c:pt idx="99">
                  <c:v>71.255992639084781</c:v>
                </c:pt>
                <c:pt idx="100">
                  <c:v>75.626569773885279</c:v>
                </c:pt>
                <c:pt idx="101">
                  <c:v>111.46695294259183</c:v>
                </c:pt>
                <c:pt idx="102">
                  <c:v>86.12474078902585</c:v>
                </c:pt>
                <c:pt idx="103">
                  <c:v>90.846250592019771</c:v>
                </c:pt>
                <c:pt idx="104">
                  <c:v>113.04980462982758</c:v>
                </c:pt>
                <c:pt idx="105">
                  <c:v>78.403329270682292</c:v>
                </c:pt>
                <c:pt idx="106">
                  <c:v>88.388053671887036</c:v>
                </c:pt>
                <c:pt idx="107">
                  <c:v>92.910651193699692</c:v>
                </c:pt>
                <c:pt idx="108">
                  <c:v>138.61330038306508</c:v>
                </c:pt>
                <c:pt idx="109">
                  <c:v>150.978994565113</c:v>
                </c:pt>
                <c:pt idx="110">
                  <c:v>144.43682424646798</c:v>
                </c:pt>
                <c:pt idx="111">
                  <c:v>153.31745439766269</c:v>
                </c:pt>
                <c:pt idx="112">
                  <c:v>153.42663776590717</c:v>
                </c:pt>
                <c:pt idx="113">
                  <c:v>156.42588265016047</c:v>
                </c:pt>
                <c:pt idx="114">
                  <c:v>152.05772650984949</c:v>
                </c:pt>
                <c:pt idx="115">
                  <c:v>151.64026911234578</c:v>
                </c:pt>
                <c:pt idx="116">
                  <c:v>164.22762319785102</c:v>
                </c:pt>
                <c:pt idx="117">
                  <c:v>156.75670589070754</c:v>
                </c:pt>
                <c:pt idx="118">
                  <c:v>159.56363249660637</c:v>
                </c:pt>
                <c:pt idx="119">
                  <c:v>161.99701238673617</c:v>
                </c:pt>
                <c:pt idx="120">
                  <c:v>164.87533822976366</c:v>
                </c:pt>
                <c:pt idx="121">
                  <c:v>171.58868429865831</c:v>
                </c:pt>
                <c:pt idx="122">
                  <c:v>171.38337663594771</c:v>
                </c:pt>
                <c:pt idx="123">
                  <c:v>172.78889737968396</c:v>
                </c:pt>
                <c:pt idx="124">
                  <c:v>179.93009951874041</c:v>
                </c:pt>
                <c:pt idx="125">
                  <c:v>187.0849738635084</c:v>
                </c:pt>
                <c:pt idx="126">
                  <c:v>194.28196592184236</c:v>
                </c:pt>
                <c:pt idx="127">
                  <c:v>191.46895577327373</c:v>
                </c:pt>
                <c:pt idx="128">
                  <c:v>191.45416067969066</c:v>
                </c:pt>
                <c:pt idx="129">
                  <c:v>194.3346157074659</c:v>
                </c:pt>
                <c:pt idx="130">
                  <c:v>197.21510206645337</c:v>
                </c:pt>
                <c:pt idx="131">
                  <c:v>198.80543328197524</c:v>
                </c:pt>
                <c:pt idx="132">
                  <c:v>201.52012395158835</c:v>
                </c:pt>
                <c:pt idx="133">
                  <c:v>136.79797856031945</c:v>
                </c:pt>
                <c:pt idx="134">
                  <c:v>139.65321579674105</c:v>
                </c:pt>
                <c:pt idx="135">
                  <c:v>152.00817734328399</c:v>
                </c:pt>
                <c:pt idx="136">
                  <c:v>153.57605884446471</c:v>
                </c:pt>
                <c:pt idx="137">
                  <c:v>146.69783560044746</c:v>
                </c:pt>
                <c:pt idx="138">
                  <c:v>144.83080051783784</c:v>
                </c:pt>
                <c:pt idx="139">
                  <c:v>150.96113245191739</c:v>
                </c:pt>
                <c:pt idx="140">
                  <c:v>152.35444620646012</c:v>
                </c:pt>
                <c:pt idx="141">
                  <c:v>151.06526927468497</c:v>
                </c:pt>
                <c:pt idx="142">
                  <c:v>149.40447010692967</c:v>
                </c:pt>
                <c:pt idx="143">
                  <c:v>157.60887362496968</c:v>
                </c:pt>
                <c:pt idx="144">
                  <c:v>157.28583295393227</c:v>
                </c:pt>
                <c:pt idx="145">
                  <c:v>165.01091083743901</c:v>
                </c:pt>
                <c:pt idx="146">
                  <c:v>164.32609856511783</c:v>
                </c:pt>
                <c:pt idx="147">
                  <c:v>175.49283325901604</c:v>
                </c:pt>
                <c:pt idx="148">
                  <c:v>61.49894328065443</c:v>
                </c:pt>
                <c:pt idx="149">
                  <c:v>87.654291910998779</c:v>
                </c:pt>
                <c:pt idx="150">
                  <c:v>82.954604202085676</c:v>
                </c:pt>
                <c:pt idx="151">
                  <c:v>84.275907034319829</c:v>
                </c:pt>
                <c:pt idx="152">
                  <c:v>87.764454281821145</c:v>
                </c:pt>
                <c:pt idx="153">
                  <c:v>88.533209924684769</c:v>
                </c:pt>
                <c:pt idx="154">
                  <c:v>60.565267872505757</c:v>
                </c:pt>
                <c:pt idx="155">
                  <c:v>89.417201215603967</c:v>
                </c:pt>
                <c:pt idx="156">
                  <c:v>71.163807483268101</c:v>
                </c:pt>
                <c:pt idx="157">
                  <c:v>78.24454496159666</c:v>
                </c:pt>
                <c:pt idx="158">
                  <c:v>32.706324203322424</c:v>
                </c:pt>
                <c:pt idx="159">
                  <c:v>53.791398322139059</c:v>
                </c:pt>
                <c:pt idx="160">
                  <c:v>51.81227305553665</c:v>
                </c:pt>
                <c:pt idx="161">
                  <c:v>47.390290980348823</c:v>
                </c:pt>
                <c:pt idx="162">
                  <c:v>63.110593349601061</c:v>
                </c:pt>
                <c:pt idx="163">
                  <c:v>153.99438991685972</c:v>
                </c:pt>
                <c:pt idx="164">
                  <c:v>152.67117795628732</c:v>
                </c:pt>
                <c:pt idx="165">
                  <c:v>157.99778704799056</c:v>
                </c:pt>
                <c:pt idx="166">
                  <c:v>163.14483142264561</c:v>
                </c:pt>
                <c:pt idx="167">
                  <c:v>160.83769938821973</c:v>
                </c:pt>
                <c:pt idx="168">
                  <c:v>157.94202740565484</c:v>
                </c:pt>
                <c:pt idx="169">
                  <c:v>158.2187789169208</c:v>
                </c:pt>
                <c:pt idx="170">
                  <c:v>162.96345279488716</c:v>
                </c:pt>
                <c:pt idx="171">
                  <c:v>165.90801200449363</c:v>
                </c:pt>
                <c:pt idx="172">
                  <c:v>159.93991624212228</c:v>
                </c:pt>
                <c:pt idx="173">
                  <c:v>164.22306233005358</c:v>
                </c:pt>
                <c:pt idx="174">
                  <c:v>173.39972148529833</c:v>
                </c:pt>
                <c:pt idx="175">
                  <c:v>161.7781345933376</c:v>
                </c:pt>
                <c:pt idx="176">
                  <c:v>165.83996999886475</c:v>
                </c:pt>
                <c:pt idx="177">
                  <c:v>166.03261226582435</c:v>
                </c:pt>
                <c:pt idx="178">
                  <c:v>170.91991972147923</c:v>
                </c:pt>
                <c:pt idx="179">
                  <c:v>177.6271459309439</c:v>
                </c:pt>
                <c:pt idx="180">
                  <c:v>183.23025043650242</c:v>
                </c:pt>
                <c:pt idx="181">
                  <c:v>191.80881589953361</c:v>
                </c:pt>
                <c:pt idx="182">
                  <c:v>195.9117262995826</c:v>
                </c:pt>
                <c:pt idx="183">
                  <c:v>200.18241735834988</c:v>
                </c:pt>
                <c:pt idx="184">
                  <c:v>205.72923553521679</c:v>
                </c:pt>
                <c:pt idx="185">
                  <c:v>209.93790408556126</c:v>
                </c:pt>
                <c:pt idx="186">
                  <c:v>212.7480697598603</c:v>
                </c:pt>
                <c:pt idx="187">
                  <c:v>216.67191612084329</c:v>
                </c:pt>
                <c:pt idx="188">
                  <c:v>222.43955341880257</c:v>
                </c:pt>
                <c:pt idx="189">
                  <c:v>228.91797296662543</c:v>
                </c:pt>
                <c:pt idx="190">
                  <c:v>234.0595765367236</c:v>
                </c:pt>
                <c:pt idx="191">
                  <c:v>138.77515422232975</c:v>
                </c:pt>
                <c:pt idx="192">
                  <c:v>139.20255397772823</c:v>
                </c:pt>
                <c:pt idx="193">
                  <c:v>142.7006701074103</c:v>
                </c:pt>
                <c:pt idx="194">
                  <c:v>147.83237938419296</c:v>
                </c:pt>
                <c:pt idx="195">
                  <c:v>155.3795729017381</c:v>
                </c:pt>
                <c:pt idx="196">
                  <c:v>162.14818601861464</c:v>
                </c:pt>
                <c:pt idx="197">
                  <c:v>166.78043622105935</c:v>
                </c:pt>
                <c:pt idx="198">
                  <c:v>171.42932601896555</c:v>
                </c:pt>
                <c:pt idx="199">
                  <c:v>179.57706931251104</c:v>
                </c:pt>
                <c:pt idx="200">
                  <c:v>187.04552204669977</c:v>
                </c:pt>
                <c:pt idx="201">
                  <c:v>194.2764263194529</c:v>
                </c:pt>
                <c:pt idx="202">
                  <c:v>197.29397055089873</c:v>
                </c:pt>
                <c:pt idx="203">
                  <c:v>200.61452338721631</c:v>
                </c:pt>
                <c:pt idx="204">
                  <c:v>206.42359932692682</c:v>
                </c:pt>
                <c:pt idx="205">
                  <c:v>210.44082914543466</c:v>
                </c:pt>
                <c:pt idx="206">
                  <c:v>123.20360732522869</c:v>
                </c:pt>
                <c:pt idx="207">
                  <c:v>126.52298794473677</c:v>
                </c:pt>
                <c:pt idx="208">
                  <c:v>129.8409545563056</c:v>
                </c:pt>
                <c:pt idx="209">
                  <c:v>140.21510518170714</c:v>
                </c:pt>
                <c:pt idx="210">
                  <c:v>138.4433633925812</c:v>
                </c:pt>
                <c:pt idx="211">
                  <c:v>139.16024422877302</c:v>
                </c:pt>
                <c:pt idx="212">
                  <c:v>146.06745452734378</c:v>
                </c:pt>
                <c:pt idx="213">
                  <c:v>149.29637219912857</c:v>
                </c:pt>
                <c:pt idx="214">
                  <c:v>150.76220306456273</c:v>
                </c:pt>
                <c:pt idx="215">
                  <c:v>152.54975536529426</c:v>
                </c:pt>
                <c:pt idx="216">
                  <c:v>154.51385287667091</c:v>
                </c:pt>
                <c:pt idx="217">
                  <c:v>152.72249163732195</c:v>
                </c:pt>
                <c:pt idx="218">
                  <c:v>160.65886680069659</c:v>
                </c:pt>
                <c:pt idx="219">
                  <c:v>177.56320858312594</c:v>
                </c:pt>
                <c:pt idx="220">
                  <c:v>208.07294112731142</c:v>
                </c:pt>
                <c:pt idx="221">
                  <c:v>217.72645692516966</c:v>
                </c:pt>
                <c:pt idx="222">
                  <c:v>243.25771179160503</c:v>
                </c:pt>
                <c:pt idx="223">
                  <c:v>286.17881140155544</c:v>
                </c:pt>
                <c:pt idx="224">
                  <c:v>291.516173904222</c:v>
                </c:pt>
                <c:pt idx="225">
                  <c:v>306.89113289721098</c:v>
                </c:pt>
                <c:pt idx="226">
                  <c:v>364.41577311420815</c:v>
                </c:pt>
                <c:pt idx="227">
                  <c:v>436.84478431445075</c:v>
                </c:pt>
                <c:pt idx="228">
                  <c:v>473.8774676591446</c:v>
                </c:pt>
                <c:pt idx="229">
                  <c:v>503.40765120003039</c:v>
                </c:pt>
                <c:pt idx="230">
                  <c:v>525.24550337021697</c:v>
                </c:pt>
                <c:pt idx="231">
                  <c:v>542.04612757155223</c:v>
                </c:pt>
                <c:pt idx="232">
                  <c:v>124.09190577167894</c:v>
                </c:pt>
                <c:pt idx="233">
                  <c:v>134.17917792939915</c:v>
                </c:pt>
                <c:pt idx="234">
                  <c:v>135.65019740779979</c:v>
                </c:pt>
                <c:pt idx="235">
                  <c:v>137.54900942473907</c:v>
                </c:pt>
                <c:pt idx="236">
                  <c:v>140.12683229101657</c:v>
                </c:pt>
                <c:pt idx="237">
                  <c:v>141.86714783269605</c:v>
                </c:pt>
                <c:pt idx="238">
                  <c:v>148.73312247266182</c:v>
                </c:pt>
                <c:pt idx="239">
                  <c:v>146.40866975842118</c:v>
                </c:pt>
                <c:pt idx="240">
                  <c:v>143.55048973614885</c:v>
                </c:pt>
                <c:pt idx="241">
                  <c:v>143.09729671633642</c:v>
                </c:pt>
                <c:pt idx="242">
                  <c:v>138.99403708164678</c:v>
                </c:pt>
                <c:pt idx="243">
                  <c:v>128.75220719883299</c:v>
                </c:pt>
                <c:pt idx="244">
                  <c:v>131.18873473295383</c:v>
                </c:pt>
                <c:pt idx="245">
                  <c:v>135.91983309258242</c:v>
                </c:pt>
                <c:pt idx="246">
                  <c:v>139.11940636338207</c:v>
                </c:pt>
                <c:pt idx="247">
                  <c:v>112.38326015647834</c:v>
                </c:pt>
                <c:pt idx="248">
                  <c:v>118.23838958210601</c:v>
                </c:pt>
                <c:pt idx="249">
                  <c:v>112.63989619153145</c:v>
                </c:pt>
                <c:pt idx="250">
                  <c:v>112.7628371850505</c:v>
                </c:pt>
                <c:pt idx="251">
                  <c:v>118.03891962507922</c:v>
                </c:pt>
                <c:pt idx="252">
                  <c:v>120.40708030815432</c:v>
                </c:pt>
                <c:pt idx="253">
                  <c:v>122.98876369193789</c:v>
                </c:pt>
                <c:pt idx="254">
                  <c:v>124.88276681746305</c:v>
                </c:pt>
                <c:pt idx="255">
                  <c:v>123.41811660282053</c:v>
                </c:pt>
                <c:pt idx="256">
                  <c:v>123.99787952406939</c:v>
                </c:pt>
                <c:pt idx="257">
                  <c:v>128.97660704850415</c:v>
                </c:pt>
                <c:pt idx="258">
                  <c:v>137.17124828513349</c:v>
                </c:pt>
                <c:pt idx="259">
                  <c:v>133.47646237573744</c:v>
                </c:pt>
                <c:pt idx="260">
                  <c:v>135.40977180343563</c:v>
                </c:pt>
                <c:pt idx="261">
                  <c:v>131.65688961375534</c:v>
                </c:pt>
                <c:pt idx="262">
                  <c:v>209.36634818908954</c:v>
                </c:pt>
                <c:pt idx="263">
                  <c:v>230.09173075694414</c:v>
                </c:pt>
                <c:pt idx="264">
                  <c:v>235.81064765806758</c:v>
                </c:pt>
                <c:pt idx="265">
                  <c:v>243.01215408726637</c:v>
                </c:pt>
                <c:pt idx="266">
                  <c:v>249.8371347319453</c:v>
                </c:pt>
                <c:pt idx="267">
                  <c:v>256.57288867895397</c:v>
                </c:pt>
                <c:pt idx="268">
                  <c:v>267.30989699649905</c:v>
                </c:pt>
                <c:pt idx="269">
                  <c:v>276.85474463599269</c:v>
                </c:pt>
                <c:pt idx="270">
                  <c:v>283.23327336734758</c:v>
                </c:pt>
                <c:pt idx="271">
                  <c:v>168.69485154740613</c:v>
                </c:pt>
                <c:pt idx="272">
                  <c:v>173.04547546022371</c:v>
                </c:pt>
                <c:pt idx="273">
                  <c:v>177.85655205735648</c:v>
                </c:pt>
                <c:pt idx="274">
                  <c:v>202.12356636941055</c:v>
                </c:pt>
                <c:pt idx="275">
                  <c:v>214.46872818484002</c:v>
                </c:pt>
                <c:pt idx="276">
                  <c:v>229.06352566007033</c:v>
                </c:pt>
                <c:pt idx="277">
                  <c:v>244.91460949967245</c:v>
                </c:pt>
                <c:pt idx="278">
                  <c:v>260.63704697495814</c:v>
                </c:pt>
                <c:pt idx="279">
                  <c:v>282.88520379899433</c:v>
                </c:pt>
                <c:pt idx="280">
                  <c:v>296.00041869907722</c:v>
                </c:pt>
                <c:pt idx="281">
                  <c:v>307.2074090575581</c:v>
                </c:pt>
                <c:pt idx="282">
                  <c:v>120.63605662562168</c:v>
                </c:pt>
                <c:pt idx="283">
                  <c:v>119.58844638533046</c:v>
                </c:pt>
                <c:pt idx="284">
                  <c:v>127.64055387665411</c:v>
                </c:pt>
                <c:pt idx="285">
                  <c:v>148.060096116426</c:v>
                </c:pt>
                <c:pt idx="286">
                  <c:v>152.25337040772737</c:v>
                </c:pt>
                <c:pt idx="287">
                  <c:v>155.19321076994214</c:v>
                </c:pt>
                <c:pt idx="288">
                  <c:v>156.87873077335846</c:v>
                </c:pt>
                <c:pt idx="289">
                  <c:v>167.36948191617125</c:v>
                </c:pt>
                <c:pt idx="290">
                  <c:v>164.99518044160925</c:v>
                </c:pt>
                <c:pt idx="291">
                  <c:v>177.09092497808624</c:v>
                </c:pt>
                <c:pt idx="292">
                  <c:v>177.18440348460419</c:v>
                </c:pt>
                <c:pt idx="293">
                  <c:v>175.3229783044533</c:v>
                </c:pt>
                <c:pt idx="294">
                  <c:v>173.32910938748583</c:v>
                </c:pt>
                <c:pt idx="295">
                  <c:v>159.67485370062252</c:v>
                </c:pt>
                <c:pt idx="296">
                  <c:v>161.122469094179</c:v>
                </c:pt>
                <c:pt idx="297">
                  <c:v>163.53360719353935</c:v>
                </c:pt>
                <c:pt idx="298">
                  <c:v>171.14608793123807</c:v>
                </c:pt>
                <c:pt idx="299">
                  <c:v>174.83494184580354</c:v>
                </c:pt>
                <c:pt idx="300">
                  <c:v>177.01457655784515</c:v>
                </c:pt>
                <c:pt idx="301">
                  <c:v>178.375208851303</c:v>
                </c:pt>
                <c:pt idx="302">
                  <c:v>182.56620397089054</c:v>
                </c:pt>
                <c:pt idx="303">
                  <c:v>187.21384366929269</c:v>
                </c:pt>
                <c:pt idx="304">
                  <c:v>200.57986148709617</c:v>
                </c:pt>
                <c:pt idx="305">
                  <c:v>203.4888317797004</c:v>
                </c:pt>
                <c:pt idx="306">
                  <c:v>209.29646251339486</c:v>
                </c:pt>
                <c:pt idx="307">
                  <c:v>240.90703256334237</c:v>
                </c:pt>
                <c:pt idx="308">
                  <c:v>250.80490706474271</c:v>
                </c:pt>
                <c:pt idx="309">
                  <c:v>265.18925384215567</c:v>
                </c:pt>
                <c:pt idx="310">
                  <c:v>274.54553514913312</c:v>
                </c:pt>
                <c:pt idx="311">
                  <c:v>287.48805139798958</c:v>
                </c:pt>
                <c:pt idx="312">
                  <c:v>285.78051390489759</c:v>
                </c:pt>
                <c:pt idx="313">
                  <c:v>285.24520390620216</c:v>
                </c:pt>
                <c:pt idx="314">
                  <c:v>116.92007522345278</c:v>
                </c:pt>
                <c:pt idx="315">
                  <c:v>74.021237994091962</c:v>
                </c:pt>
                <c:pt idx="316">
                  <c:v>74.324789176723755</c:v>
                </c:pt>
                <c:pt idx="317">
                  <c:v>113.38369750757005</c:v>
                </c:pt>
                <c:pt idx="318">
                  <c:v>79.611128068049538</c:v>
                </c:pt>
                <c:pt idx="319">
                  <c:v>114.60804095446395</c:v>
                </c:pt>
                <c:pt idx="320">
                  <c:v>81.629879961883688</c:v>
                </c:pt>
                <c:pt idx="321">
                  <c:v>83.803015050719154</c:v>
                </c:pt>
                <c:pt idx="322">
                  <c:v>115.71132521439094</c:v>
                </c:pt>
                <c:pt idx="323">
                  <c:v>89.925069529241313</c:v>
                </c:pt>
                <c:pt idx="324">
                  <c:v>92.857356210520635</c:v>
                </c:pt>
                <c:pt idx="325">
                  <c:v>96.175809922490004</c:v>
                </c:pt>
                <c:pt idx="326">
                  <c:v>255.63180724844429</c:v>
                </c:pt>
                <c:pt idx="327">
                  <c:v>261.46592199297606</c:v>
                </c:pt>
                <c:pt idx="328">
                  <c:v>261.65744492396732</c:v>
                </c:pt>
                <c:pt idx="329">
                  <c:v>278.67796625179676</c:v>
                </c:pt>
                <c:pt idx="330">
                  <c:v>289.41476350321648</c:v>
                </c:pt>
                <c:pt idx="331">
                  <c:v>298.67921422615967</c:v>
                </c:pt>
                <c:pt idx="332">
                  <c:v>237.4177535709417</c:v>
                </c:pt>
                <c:pt idx="333">
                  <c:v>241.40197849647339</c:v>
                </c:pt>
                <c:pt idx="334">
                  <c:v>246.26601341496851</c:v>
                </c:pt>
                <c:pt idx="335">
                  <c:v>257.4978143163504</c:v>
                </c:pt>
                <c:pt idx="336">
                  <c:v>259.32459228107507</c:v>
                </c:pt>
                <c:pt idx="337">
                  <c:v>268.04027812225036</c:v>
                </c:pt>
                <c:pt idx="338">
                  <c:v>274.95740597532813</c:v>
                </c:pt>
                <c:pt idx="339">
                  <c:v>98.951398412968189</c:v>
                </c:pt>
                <c:pt idx="340">
                  <c:v>107.26674985439672</c:v>
                </c:pt>
                <c:pt idx="341">
                  <c:v>107.85964016531815</c:v>
                </c:pt>
                <c:pt idx="342">
                  <c:v>120.4417191445792</c:v>
                </c:pt>
                <c:pt idx="343">
                  <c:v>125.95442925195047</c:v>
                </c:pt>
                <c:pt idx="344">
                  <c:v>123.5380520077276</c:v>
                </c:pt>
                <c:pt idx="345">
                  <c:v>123.35123227495788</c:v>
                </c:pt>
                <c:pt idx="346">
                  <c:v>129.5190329750406</c:v>
                </c:pt>
                <c:pt idx="347">
                  <c:v>123.0130122715463</c:v>
                </c:pt>
                <c:pt idx="348">
                  <c:v>148.10388585197063</c:v>
                </c:pt>
                <c:pt idx="349">
                  <c:v>154.48912991517145</c:v>
                </c:pt>
                <c:pt idx="350">
                  <c:v>158.07468529096445</c:v>
                </c:pt>
                <c:pt idx="351">
                  <c:v>151.97457363720738</c:v>
                </c:pt>
                <c:pt idx="352">
                  <c:v>157.22916990647215</c:v>
                </c:pt>
                <c:pt idx="353">
                  <c:v>157.99121462446371</c:v>
                </c:pt>
                <c:pt idx="354">
                  <c:v>160.06787733135241</c:v>
                </c:pt>
                <c:pt idx="355">
                  <c:v>164.60163915270286</c:v>
                </c:pt>
                <c:pt idx="356">
                  <c:v>169.38343655604154</c:v>
                </c:pt>
                <c:pt idx="357">
                  <c:v>173.10801709911931</c:v>
                </c:pt>
                <c:pt idx="358">
                  <c:v>180.06146761511849</c:v>
                </c:pt>
                <c:pt idx="359">
                  <c:v>183.49731265152636</c:v>
                </c:pt>
                <c:pt idx="360">
                  <c:v>186.2484315695468</c:v>
                </c:pt>
                <c:pt idx="361">
                  <c:v>187.84600758775107</c:v>
                </c:pt>
                <c:pt idx="362">
                  <c:v>190.06064633063335</c:v>
                </c:pt>
                <c:pt idx="363">
                  <c:v>129.96576777514716</c:v>
                </c:pt>
                <c:pt idx="364">
                  <c:v>140.75644759495015</c:v>
                </c:pt>
                <c:pt idx="365">
                  <c:v>135.68579204572791</c:v>
                </c:pt>
                <c:pt idx="366">
                  <c:v>143.96774078322437</c:v>
                </c:pt>
                <c:pt idx="367">
                  <c:v>146.98484362581812</c:v>
                </c:pt>
                <c:pt idx="368">
                  <c:v>149.20811030445151</c:v>
                </c:pt>
                <c:pt idx="369">
                  <c:v>152.31368092358676</c:v>
                </c:pt>
                <c:pt idx="370">
                  <c:v>158.26780677209888</c:v>
                </c:pt>
                <c:pt idx="371">
                  <c:v>166.74485815027552</c:v>
                </c:pt>
                <c:pt idx="372">
                  <c:v>169.78612395943119</c:v>
                </c:pt>
                <c:pt idx="373">
                  <c:v>168.69089731594957</c:v>
                </c:pt>
                <c:pt idx="374">
                  <c:v>162.67493362314804</c:v>
                </c:pt>
                <c:pt idx="375">
                  <c:v>164.9522251290787</c:v>
                </c:pt>
                <c:pt idx="376">
                  <c:v>166.26157153342942</c:v>
                </c:pt>
                <c:pt idx="377">
                  <c:v>168.23178186661656</c:v>
                </c:pt>
                <c:pt idx="378">
                  <c:v>162.35559220402442</c:v>
                </c:pt>
                <c:pt idx="379">
                  <c:v>165.27112812810083</c:v>
                </c:pt>
                <c:pt idx="380">
                  <c:v>166.6301510445528</c:v>
                </c:pt>
                <c:pt idx="381">
                  <c:v>164.15366077227031</c:v>
                </c:pt>
                <c:pt idx="382">
                  <c:v>164.78025355955833</c:v>
                </c:pt>
                <c:pt idx="383">
                  <c:v>167.67410027476595</c:v>
                </c:pt>
                <c:pt idx="384">
                  <c:v>168.76000519623699</c:v>
                </c:pt>
                <c:pt idx="385">
                  <c:v>172.15684223149086</c:v>
                </c:pt>
                <c:pt idx="386">
                  <c:v>173.6121128385324</c:v>
                </c:pt>
                <c:pt idx="387">
                  <c:v>176.46786442739736</c:v>
                </c:pt>
                <c:pt idx="388">
                  <c:v>179.7141010633793</c:v>
                </c:pt>
                <c:pt idx="389">
                  <c:v>183.80669265097066</c:v>
                </c:pt>
                <c:pt idx="390">
                  <c:v>126.94516888712357</c:v>
                </c:pt>
                <c:pt idx="391">
                  <c:v>129.69004793082044</c:v>
                </c:pt>
                <c:pt idx="392">
                  <c:v>121.11071312756511</c:v>
                </c:pt>
                <c:pt idx="393">
                  <c:v>124.85650293201957</c:v>
                </c:pt>
                <c:pt idx="394">
                  <c:v>127.17786215040201</c:v>
                </c:pt>
                <c:pt idx="395">
                  <c:v>142.29165335195376</c:v>
                </c:pt>
                <c:pt idx="396">
                  <c:v>137.57241660424532</c:v>
                </c:pt>
                <c:pt idx="397">
                  <c:v>146.52343843428511</c:v>
                </c:pt>
                <c:pt idx="398">
                  <c:v>144.57655216593471</c:v>
                </c:pt>
                <c:pt idx="399">
                  <c:v>148.06008830709322</c:v>
                </c:pt>
                <c:pt idx="400">
                  <c:v>150.71696812303915</c:v>
                </c:pt>
                <c:pt idx="401">
                  <c:v>151.85051520105662</c:v>
                </c:pt>
                <c:pt idx="402">
                  <c:v>159.45789160934464</c:v>
                </c:pt>
                <c:pt idx="403">
                  <c:v>159.38794778467144</c:v>
                </c:pt>
                <c:pt idx="404">
                  <c:v>164.46763731799518</c:v>
                </c:pt>
                <c:pt idx="405">
                  <c:v>100.82616584833326</c:v>
                </c:pt>
                <c:pt idx="406">
                  <c:v>104.55157575870948</c:v>
                </c:pt>
                <c:pt idx="407">
                  <c:v>105.70424654435243</c:v>
                </c:pt>
                <c:pt idx="408">
                  <c:v>109.44074079986757</c:v>
                </c:pt>
                <c:pt idx="409">
                  <c:v>121.17496606516261</c:v>
                </c:pt>
                <c:pt idx="410">
                  <c:v>112.74514745402706</c:v>
                </c:pt>
                <c:pt idx="411">
                  <c:v>109.55589103413016</c:v>
                </c:pt>
                <c:pt idx="412">
                  <c:v>113.24657455468346</c:v>
                </c:pt>
                <c:pt idx="413">
                  <c:v>78.92772030979549</c:v>
                </c:pt>
                <c:pt idx="414">
                  <c:v>115.42877708003192</c:v>
                </c:pt>
                <c:pt idx="415">
                  <c:v>111.87456680026423</c:v>
                </c:pt>
                <c:pt idx="416">
                  <c:v>111.07393881463554</c:v>
                </c:pt>
                <c:pt idx="417">
                  <c:v>112.14396385391791</c:v>
                </c:pt>
                <c:pt idx="418">
                  <c:v>117.60679520582718</c:v>
                </c:pt>
                <c:pt idx="419">
                  <c:v>127.79094257064284</c:v>
                </c:pt>
                <c:pt idx="420">
                  <c:v>120.73903377705307</c:v>
                </c:pt>
                <c:pt idx="421">
                  <c:v>123.07019819388711</c:v>
                </c:pt>
                <c:pt idx="422">
                  <c:v>122.06756657833222</c:v>
                </c:pt>
                <c:pt idx="423">
                  <c:v>129.47068186108123</c:v>
                </c:pt>
                <c:pt idx="424">
                  <c:v>133.01099723338234</c:v>
                </c:pt>
                <c:pt idx="425">
                  <c:v>139.51678182549378</c:v>
                </c:pt>
                <c:pt idx="426">
                  <c:v>140.15278980316236</c:v>
                </c:pt>
                <c:pt idx="427">
                  <c:v>132.43079205499075</c:v>
                </c:pt>
                <c:pt idx="428">
                  <c:v>245.27425450092198</c:v>
                </c:pt>
                <c:pt idx="429">
                  <c:v>244.9041526454111</c:v>
                </c:pt>
                <c:pt idx="430">
                  <c:v>242.97958336627801</c:v>
                </c:pt>
                <c:pt idx="431">
                  <c:v>256.88304157481264</c:v>
                </c:pt>
                <c:pt idx="432">
                  <c:v>265.91957195408111</c:v>
                </c:pt>
                <c:pt idx="433">
                  <c:v>269.98542142657737</c:v>
                </c:pt>
                <c:pt idx="434">
                  <c:v>275.27422060416188</c:v>
                </c:pt>
                <c:pt idx="435">
                  <c:v>284.9069825865738</c:v>
                </c:pt>
                <c:pt idx="436">
                  <c:v>144.9265327430291</c:v>
                </c:pt>
                <c:pt idx="437">
                  <c:v>149.42349557011573</c:v>
                </c:pt>
                <c:pt idx="438">
                  <c:v>148.37832051684666</c:v>
                </c:pt>
                <c:pt idx="439">
                  <c:v>152.71252221960526</c:v>
                </c:pt>
                <c:pt idx="440">
                  <c:v>157.28331333254764</c:v>
                </c:pt>
                <c:pt idx="441">
                  <c:v>160.65622464086684</c:v>
                </c:pt>
                <c:pt idx="442">
                  <c:v>166.75403635678279</c:v>
                </c:pt>
                <c:pt idx="443">
                  <c:v>169.64075268661472</c:v>
                </c:pt>
                <c:pt idx="444">
                  <c:v>172.3876380069016</c:v>
                </c:pt>
                <c:pt idx="445">
                  <c:v>172.78271297343829</c:v>
                </c:pt>
                <c:pt idx="446">
                  <c:v>173.63479698298815</c:v>
                </c:pt>
                <c:pt idx="447">
                  <c:v>180.8543898764492</c:v>
                </c:pt>
                <c:pt idx="448">
                  <c:v>184.9837473934333</c:v>
                </c:pt>
                <c:pt idx="449">
                  <c:v>183.30201158414161</c:v>
                </c:pt>
                <c:pt idx="450">
                  <c:v>187.7641080690909</c:v>
                </c:pt>
                <c:pt idx="451">
                  <c:v>128.08826940682363</c:v>
                </c:pt>
                <c:pt idx="452">
                  <c:v>136.7325236221767</c:v>
                </c:pt>
                <c:pt idx="453">
                  <c:v>138.80027182543989</c:v>
                </c:pt>
                <c:pt idx="454">
                  <c:v>139.04792370042895</c:v>
                </c:pt>
                <c:pt idx="455">
                  <c:v>140.24451885659568</c:v>
                </c:pt>
                <c:pt idx="456">
                  <c:v>140.33005678917397</c:v>
                </c:pt>
                <c:pt idx="457">
                  <c:v>141.71612302520003</c:v>
                </c:pt>
                <c:pt idx="458">
                  <c:v>144.51650165969355</c:v>
                </c:pt>
                <c:pt idx="459">
                  <c:v>146.5113384694466</c:v>
                </c:pt>
                <c:pt idx="460">
                  <c:v>146.59082342435383</c:v>
                </c:pt>
                <c:pt idx="461">
                  <c:v>148.44033649159641</c:v>
                </c:pt>
                <c:pt idx="462">
                  <c:v>150.01302308452833</c:v>
                </c:pt>
                <c:pt idx="463">
                  <c:v>151.36386171257791</c:v>
                </c:pt>
                <c:pt idx="464">
                  <c:v>154.53223312474933</c:v>
                </c:pt>
                <c:pt idx="465">
                  <c:v>153.67332418167069</c:v>
                </c:pt>
                <c:pt idx="466">
                  <c:v>133.17911534138983</c:v>
                </c:pt>
                <c:pt idx="467">
                  <c:v>132.8611833781257</c:v>
                </c:pt>
                <c:pt idx="468">
                  <c:v>134.32710796227525</c:v>
                </c:pt>
                <c:pt idx="469">
                  <c:v>136.96581355569009</c:v>
                </c:pt>
                <c:pt idx="470">
                  <c:v>138.71363985563849</c:v>
                </c:pt>
                <c:pt idx="471">
                  <c:v>141.08576847922907</c:v>
                </c:pt>
                <c:pt idx="472">
                  <c:v>134.64325869399983</c:v>
                </c:pt>
                <c:pt idx="473">
                  <c:v>142.36431309633772</c:v>
                </c:pt>
                <c:pt idx="474">
                  <c:v>141.14481873111399</c:v>
                </c:pt>
                <c:pt idx="475">
                  <c:v>142.27496257918986</c:v>
                </c:pt>
                <c:pt idx="476">
                  <c:v>148.21144897415655</c:v>
                </c:pt>
                <c:pt idx="477">
                  <c:v>154.67673834463312</c:v>
                </c:pt>
                <c:pt idx="478">
                  <c:v>159.69718013188728</c:v>
                </c:pt>
                <c:pt idx="479">
                  <c:v>160.85180532049787</c:v>
                </c:pt>
                <c:pt idx="480">
                  <c:v>164.71783556943612</c:v>
                </c:pt>
                <c:pt idx="481">
                  <c:v>224.79235906814193</c:v>
                </c:pt>
                <c:pt idx="482">
                  <c:v>251.17491612549793</c:v>
                </c:pt>
                <c:pt idx="483">
                  <c:v>251.66814300561845</c:v>
                </c:pt>
                <c:pt idx="484">
                  <c:v>251.36395200834301</c:v>
                </c:pt>
                <c:pt idx="485">
                  <c:v>251.76137749559848</c:v>
                </c:pt>
                <c:pt idx="486">
                  <c:v>255.03367931842143</c:v>
                </c:pt>
                <c:pt idx="487">
                  <c:v>255.03996065015582</c:v>
                </c:pt>
                <c:pt idx="488">
                  <c:v>255.94936957380884</c:v>
                </c:pt>
                <c:pt idx="489">
                  <c:v>261.9896037463439</c:v>
                </c:pt>
                <c:pt idx="490">
                  <c:v>266.97126742375337</c:v>
                </c:pt>
                <c:pt idx="491">
                  <c:v>272.30301564404238</c:v>
                </c:pt>
                <c:pt idx="492">
                  <c:v>66.356026984419231</c:v>
                </c:pt>
                <c:pt idx="493">
                  <c:v>77.447955752010245</c:v>
                </c:pt>
                <c:pt idx="494">
                  <c:v>68.323889272646596</c:v>
                </c:pt>
                <c:pt idx="495">
                  <c:v>70.258412434705491</c:v>
                </c:pt>
                <c:pt idx="496">
                  <c:v>130.46398132687918</c:v>
                </c:pt>
                <c:pt idx="497">
                  <c:v>132.52227169978985</c:v>
                </c:pt>
                <c:pt idx="498">
                  <c:v>146.62740252070611</c:v>
                </c:pt>
                <c:pt idx="499">
                  <c:v>142.20803446022362</c:v>
                </c:pt>
                <c:pt idx="500">
                  <c:v>144.71984417012297</c:v>
                </c:pt>
                <c:pt idx="501">
                  <c:v>144.33544050026342</c:v>
                </c:pt>
                <c:pt idx="502">
                  <c:v>145.75963271778249</c:v>
                </c:pt>
                <c:pt idx="503">
                  <c:v>198.98259885561271</c:v>
                </c:pt>
                <c:pt idx="504">
                  <c:v>209.16222800555357</c:v>
                </c:pt>
                <c:pt idx="505">
                  <c:v>211.64930267152658</c:v>
                </c:pt>
                <c:pt idx="506">
                  <c:v>214.60117590149139</c:v>
                </c:pt>
                <c:pt idx="507">
                  <c:v>219.02130087216773</c:v>
                </c:pt>
                <c:pt idx="508">
                  <c:v>221.36136768998193</c:v>
                </c:pt>
                <c:pt idx="509">
                  <c:v>232.31952520506724</c:v>
                </c:pt>
                <c:pt idx="510">
                  <c:v>243.1356717073318</c:v>
                </c:pt>
                <c:pt idx="511">
                  <c:v>97.002269969708237</c:v>
                </c:pt>
                <c:pt idx="512">
                  <c:v>97.965850360437173</c:v>
                </c:pt>
                <c:pt idx="513">
                  <c:v>99.529344933226128</c:v>
                </c:pt>
                <c:pt idx="514">
                  <c:v>102.52530637213226</c:v>
                </c:pt>
                <c:pt idx="515">
                  <c:v>113.8015111817665</c:v>
                </c:pt>
                <c:pt idx="516">
                  <c:v>115.47001374498637</c:v>
                </c:pt>
                <c:pt idx="517">
                  <c:v>116.87871857006789</c:v>
                </c:pt>
                <c:pt idx="518">
                  <c:v>119.260034694838</c:v>
                </c:pt>
                <c:pt idx="519">
                  <c:v>121.71866714302061</c:v>
                </c:pt>
                <c:pt idx="520">
                  <c:v>122.94959379950265</c:v>
                </c:pt>
                <c:pt idx="521">
                  <c:v>128.74742219002667</c:v>
                </c:pt>
                <c:pt idx="522">
                  <c:v>129.76503222902733</c:v>
                </c:pt>
                <c:pt idx="523">
                  <c:v>130.32387559130592</c:v>
                </c:pt>
                <c:pt idx="524">
                  <c:v>132.91394495569449</c:v>
                </c:pt>
                <c:pt idx="525">
                  <c:v>134.74524779637551</c:v>
                </c:pt>
                <c:pt idx="526">
                  <c:v>95.296371542291894</c:v>
                </c:pt>
                <c:pt idx="527">
                  <c:v>94.219144261823743</c:v>
                </c:pt>
                <c:pt idx="528">
                  <c:v>123.79415678125136</c:v>
                </c:pt>
                <c:pt idx="529">
                  <c:v>125.21817358422285</c:v>
                </c:pt>
                <c:pt idx="530">
                  <c:v>129.03894838476242</c:v>
                </c:pt>
                <c:pt idx="531">
                  <c:v>100.72181778706084</c:v>
                </c:pt>
                <c:pt idx="532">
                  <c:v>97.007422355111174</c:v>
                </c:pt>
                <c:pt idx="533">
                  <c:v>129.50862551940767</c:v>
                </c:pt>
                <c:pt idx="534">
                  <c:v>104.81927361770479</c:v>
                </c:pt>
                <c:pt idx="535">
                  <c:v>113.73974729164692</c:v>
                </c:pt>
                <c:pt idx="536">
                  <c:v>118.11783302019577</c:v>
                </c:pt>
                <c:pt idx="537">
                  <c:v>123.94237350218216</c:v>
                </c:pt>
                <c:pt idx="538">
                  <c:v>127.18620294307792</c:v>
                </c:pt>
                <c:pt idx="539">
                  <c:v>127.64065980725354</c:v>
                </c:pt>
                <c:pt idx="540">
                  <c:v>125.42000732788938</c:v>
                </c:pt>
                <c:pt idx="541">
                  <c:v>157.29093330499839</c:v>
                </c:pt>
                <c:pt idx="542">
                  <c:v>202.89018897590827</c:v>
                </c:pt>
                <c:pt idx="543">
                  <c:v>209.6308221336096</c:v>
                </c:pt>
                <c:pt idx="544">
                  <c:v>225.69413571166754</c:v>
                </c:pt>
                <c:pt idx="545">
                  <c:v>234.97622205632322</c:v>
                </c:pt>
                <c:pt idx="546">
                  <c:v>245.96284558971655</c:v>
                </c:pt>
                <c:pt idx="547">
                  <c:v>255.31046074564989</c:v>
                </c:pt>
                <c:pt idx="548">
                  <c:v>264.45564437770452</c:v>
                </c:pt>
                <c:pt idx="549">
                  <c:v>269.89430642817882</c:v>
                </c:pt>
                <c:pt idx="550">
                  <c:v>269.23156037131139</c:v>
                </c:pt>
                <c:pt idx="551">
                  <c:v>143.29033413606669</c:v>
                </c:pt>
                <c:pt idx="552">
                  <c:v>142.65307404765429</c:v>
                </c:pt>
                <c:pt idx="553">
                  <c:v>150.89363926841742</c:v>
                </c:pt>
                <c:pt idx="554">
                  <c:v>153.76214724656944</c:v>
                </c:pt>
                <c:pt idx="555">
                  <c:v>150.44889471701447</c:v>
                </c:pt>
                <c:pt idx="556">
                  <c:v>156.27807503068672</c:v>
                </c:pt>
                <c:pt idx="557">
                  <c:v>153.22800700438751</c:v>
                </c:pt>
                <c:pt idx="558">
                  <c:v>167.54695088425379</c:v>
                </c:pt>
                <c:pt idx="559">
                  <c:v>156.9084409091719</c:v>
                </c:pt>
                <c:pt idx="560">
                  <c:v>157.59935151962529</c:v>
                </c:pt>
                <c:pt idx="561">
                  <c:v>156.89306668033805</c:v>
                </c:pt>
                <c:pt idx="562">
                  <c:v>158.04055763385472</c:v>
                </c:pt>
                <c:pt idx="563">
                  <c:v>155.7022512350641</c:v>
                </c:pt>
                <c:pt idx="564">
                  <c:v>157.29843837617705</c:v>
                </c:pt>
                <c:pt idx="565">
                  <c:v>163.57082712705673</c:v>
                </c:pt>
                <c:pt idx="566">
                  <c:v>73.83613803653634</c:v>
                </c:pt>
                <c:pt idx="567">
                  <c:v>75.134586837833865</c:v>
                </c:pt>
                <c:pt idx="568">
                  <c:v>76.277589467996279</c:v>
                </c:pt>
                <c:pt idx="569">
                  <c:v>77.647197503556782</c:v>
                </c:pt>
                <c:pt idx="570">
                  <c:v>48.885111828579369</c:v>
                </c:pt>
                <c:pt idx="571">
                  <c:v>48.712667863678149</c:v>
                </c:pt>
                <c:pt idx="572">
                  <c:v>47.758197563947647</c:v>
                </c:pt>
                <c:pt idx="573">
                  <c:v>50.592936695552282</c:v>
                </c:pt>
                <c:pt idx="574">
                  <c:v>59.092855822878022</c:v>
                </c:pt>
                <c:pt idx="575">
                  <c:v>61.950800019049183</c:v>
                </c:pt>
                <c:pt idx="576">
                  <c:v>63.302814532136409</c:v>
                </c:pt>
                <c:pt idx="577">
                  <c:v>88.769309384926373</c:v>
                </c:pt>
                <c:pt idx="578">
                  <c:v>90.65465718244684</c:v>
                </c:pt>
                <c:pt idx="579">
                  <c:v>76.555580139524039</c:v>
                </c:pt>
                <c:pt idx="580">
                  <c:v>77.446330725434365</c:v>
                </c:pt>
                <c:pt idx="581">
                  <c:v>153.65127952255358</c:v>
                </c:pt>
                <c:pt idx="582">
                  <c:v>157.77354535247522</c:v>
                </c:pt>
                <c:pt idx="583">
                  <c:v>161.53573643185641</c:v>
                </c:pt>
                <c:pt idx="584">
                  <c:v>175.47305893477966</c:v>
                </c:pt>
                <c:pt idx="585">
                  <c:v>187.34537033797744</c:v>
                </c:pt>
                <c:pt idx="586">
                  <c:v>191.72894255410912</c:v>
                </c:pt>
                <c:pt idx="587">
                  <c:v>200.76512559950493</c:v>
                </c:pt>
                <c:pt idx="588">
                  <c:v>213.40959789147433</c:v>
                </c:pt>
                <c:pt idx="589">
                  <c:v>223.15291884638776</c:v>
                </c:pt>
                <c:pt idx="590">
                  <c:v>233.16534603825198</c:v>
                </c:pt>
                <c:pt idx="591">
                  <c:v>239.82361886421478</c:v>
                </c:pt>
                <c:pt idx="592">
                  <c:v>239.26331588010788</c:v>
                </c:pt>
                <c:pt idx="593">
                  <c:v>244.91790233384978</c:v>
                </c:pt>
                <c:pt idx="594">
                  <c:v>86.658492968633993</c:v>
                </c:pt>
                <c:pt idx="595">
                  <c:v>87.735648956913479</c:v>
                </c:pt>
                <c:pt idx="596">
                  <c:v>93.27387898433463</c:v>
                </c:pt>
                <c:pt idx="597">
                  <c:v>91.048146840515216</c:v>
                </c:pt>
                <c:pt idx="598">
                  <c:v>98.979782257422386</c:v>
                </c:pt>
                <c:pt idx="599">
                  <c:v>115.03875614432641</c:v>
                </c:pt>
                <c:pt idx="600">
                  <c:v>105.75249582287182</c:v>
                </c:pt>
                <c:pt idx="601">
                  <c:v>99.502401448709776</c:v>
                </c:pt>
                <c:pt idx="602">
                  <c:v>115.12398683760921</c:v>
                </c:pt>
                <c:pt idx="603">
                  <c:v>115.84596488344386</c:v>
                </c:pt>
                <c:pt idx="604">
                  <c:v>129.55092942865164</c:v>
                </c:pt>
                <c:pt idx="605">
                  <c:v>122.72322580750782</c:v>
                </c:pt>
                <c:pt idx="606">
                  <c:v>135.20442307986315</c:v>
                </c:pt>
                <c:pt idx="607">
                  <c:v>137.20008799792083</c:v>
                </c:pt>
                <c:pt idx="608">
                  <c:v>146.8467515388032</c:v>
                </c:pt>
                <c:pt idx="609">
                  <c:v>168.55036789293473</c:v>
                </c:pt>
                <c:pt idx="610">
                  <c:v>169.07071885263719</c:v>
                </c:pt>
                <c:pt idx="611">
                  <c:v>171.26451407116326</c:v>
                </c:pt>
                <c:pt idx="612">
                  <c:v>173.33735632172238</c:v>
                </c:pt>
                <c:pt idx="613">
                  <c:v>173.33557633880753</c:v>
                </c:pt>
                <c:pt idx="614">
                  <c:v>174.76242875998193</c:v>
                </c:pt>
                <c:pt idx="615">
                  <c:v>174.90265511728776</c:v>
                </c:pt>
                <c:pt idx="616">
                  <c:v>180.30823044654537</c:v>
                </c:pt>
                <c:pt idx="617">
                  <c:v>184.65827259756151</c:v>
                </c:pt>
                <c:pt idx="618">
                  <c:v>188.81165072621999</c:v>
                </c:pt>
                <c:pt idx="619">
                  <c:v>195.32089506284879</c:v>
                </c:pt>
                <c:pt idx="620">
                  <c:v>201.82013156187892</c:v>
                </c:pt>
                <c:pt idx="621">
                  <c:v>210.56624880119685</c:v>
                </c:pt>
                <c:pt idx="622">
                  <c:v>213.57537405860836</c:v>
                </c:pt>
                <c:pt idx="623">
                  <c:v>216.92933561627126</c:v>
                </c:pt>
                <c:pt idx="624">
                  <c:v>220.70914847915151</c:v>
                </c:pt>
                <c:pt idx="625">
                  <c:v>223.70501370746331</c:v>
                </c:pt>
                <c:pt idx="626">
                  <c:v>228.98444440657516</c:v>
                </c:pt>
                <c:pt idx="627">
                  <c:v>214.90668219238341</c:v>
                </c:pt>
                <c:pt idx="628">
                  <c:v>227.22079811519956</c:v>
                </c:pt>
                <c:pt idx="629">
                  <c:v>235.02334134431879</c:v>
                </c:pt>
                <c:pt idx="630">
                  <c:v>253.42181873903752</c:v>
                </c:pt>
                <c:pt idx="631">
                  <c:v>255.40169352425059</c:v>
                </c:pt>
                <c:pt idx="632">
                  <c:v>253.9395851250828</c:v>
                </c:pt>
                <c:pt idx="633">
                  <c:v>197.71336523894976</c:v>
                </c:pt>
                <c:pt idx="634">
                  <c:v>195.82276074158889</c:v>
                </c:pt>
                <c:pt idx="635">
                  <c:v>190.91352149874518</c:v>
                </c:pt>
                <c:pt idx="636">
                  <c:v>195.98125443653643</c:v>
                </c:pt>
                <c:pt idx="637">
                  <c:v>199.46978874224578</c:v>
                </c:pt>
                <c:pt idx="638">
                  <c:v>192.2094524343043</c:v>
                </c:pt>
                <c:pt idx="639">
                  <c:v>193.45916821249534</c:v>
                </c:pt>
                <c:pt idx="640">
                  <c:v>197.11678602209932</c:v>
                </c:pt>
                <c:pt idx="641">
                  <c:v>182.4407415411352</c:v>
                </c:pt>
                <c:pt idx="642">
                  <c:v>195.40223870461134</c:v>
                </c:pt>
                <c:pt idx="643">
                  <c:v>201.13149373565372</c:v>
                </c:pt>
                <c:pt idx="644">
                  <c:v>204.75351197848246</c:v>
                </c:pt>
                <c:pt idx="645">
                  <c:v>207.43021729352716</c:v>
                </c:pt>
                <c:pt idx="646">
                  <c:v>199.18735715341916</c:v>
                </c:pt>
                <c:pt idx="647">
                  <c:v>188.37761426074604</c:v>
                </c:pt>
                <c:pt idx="648">
                  <c:v>209.514729469364</c:v>
                </c:pt>
                <c:pt idx="649">
                  <c:v>162.64974638100526</c:v>
                </c:pt>
                <c:pt idx="650">
                  <c:v>161.80318061378159</c:v>
                </c:pt>
                <c:pt idx="651">
                  <c:v>161.57692630486753</c:v>
                </c:pt>
                <c:pt idx="652">
                  <c:v>161.60282599208045</c:v>
                </c:pt>
                <c:pt idx="653">
                  <c:v>163.24426481503221</c:v>
                </c:pt>
                <c:pt idx="654">
                  <c:v>167.07541653713915</c:v>
                </c:pt>
                <c:pt idx="655">
                  <c:v>171.36937547211946</c:v>
                </c:pt>
                <c:pt idx="656">
                  <c:v>175.32230933483316</c:v>
                </c:pt>
                <c:pt idx="657">
                  <c:v>178.11812957526467</c:v>
                </c:pt>
                <c:pt idx="658">
                  <c:v>181.90778387262924</c:v>
                </c:pt>
                <c:pt idx="659">
                  <c:v>186.97055133948018</c:v>
                </c:pt>
                <c:pt idx="660">
                  <c:v>190.3935236352257</c:v>
                </c:pt>
                <c:pt idx="661">
                  <c:v>194.58551688835306</c:v>
                </c:pt>
                <c:pt idx="662">
                  <c:v>197.74799070031074</c:v>
                </c:pt>
                <c:pt idx="663">
                  <c:v>199.60509677408959</c:v>
                </c:pt>
                <c:pt idx="664">
                  <c:v>160.70530039518707</c:v>
                </c:pt>
                <c:pt idx="665">
                  <c:v>162.37044869627081</c:v>
                </c:pt>
                <c:pt idx="666">
                  <c:v>165.20668072444172</c:v>
                </c:pt>
                <c:pt idx="667">
                  <c:v>171.98913909847255</c:v>
                </c:pt>
                <c:pt idx="668">
                  <c:v>176.8880520824662</c:v>
                </c:pt>
                <c:pt idx="669">
                  <c:v>174.73449696888758</c:v>
                </c:pt>
                <c:pt idx="670">
                  <c:v>177.66338932433757</c:v>
                </c:pt>
                <c:pt idx="671">
                  <c:v>180.87668142911994</c:v>
                </c:pt>
                <c:pt idx="672">
                  <c:v>182.77088623907818</c:v>
                </c:pt>
                <c:pt idx="673">
                  <c:v>186.84645945152852</c:v>
                </c:pt>
                <c:pt idx="674">
                  <c:v>189.32861857879521</c:v>
                </c:pt>
                <c:pt idx="675">
                  <c:v>131.42108450645085</c:v>
                </c:pt>
                <c:pt idx="676">
                  <c:v>132.2773547750821</c:v>
                </c:pt>
                <c:pt idx="677">
                  <c:v>135.434494279988</c:v>
                </c:pt>
                <c:pt idx="678">
                  <c:v>139.9134376608672</c:v>
                </c:pt>
                <c:pt idx="679">
                  <c:v>142.88211578256198</c:v>
                </c:pt>
                <c:pt idx="680">
                  <c:v>148.9103597515159</c:v>
                </c:pt>
                <c:pt idx="681">
                  <c:v>148.45985243924065</c:v>
                </c:pt>
                <c:pt idx="682">
                  <c:v>157.99172495708956</c:v>
                </c:pt>
                <c:pt idx="683">
                  <c:v>158.59159167119219</c:v>
                </c:pt>
                <c:pt idx="684">
                  <c:v>156.05972913745998</c:v>
                </c:pt>
                <c:pt idx="685">
                  <c:v>157.24521499960207</c:v>
                </c:pt>
                <c:pt idx="686">
                  <c:v>160.30047576909044</c:v>
                </c:pt>
                <c:pt idx="687">
                  <c:v>162.99098506391294</c:v>
                </c:pt>
                <c:pt idx="688">
                  <c:v>163.07250272867947</c:v>
                </c:pt>
                <c:pt idx="689">
                  <c:v>161.79276891855699</c:v>
                </c:pt>
                <c:pt idx="690">
                  <c:v>170.00066932133225</c:v>
                </c:pt>
                <c:pt idx="691">
                  <c:v>165.21205559234701</c:v>
                </c:pt>
                <c:pt idx="692">
                  <c:v>162.43492120967124</c:v>
                </c:pt>
                <c:pt idx="693">
                  <c:v>165.11209972393951</c:v>
                </c:pt>
                <c:pt idx="694">
                  <c:v>166.47961205012942</c:v>
                </c:pt>
                <c:pt idx="695">
                  <c:v>167.14543664148985</c:v>
                </c:pt>
                <c:pt idx="696">
                  <c:v>166.98357650572817</c:v>
                </c:pt>
                <c:pt idx="697">
                  <c:v>168.53819653296392</c:v>
                </c:pt>
                <c:pt idx="698">
                  <c:v>168.46022697690125</c:v>
                </c:pt>
                <c:pt idx="699">
                  <c:v>170.53388147447524</c:v>
                </c:pt>
                <c:pt idx="700">
                  <c:v>175.42630714951355</c:v>
                </c:pt>
                <c:pt idx="701">
                  <c:v>50.727177663937823</c:v>
                </c:pt>
                <c:pt idx="702">
                  <c:v>49.952742778911102</c:v>
                </c:pt>
                <c:pt idx="703">
                  <c:v>28.208554541375349</c:v>
                </c:pt>
                <c:pt idx="704">
                  <c:v>29.971899374588588</c:v>
                </c:pt>
                <c:pt idx="705">
                  <c:v>43.129301906937144</c:v>
                </c:pt>
                <c:pt idx="706">
                  <c:v>75.592133909625431</c:v>
                </c:pt>
                <c:pt idx="707">
                  <c:v>77.614040659152806</c:v>
                </c:pt>
                <c:pt idx="708">
                  <c:v>80.008769987418248</c:v>
                </c:pt>
                <c:pt idx="709">
                  <c:v>81.160339153887634</c:v>
                </c:pt>
                <c:pt idx="710">
                  <c:v>97.969977403941186</c:v>
                </c:pt>
                <c:pt idx="711">
                  <c:v>98.005133538453606</c:v>
                </c:pt>
                <c:pt idx="712">
                  <c:v>94.955114706659145</c:v>
                </c:pt>
                <c:pt idx="713">
                  <c:v>98.70530435280557</c:v>
                </c:pt>
                <c:pt idx="714">
                  <c:v>98.152033554087723</c:v>
                </c:pt>
                <c:pt idx="715">
                  <c:v>96.436523105948794</c:v>
                </c:pt>
                <c:pt idx="716">
                  <c:v>86.714021576328435</c:v>
                </c:pt>
                <c:pt idx="717">
                  <c:v>86.355356531891516</c:v>
                </c:pt>
                <c:pt idx="718">
                  <c:v>97.077213624684674</c:v>
                </c:pt>
                <c:pt idx="719">
                  <c:v>107.95847229750709</c:v>
                </c:pt>
                <c:pt idx="720">
                  <c:v>105.70296349349772</c:v>
                </c:pt>
                <c:pt idx="721">
                  <c:v>53.172855901740093</c:v>
                </c:pt>
                <c:pt idx="722">
                  <c:v>69.298710842189706</c:v>
                </c:pt>
                <c:pt idx="723">
                  <c:v>48.799506513834899</c:v>
                </c:pt>
                <c:pt idx="724">
                  <c:v>46.857305270928435</c:v>
                </c:pt>
                <c:pt idx="725">
                  <c:v>47.769918134348387</c:v>
                </c:pt>
                <c:pt idx="726">
                  <c:v>50.185210052603736</c:v>
                </c:pt>
                <c:pt idx="727">
                  <c:v>76.329868449629544</c:v>
                </c:pt>
                <c:pt idx="728">
                  <c:v>57.265000271411537</c:v>
                </c:pt>
                <c:pt idx="729">
                  <c:v>80.564905842596602</c:v>
                </c:pt>
                <c:pt idx="730">
                  <c:v>65.898676646322343</c:v>
                </c:pt>
                <c:pt idx="731">
                  <c:v>71.034517118496012</c:v>
                </c:pt>
                <c:pt idx="732">
                  <c:v>78.458977301514977</c:v>
                </c:pt>
                <c:pt idx="733">
                  <c:v>84.040122914901843</c:v>
                </c:pt>
                <c:pt idx="734">
                  <c:v>103.09725136801512</c:v>
                </c:pt>
                <c:pt idx="735">
                  <c:v>104.73400869745643</c:v>
                </c:pt>
                <c:pt idx="736">
                  <c:v>147.711800036531</c:v>
                </c:pt>
                <c:pt idx="737">
                  <c:v>150.49920557942832</c:v>
                </c:pt>
                <c:pt idx="738">
                  <c:v>148.85529877477532</c:v>
                </c:pt>
                <c:pt idx="739">
                  <c:v>149.58332820530123</c:v>
                </c:pt>
                <c:pt idx="740">
                  <c:v>148.23688224310607</c:v>
                </c:pt>
                <c:pt idx="741">
                  <c:v>149.09799710044493</c:v>
                </c:pt>
                <c:pt idx="742">
                  <c:v>150.24791040978468</c:v>
                </c:pt>
                <c:pt idx="743">
                  <c:v>157.04785234124162</c:v>
                </c:pt>
                <c:pt idx="744">
                  <c:v>162.00080574699692</c:v>
                </c:pt>
                <c:pt idx="745">
                  <c:v>168.04331265320741</c:v>
                </c:pt>
                <c:pt idx="746">
                  <c:v>189.97656678162892</c:v>
                </c:pt>
                <c:pt idx="747">
                  <c:v>177.9884017655458</c:v>
                </c:pt>
                <c:pt idx="748">
                  <c:v>128.4846939541689</c:v>
                </c:pt>
                <c:pt idx="749">
                  <c:v>126.25291004325248</c:v>
                </c:pt>
                <c:pt idx="750">
                  <c:v>131.33189607831522</c:v>
                </c:pt>
                <c:pt idx="751">
                  <c:v>128.53977968742021</c:v>
                </c:pt>
                <c:pt idx="752">
                  <c:v>124.50512549166302</c:v>
                </c:pt>
                <c:pt idx="753">
                  <c:v>119.29042504857765</c:v>
                </c:pt>
                <c:pt idx="754">
                  <c:v>119.94773019945345</c:v>
                </c:pt>
                <c:pt idx="755">
                  <c:v>120.63148444888813</c:v>
                </c:pt>
                <c:pt idx="756">
                  <c:v>119.42984172423209</c:v>
                </c:pt>
                <c:pt idx="757">
                  <c:v>119.15589527593988</c:v>
                </c:pt>
                <c:pt idx="758">
                  <c:v>123.3879358289272</c:v>
                </c:pt>
                <c:pt idx="759">
                  <c:v>126.78283943891802</c:v>
                </c:pt>
                <c:pt idx="760">
                  <c:v>129.51463820542546</c:v>
                </c:pt>
                <c:pt idx="761">
                  <c:v>133.8921131912156</c:v>
                </c:pt>
                <c:pt idx="762">
                  <c:v>135.19417189795817</c:v>
                </c:pt>
                <c:pt idx="763">
                  <c:v>123.36734622351599</c:v>
                </c:pt>
                <c:pt idx="764">
                  <c:v>124.06424915662546</c:v>
                </c:pt>
                <c:pt idx="765">
                  <c:v>128.41280906819924</c:v>
                </c:pt>
                <c:pt idx="766">
                  <c:v>132.26183607349313</c:v>
                </c:pt>
                <c:pt idx="767">
                  <c:v>132.62498598566185</c:v>
                </c:pt>
                <c:pt idx="768">
                  <c:v>126.82801135120354</c:v>
                </c:pt>
                <c:pt idx="769">
                  <c:v>130.80352375395518</c:v>
                </c:pt>
                <c:pt idx="770">
                  <c:v>129.73056307380313</c:v>
                </c:pt>
                <c:pt idx="771">
                  <c:v>135.99259185221271</c:v>
                </c:pt>
                <c:pt idx="772">
                  <c:v>140.03837663625413</c:v>
                </c:pt>
                <c:pt idx="773">
                  <c:v>145.71378008432731</c:v>
                </c:pt>
                <c:pt idx="774">
                  <c:v>151.66634985439424</c:v>
                </c:pt>
                <c:pt idx="775">
                  <c:v>154.62326762640569</c:v>
                </c:pt>
                <c:pt idx="776">
                  <c:v>160.0690744421139</c:v>
                </c:pt>
                <c:pt idx="777">
                  <c:v>163.39869973723984</c:v>
                </c:pt>
                <c:pt idx="778">
                  <c:v>182.3198769697913</c:v>
                </c:pt>
                <c:pt idx="779">
                  <c:v>190.13793626501982</c:v>
                </c:pt>
                <c:pt idx="780">
                  <c:v>190.07898459096592</c:v>
                </c:pt>
                <c:pt idx="781">
                  <c:v>194.12535790455271</c:v>
                </c:pt>
                <c:pt idx="782">
                  <c:v>202.83832411951894</c:v>
                </c:pt>
                <c:pt idx="783">
                  <c:v>216.0849304964575</c:v>
                </c:pt>
                <c:pt idx="784">
                  <c:v>233.16321884171325</c:v>
                </c:pt>
                <c:pt idx="785">
                  <c:v>264.65781931971139</c:v>
                </c:pt>
                <c:pt idx="786">
                  <c:v>281.29036163259002</c:v>
                </c:pt>
                <c:pt idx="787">
                  <c:v>295.63464618142473</c:v>
                </c:pt>
                <c:pt idx="788">
                  <c:v>319.75475329314997</c:v>
                </c:pt>
                <c:pt idx="789">
                  <c:v>342.62487201859483</c:v>
                </c:pt>
                <c:pt idx="790">
                  <c:v>350.63763330541599</c:v>
                </c:pt>
                <c:pt idx="791">
                  <c:v>143.98203838023551</c:v>
                </c:pt>
                <c:pt idx="792">
                  <c:v>143.80983078638025</c:v>
                </c:pt>
                <c:pt idx="793">
                  <c:v>143.76444852865018</c:v>
                </c:pt>
                <c:pt idx="794">
                  <c:v>146.21309062716142</c:v>
                </c:pt>
                <c:pt idx="795">
                  <c:v>146.0854261406011</c:v>
                </c:pt>
                <c:pt idx="796">
                  <c:v>145.6886078613544</c:v>
                </c:pt>
                <c:pt idx="797">
                  <c:v>149.65646488072827</c:v>
                </c:pt>
                <c:pt idx="798">
                  <c:v>147.52486762948982</c:v>
                </c:pt>
                <c:pt idx="799">
                  <c:v>144.27710870446197</c:v>
                </c:pt>
                <c:pt idx="800">
                  <c:v>141.8417286827553</c:v>
                </c:pt>
                <c:pt idx="801">
                  <c:v>139.00243062387455</c:v>
                </c:pt>
                <c:pt idx="802">
                  <c:v>150.56192329137252</c:v>
                </c:pt>
                <c:pt idx="803">
                  <c:v>148.7744876573633</c:v>
                </c:pt>
                <c:pt idx="804">
                  <c:v>167.83448508259298</c:v>
                </c:pt>
                <c:pt idx="805">
                  <c:v>173.24655582849002</c:v>
                </c:pt>
                <c:pt idx="806">
                  <c:v>44.151832600791408</c:v>
                </c:pt>
                <c:pt idx="807">
                  <c:v>97.79704327263542</c:v>
                </c:pt>
                <c:pt idx="808">
                  <c:v>90.19256948547806</c:v>
                </c:pt>
                <c:pt idx="809">
                  <c:v>91.766458468115815</c:v>
                </c:pt>
                <c:pt idx="810">
                  <c:v>82.647951668958967</c:v>
                </c:pt>
                <c:pt idx="811">
                  <c:v>76.966297391439838</c:v>
                </c:pt>
                <c:pt idx="812">
                  <c:v>89.542705491842753</c:v>
                </c:pt>
                <c:pt idx="813">
                  <c:v>92.786782363827939</c:v>
                </c:pt>
                <c:pt idx="814">
                  <c:v>82.115352291594462</c:v>
                </c:pt>
                <c:pt idx="815">
                  <c:v>89.074470178165996</c:v>
                </c:pt>
                <c:pt idx="816">
                  <c:v>90.723135757756012</c:v>
                </c:pt>
                <c:pt idx="817">
                  <c:v>91.195174624174712</c:v>
                </c:pt>
                <c:pt idx="818">
                  <c:v>94.405279763086469</c:v>
                </c:pt>
                <c:pt idx="819">
                  <c:v>100.36441730077303</c:v>
                </c:pt>
                <c:pt idx="820">
                  <c:v>109.38129801409085</c:v>
                </c:pt>
                <c:pt idx="821">
                  <c:v>128.47061024053568</c:v>
                </c:pt>
                <c:pt idx="822">
                  <c:v>129.10732109029578</c:v>
                </c:pt>
                <c:pt idx="823">
                  <c:v>129.18933945462226</c:v>
                </c:pt>
                <c:pt idx="824">
                  <c:v>127.79964630094133</c:v>
                </c:pt>
                <c:pt idx="825">
                  <c:v>126.5341961693257</c:v>
                </c:pt>
                <c:pt idx="826">
                  <c:v>131.817212531373</c:v>
                </c:pt>
                <c:pt idx="827">
                  <c:v>133.15206903954009</c:v>
                </c:pt>
                <c:pt idx="828">
                  <c:v>136.46446756211796</c:v>
                </c:pt>
                <c:pt idx="829">
                  <c:v>130.1297905909417</c:v>
                </c:pt>
                <c:pt idx="830">
                  <c:v>123.00921414632521</c:v>
                </c:pt>
                <c:pt idx="831">
                  <c:v>116.50005299602196</c:v>
                </c:pt>
                <c:pt idx="832">
                  <c:v>108.64355012144824</c:v>
                </c:pt>
                <c:pt idx="833">
                  <c:v>104.12590006312914</c:v>
                </c:pt>
                <c:pt idx="834">
                  <c:v>105.86190554444011</c:v>
                </c:pt>
                <c:pt idx="835">
                  <c:v>108.01283250386268</c:v>
                </c:pt>
                <c:pt idx="836">
                  <c:v>249.79620754236413</c:v>
                </c:pt>
                <c:pt idx="837">
                  <c:v>247.48414209250595</c:v>
                </c:pt>
                <c:pt idx="838">
                  <c:v>243.01993671205099</c:v>
                </c:pt>
                <c:pt idx="839">
                  <c:v>266.34084401392147</c:v>
                </c:pt>
                <c:pt idx="840">
                  <c:v>297.31804433257327</c:v>
                </c:pt>
                <c:pt idx="841">
                  <c:v>345.75175606461835</c:v>
                </c:pt>
                <c:pt idx="842">
                  <c:v>435.6338889049419</c:v>
                </c:pt>
                <c:pt idx="843">
                  <c:v>463.42844548320545</c:v>
                </c:pt>
                <c:pt idx="844">
                  <c:v>501.25770920388499</c:v>
                </c:pt>
                <c:pt idx="845">
                  <c:v>508.34021331500054</c:v>
                </c:pt>
                <c:pt idx="846">
                  <c:v>503.11299590747711</c:v>
                </c:pt>
                <c:pt idx="847">
                  <c:v>499.20351585538418</c:v>
                </c:pt>
                <c:pt idx="848">
                  <c:v>180.59231182126243</c:v>
                </c:pt>
                <c:pt idx="849">
                  <c:v>184.00655686507463</c:v>
                </c:pt>
                <c:pt idx="850">
                  <c:v>187.82740313944512</c:v>
                </c:pt>
                <c:pt idx="851">
                  <c:v>205.94986435898556</c:v>
                </c:pt>
                <c:pt idx="852">
                  <c:v>207.21700015305751</c:v>
                </c:pt>
                <c:pt idx="853">
                  <c:v>209.27633375308667</c:v>
                </c:pt>
                <c:pt idx="854">
                  <c:v>211.08922334429349</c:v>
                </c:pt>
                <c:pt idx="855">
                  <c:v>90.655940649355983</c:v>
                </c:pt>
                <c:pt idx="856">
                  <c:v>92.606171891256025</c:v>
                </c:pt>
                <c:pt idx="857">
                  <c:v>92.288650182931832</c:v>
                </c:pt>
                <c:pt idx="858">
                  <c:v>80.391270413710203</c:v>
                </c:pt>
                <c:pt idx="859">
                  <c:v>81.376048107828495</c:v>
                </c:pt>
                <c:pt idx="860">
                  <c:v>82.279118177277041</c:v>
                </c:pt>
                <c:pt idx="861">
                  <c:v>85.060181436779573</c:v>
                </c:pt>
                <c:pt idx="862">
                  <c:v>88.269420750773037</c:v>
                </c:pt>
                <c:pt idx="863">
                  <c:v>92.338307708591714</c:v>
                </c:pt>
                <c:pt idx="864">
                  <c:v>90.054051896304628</c:v>
                </c:pt>
                <c:pt idx="865">
                  <c:v>91.713675321242476</c:v>
                </c:pt>
                <c:pt idx="866">
                  <c:v>95.831443525372237</c:v>
                </c:pt>
                <c:pt idx="867">
                  <c:v>99.716061422878539</c:v>
                </c:pt>
                <c:pt idx="868">
                  <c:v>107.67830196221655</c:v>
                </c:pt>
                <c:pt idx="869">
                  <c:v>114.94724786791491</c:v>
                </c:pt>
                <c:pt idx="870">
                  <c:v>48.843852775185439</c:v>
                </c:pt>
                <c:pt idx="871">
                  <c:v>51.832909709074499</c:v>
                </c:pt>
                <c:pt idx="872">
                  <c:v>113.18328684396997</c:v>
                </c:pt>
                <c:pt idx="873">
                  <c:v>46.994883470330933</c:v>
                </c:pt>
                <c:pt idx="874">
                  <c:v>116.24399711839376</c:v>
                </c:pt>
                <c:pt idx="875">
                  <c:v>120.31146456778544</c:v>
                </c:pt>
                <c:pt idx="876">
                  <c:v>44.473819156745066</c:v>
                </c:pt>
                <c:pt idx="877">
                  <c:v>129.61730372263355</c:v>
                </c:pt>
                <c:pt idx="878">
                  <c:v>62.537387766363224</c:v>
                </c:pt>
                <c:pt idx="879">
                  <c:v>125.08033609115967</c:v>
                </c:pt>
                <c:pt idx="880">
                  <c:v>77.48212881641075</c:v>
                </c:pt>
                <c:pt idx="881">
                  <c:v>86.864023653209671</c:v>
                </c:pt>
                <c:pt idx="882">
                  <c:v>131.0447498599338</c:v>
                </c:pt>
                <c:pt idx="883">
                  <c:v>100.95139132390455</c:v>
                </c:pt>
                <c:pt idx="884">
                  <c:v>98.835026638988552</c:v>
                </c:pt>
                <c:pt idx="885">
                  <c:v>169.25384083447736</c:v>
                </c:pt>
                <c:pt idx="886">
                  <c:v>173.10867355162699</c:v>
                </c:pt>
                <c:pt idx="887">
                  <c:v>174.62481836862912</c:v>
                </c:pt>
                <c:pt idx="888">
                  <c:v>174.91553247805723</c:v>
                </c:pt>
                <c:pt idx="889">
                  <c:v>176.12130340123366</c:v>
                </c:pt>
                <c:pt idx="890">
                  <c:v>182.85157561755713</c:v>
                </c:pt>
                <c:pt idx="891">
                  <c:v>186.57792766956163</c:v>
                </c:pt>
                <c:pt idx="892">
                  <c:v>191.7316982757643</c:v>
                </c:pt>
                <c:pt idx="893">
                  <c:v>193.12694563175501</c:v>
                </c:pt>
                <c:pt idx="894">
                  <c:v>194.72763973601414</c:v>
                </c:pt>
                <c:pt idx="895">
                  <c:v>197.96911472670934</c:v>
                </c:pt>
                <c:pt idx="896">
                  <c:v>202.18927971045329</c:v>
                </c:pt>
                <c:pt idx="897">
                  <c:v>204.89540761369136</c:v>
                </c:pt>
                <c:pt idx="898">
                  <c:v>209.92530827315193</c:v>
                </c:pt>
                <c:pt idx="899">
                  <c:v>221.59860784255602</c:v>
                </c:pt>
                <c:pt idx="900">
                  <c:v>240.90845817602076</c:v>
                </c:pt>
                <c:pt idx="901">
                  <c:v>275.35372952131672</c:v>
                </c:pt>
                <c:pt idx="902">
                  <c:v>304.82189563626525</c:v>
                </c:pt>
                <c:pt idx="903">
                  <c:v>321.08873360875998</c:v>
                </c:pt>
                <c:pt idx="904">
                  <c:v>344.92154967265049</c:v>
                </c:pt>
                <c:pt idx="905">
                  <c:v>366.78269131193485</c:v>
                </c:pt>
                <c:pt idx="906">
                  <c:v>385.6801977981961</c:v>
                </c:pt>
                <c:pt idx="907">
                  <c:v>396.36825498109545</c:v>
                </c:pt>
                <c:pt idx="908">
                  <c:v>401.81606443750934</c:v>
                </c:pt>
                <c:pt idx="909">
                  <c:v>405.42339995024872</c:v>
                </c:pt>
                <c:pt idx="910">
                  <c:v>408.92617151293609</c:v>
                </c:pt>
                <c:pt idx="911">
                  <c:v>127.17341297812726</c:v>
                </c:pt>
                <c:pt idx="912">
                  <c:v>131.55127255803464</c:v>
                </c:pt>
                <c:pt idx="913">
                  <c:v>131.59350686644811</c:v>
                </c:pt>
                <c:pt idx="914">
                  <c:v>130.53457658904529</c:v>
                </c:pt>
                <c:pt idx="915">
                  <c:v>133.05409610126375</c:v>
                </c:pt>
                <c:pt idx="916">
                  <c:v>134.07581102039396</c:v>
                </c:pt>
                <c:pt idx="917">
                  <c:v>135.44385354283813</c:v>
                </c:pt>
                <c:pt idx="918">
                  <c:v>138.31440589757381</c:v>
                </c:pt>
                <c:pt idx="919">
                  <c:v>132.77421010402773</c:v>
                </c:pt>
                <c:pt idx="920">
                  <c:v>130.37586512349898</c:v>
                </c:pt>
                <c:pt idx="921">
                  <c:v>133.28843454397017</c:v>
                </c:pt>
                <c:pt idx="922">
                  <c:v>142.07296565575251</c:v>
                </c:pt>
                <c:pt idx="923">
                  <c:v>143.75579105772698</c:v>
                </c:pt>
                <c:pt idx="924">
                  <c:v>145.37074820136132</c:v>
                </c:pt>
                <c:pt idx="925">
                  <c:v>150.60806751791364</c:v>
                </c:pt>
                <c:pt idx="926">
                  <c:v>123.88088461016375</c:v>
                </c:pt>
                <c:pt idx="927">
                  <c:v>130.03698646176377</c:v>
                </c:pt>
                <c:pt idx="928">
                  <c:v>135.93800085051168</c:v>
                </c:pt>
                <c:pt idx="929">
                  <c:v>148.13390734036105</c:v>
                </c:pt>
                <c:pt idx="930">
                  <c:v>155.11730813761358</c:v>
                </c:pt>
                <c:pt idx="931">
                  <c:v>151.3213480257543</c:v>
                </c:pt>
                <c:pt idx="932">
                  <c:v>147.56540453502006</c:v>
                </c:pt>
                <c:pt idx="933">
                  <c:v>151.02225206108983</c:v>
                </c:pt>
                <c:pt idx="934">
                  <c:v>146.03584070365304</c:v>
                </c:pt>
                <c:pt idx="935">
                  <c:v>144.24079341905542</c:v>
                </c:pt>
                <c:pt idx="936">
                  <c:v>143.32380479009183</c:v>
                </c:pt>
                <c:pt idx="937">
                  <c:v>150.14094631514931</c:v>
                </c:pt>
                <c:pt idx="938">
                  <c:v>150.23525403225273</c:v>
                </c:pt>
                <c:pt idx="939">
                  <c:v>153.04058961413685</c:v>
                </c:pt>
                <c:pt idx="940">
                  <c:v>158.45893111492128</c:v>
                </c:pt>
                <c:pt idx="941">
                  <c:v>211.73973395017435</c:v>
                </c:pt>
                <c:pt idx="942">
                  <c:v>214.6448265517829</c:v>
                </c:pt>
                <c:pt idx="943">
                  <c:v>217.70658237170858</c:v>
                </c:pt>
                <c:pt idx="944">
                  <c:v>222.78039374860677</c:v>
                </c:pt>
                <c:pt idx="945">
                  <c:v>226.02630563235564</c:v>
                </c:pt>
                <c:pt idx="946">
                  <c:v>229.47894053415118</c:v>
                </c:pt>
                <c:pt idx="947">
                  <c:v>247.92909914007188</c:v>
                </c:pt>
                <c:pt idx="948">
                  <c:v>240.33185761664862</c:v>
                </c:pt>
                <c:pt idx="949">
                  <c:v>245.58457319011922</c:v>
                </c:pt>
                <c:pt idx="950">
                  <c:v>250.95646734119399</c:v>
                </c:pt>
                <c:pt idx="951">
                  <c:v>256.01142825132439</c:v>
                </c:pt>
                <c:pt idx="952">
                  <c:v>262.65356447196632</c:v>
                </c:pt>
                <c:pt idx="953">
                  <c:v>105.37132071482873</c:v>
                </c:pt>
                <c:pt idx="954">
                  <c:v>107.29724140145828</c:v>
                </c:pt>
                <c:pt idx="955">
                  <c:v>105.4766831154358</c:v>
                </c:pt>
                <c:pt idx="956">
                  <c:v>77.904112755128892</c:v>
                </c:pt>
                <c:pt idx="957">
                  <c:v>99.500072438279631</c:v>
                </c:pt>
                <c:pt idx="958">
                  <c:v>100.12292789358528</c:v>
                </c:pt>
                <c:pt idx="959">
                  <c:v>85.756206777987472</c:v>
                </c:pt>
                <c:pt idx="960">
                  <c:v>90.177072320543658</c:v>
                </c:pt>
                <c:pt idx="961">
                  <c:v>90.57108012690469</c:v>
                </c:pt>
                <c:pt idx="962">
                  <c:v>82.11630583150577</c:v>
                </c:pt>
                <c:pt idx="963">
                  <c:v>100.42216576391536</c:v>
                </c:pt>
                <c:pt idx="964">
                  <c:v>100.03504617205363</c:v>
                </c:pt>
                <c:pt idx="965">
                  <c:v>200.48436696210578</c:v>
                </c:pt>
                <c:pt idx="966">
                  <c:v>207.06520096168663</c:v>
                </c:pt>
                <c:pt idx="967">
                  <c:v>213.49333899743624</c:v>
                </c:pt>
                <c:pt idx="968">
                  <c:v>214.85040111990611</c:v>
                </c:pt>
                <c:pt idx="969">
                  <c:v>216.62438029430854</c:v>
                </c:pt>
                <c:pt idx="970">
                  <c:v>223.76566641384622</c:v>
                </c:pt>
                <c:pt idx="971">
                  <c:v>223.09545933721591</c:v>
                </c:pt>
                <c:pt idx="972">
                  <c:v>220.49930263062529</c:v>
                </c:pt>
                <c:pt idx="973">
                  <c:v>223.09025903803263</c:v>
                </c:pt>
                <c:pt idx="974">
                  <c:v>223.09999985868325</c:v>
                </c:pt>
                <c:pt idx="975">
                  <c:v>103.85831738290932</c:v>
                </c:pt>
                <c:pt idx="976">
                  <c:v>100.1392080945671</c:v>
                </c:pt>
                <c:pt idx="977">
                  <c:v>105.88192338606811</c:v>
                </c:pt>
                <c:pt idx="978">
                  <c:v>119.98833699258401</c:v>
                </c:pt>
                <c:pt idx="979">
                  <c:v>126.33706405877118</c:v>
                </c:pt>
                <c:pt idx="980">
                  <c:v>124.86678496043055</c:v>
                </c:pt>
                <c:pt idx="981">
                  <c:v>129.34363644680283</c:v>
                </c:pt>
                <c:pt idx="982">
                  <c:v>130.88939137284984</c:v>
                </c:pt>
                <c:pt idx="983">
                  <c:v>134.51918317710943</c:v>
                </c:pt>
                <c:pt idx="984">
                  <c:v>141.13884429648937</c:v>
                </c:pt>
                <c:pt idx="985">
                  <c:v>144.68944164226573</c:v>
                </c:pt>
                <c:pt idx="986">
                  <c:v>147.71101057860565</c:v>
                </c:pt>
                <c:pt idx="987">
                  <c:v>149.54959455512196</c:v>
                </c:pt>
                <c:pt idx="988">
                  <c:v>156.04226780638558</c:v>
                </c:pt>
                <c:pt idx="989">
                  <c:v>157.13499243288697</c:v>
                </c:pt>
                <c:pt idx="990">
                  <c:v>146.08418995852537</c:v>
                </c:pt>
                <c:pt idx="991">
                  <c:v>148.91539158218231</c:v>
                </c:pt>
                <c:pt idx="992">
                  <c:v>152.17324919851089</c:v>
                </c:pt>
                <c:pt idx="993">
                  <c:v>149.03316608926727</c:v>
                </c:pt>
                <c:pt idx="994">
                  <c:v>150.51822685567859</c:v>
                </c:pt>
                <c:pt idx="995">
                  <c:v>151.43263853698525</c:v>
                </c:pt>
                <c:pt idx="996">
                  <c:v>157.71211044300424</c:v>
                </c:pt>
                <c:pt idx="997">
                  <c:v>158.1517123982585</c:v>
                </c:pt>
                <c:pt idx="998">
                  <c:v>154.67249227908215</c:v>
                </c:pt>
                <c:pt idx="999">
                  <c:v>153.9444401540396</c:v>
                </c:pt>
                <c:pt idx="1000">
                  <c:v>155.6219235534515</c:v>
                </c:pt>
                <c:pt idx="1001">
                  <c:v>159.02790360498989</c:v>
                </c:pt>
                <c:pt idx="1002">
                  <c:v>166.41771476586189</c:v>
                </c:pt>
                <c:pt idx="1003">
                  <c:v>166.74792620391827</c:v>
                </c:pt>
                <c:pt idx="1004">
                  <c:v>170.10916982033157</c:v>
                </c:pt>
                <c:pt idx="1005">
                  <c:v>101.6239751057235</c:v>
                </c:pt>
                <c:pt idx="1006">
                  <c:v>103.22209132191671</c:v>
                </c:pt>
                <c:pt idx="1007">
                  <c:v>103.16766862502851</c:v>
                </c:pt>
                <c:pt idx="1008">
                  <c:v>104.59759569465371</c:v>
                </c:pt>
                <c:pt idx="1009">
                  <c:v>131.59385540424606</c:v>
                </c:pt>
                <c:pt idx="1010">
                  <c:v>133.7858358693681</c:v>
                </c:pt>
                <c:pt idx="1011">
                  <c:v>137.989212812635</c:v>
                </c:pt>
                <c:pt idx="1012">
                  <c:v>142.2102923861745</c:v>
                </c:pt>
                <c:pt idx="1013">
                  <c:v>143.25044659037636</c:v>
                </c:pt>
                <c:pt idx="1014">
                  <c:v>155.64240013791098</c:v>
                </c:pt>
                <c:pt idx="1015">
                  <c:v>160.61556081415804</c:v>
                </c:pt>
                <c:pt idx="1016">
                  <c:v>169.06985146759979</c:v>
                </c:pt>
                <c:pt idx="1017">
                  <c:v>178.97224494348004</c:v>
                </c:pt>
                <c:pt idx="1018">
                  <c:v>190.60235811824379</c:v>
                </c:pt>
                <c:pt idx="1019">
                  <c:v>197.48311244995094</c:v>
                </c:pt>
                <c:pt idx="1020">
                  <c:v>95.309976248338643</c:v>
                </c:pt>
                <c:pt idx="1021">
                  <c:v>95.397313381695739</c:v>
                </c:pt>
                <c:pt idx="1022">
                  <c:v>95.670230343035456</c:v>
                </c:pt>
                <c:pt idx="1023">
                  <c:v>119.98622652491937</c:v>
                </c:pt>
                <c:pt idx="1024">
                  <c:v>121.57037831888897</c:v>
                </c:pt>
                <c:pt idx="1025">
                  <c:v>127.51652144504573</c:v>
                </c:pt>
                <c:pt idx="1026">
                  <c:v>131.22533903436312</c:v>
                </c:pt>
                <c:pt idx="1027">
                  <c:v>135.54491296072686</c:v>
                </c:pt>
                <c:pt idx="1028">
                  <c:v>143.16237238634164</c:v>
                </c:pt>
                <c:pt idx="1029">
                  <c:v>142.20733248508139</c:v>
                </c:pt>
                <c:pt idx="1030">
                  <c:v>142.3650639388735</c:v>
                </c:pt>
                <c:pt idx="1031">
                  <c:v>150.66780113435743</c:v>
                </c:pt>
                <c:pt idx="1032">
                  <c:v>156.33977159118629</c:v>
                </c:pt>
                <c:pt idx="1033">
                  <c:v>162.79765226271178</c:v>
                </c:pt>
                <c:pt idx="1034">
                  <c:v>165.86207234050255</c:v>
                </c:pt>
                <c:pt idx="1035">
                  <c:v>168.38651853798322</c:v>
                </c:pt>
                <c:pt idx="1036">
                  <c:v>172.93574369350878</c:v>
                </c:pt>
                <c:pt idx="1037">
                  <c:v>173.14846691042774</c:v>
                </c:pt>
                <c:pt idx="1038">
                  <c:v>176.16853153160577</c:v>
                </c:pt>
                <c:pt idx="1039">
                  <c:v>178.92289023186092</c:v>
                </c:pt>
                <c:pt idx="1040">
                  <c:v>183.34914040012325</c:v>
                </c:pt>
                <c:pt idx="1041">
                  <c:v>190.15749923417857</c:v>
                </c:pt>
                <c:pt idx="1042">
                  <c:v>194.43300328095356</c:v>
                </c:pt>
                <c:pt idx="1043">
                  <c:v>201.58333856439083</c:v>
                </c:pt>
                <c:pt idx="1044">
                  <c:v>223.11676219064094</c:v>
                </c:pt>
                <c:pt idx="1045">
                  <c:v>237.34641270361783</c:v>
                </c:pt>
                <c:pt idx="1046">
                  <c:v>253.30726964404397</c:v>
                </c:pt>
                <c:pt idx="1047">
                  <c:v>274.35136728245931</c:v>
                </c:pt>
                <c:pt idx="1048">
                  <c:v>289.099645624473</c:v>
                </c:pt>
                <c:pt idx="1049">
                  <c:v>296.05860281575059</c:v>
                </c:pt>
                <c:pt idx="1050">
                  <c:v>315.70897481371674</c:v>
                </c:pt>
                <c:pt idx="1051">
                  <c:v>336.94626209102296</c:v>
                </c:pt>
                <c:pt idx="1052">
                  <c:v>363.2240691303104</c:v>
                </c:pt>
                <c:pt idx="1053">
                  <c:v>370.91187797141924</c:v>
                </c:pt>
                <c:pt idx="1054">
                  <c:v>373.53678456498864</c:v>
                </c:pt>
                <c:pt idx="1055">
                  <c:v>372.54176998915233</c:v>
                </c:pt>
                <c:pt idx="1056">
                  <c:v>373.72193217858728</c:v>
                </c:pt>
                <c:pt idx="1057">
                  <c:v>368.51203898529093</c:v>
                </c:pt>
                <c:pt idx="1058">
                  <c:v>186.22745299347559</c:v>
                </c:pt>
                <c:pt idx="1059">
                  <c:v>189.80403549685701</c:v>
                </c:pt>
                <c:pt idx="1060">
                  <c:v>190.21580147859009</c:v>
                </c:pt>
                <c:pt idx="1061">
                  <c:v>189.46995965009324</c:v>
                </c:pt>
                <c:pt idx="1062">
                  <c:v>193.67235713337172</c:v>
                </c:pt>
                <c:pt idx="1063">
                  <c:v>198.89636565264337</c:v>
                </c:pt>
                <c:pt idx="1064">
                  <c:v>203.27267161663877</c:v>
                </c:pt>
                <c:pt idx="1065">
                  <c:v>204.61010331222059</c:v>
                </c:pt>
                <c:pt idx="1066">
                  <c:v>206.09059658325424</c:v>
                </c:pt>
                <c:pt idx="1067">
                  <c:v>206.55936965718507</c:v>
                </c:pt>
                <c:pt idx="1068">
                  <c:v>208.58147468501397</c:v>
                </c:pt>
                <c:pt idx="1069">
                  <c:v>209.86461144700394</c:v>
                </c:pt>
                <c:pt idx="1070">
                  <c:v>164.30084174211373</c:v>
                </c:pt>
                <c:pt idx="1071">
                  <c:v>168.60380002827975</c:v>
                </c:pt>
                <c:pt idx="1072">
                  <c:v>181.5268701460615</c:v>
                </c:pt>
                <c:pt idx="1073">
                  <c:v>224.01414684927212</c:v>
                </c:pt>
                <c:pt idx="1074">
                  <c:v>235.81338124247932</c:v>
                </c:pt>
                <c:pt idx="1075">
                  <c:v>137.26052774934323</c:v>
                </c:pt>
                <c:pt idx="1076">
                  <c:v>139.33247433881166</c:v>
                </c:pt>
                <c:pt idx="1077">
                  <c:v>140.26490562674934</c:v>
                </c:pt>
                <c:pt idx="1078">
                  <c:v>144.45733991994717</c:v>
                </c:pt>
                <c:pt idx="1079">
                  <c:v>157.3450442727532</c:v>
                </c:pt>
                <c:pt idx="1080">
                  <c:v>166.21108405940578</c:v>
                </c:pt>
                <c:pt idx="1081">
                  <c:v>171.60695107119849</c:v>
                </c:pt>
                <c:pt idx="1082">
                  <c:v>173.08107246113727</c:v>
                </c:pt>
                <c:pt idx="1083">
                  <c:v>178.83315424888636</c:v>
                </c:pt>
                <c:pt idx="1084">
                  <c:v>181.87643647452438</c:v>
                </c:pt>
                <c:pt idx="1085">
                  <c:v>183.22515348251045</c:v>
                </c:pt>
                <c:pt idx="1086">
                  <c:v>183.77481264480201</c:v>
                </c:pt>
                <c:pt idx="1087">
                  <c:v>13.320266519035556</c:v>
                </c:pt>
                <c:pt idx="1088">
                  <c:v>45.728734955336449</c:v>
                </c:pt>
                <c:pt idx="1089">
                  <c:v>48.523014401292187</c:v>
                </c:pt>
                <c:pt idx="1090">
                  <c:v>62.78365823775323</c:v>
                </c:pt>
                <c:pt idx="1091">
                  <c:v>159.83263214975312</c:v>
                </c:pt>
                <c:pt idx="1092">
                  <c:v>161.84208919055325</c:v>
                </c:pt>
                <c:pt idx="1093">
                  <c:v>162.16756040755072</c:v>
                </c:pt>
                <c:pt idx="1094">
                  <c:v>161.33327388515622</c:v>
                </c:pt>
                <c:pt idx="1095">
                  <c:v>162.81327211866895</c:v>
                </c:pt>
                <c:pt idx="1096">
                  <c:v>165.18587316647327</c:v>
                </c:pt>
                <c:pt idx="1097">
                  <c:v>169.16662302069298</c:v>
                </c:pt>
                <c:pt idx="1098">
                  <c:v>171.40638414477496</c:v>
                </c:pt>
                <c:pt idx="1099">
                  <c:v>172.89564005969601</c:v>
                </c:pt>
                <c:pt idx="1100">
                  <c:v>172.04741269207284</c:v>
                </c:pt>
                <c:pt idx="1101">
                  <c:v>173.27421428281042</c:v>
                </c:pt>
                <c:pt idx="1102">
                  <c:v>173.27609442180676</c:v>
                </c:pt>
                <c:pt idx="1103">
                  <c:v>177.53826768042228</c:v>
                </c:pt>
                <c:pt idx="1104">
                  <c:v>181.77629422749786</c:v>
                </c:pt>
                <c:pt idx="1105">
                  <c:v>186.4731148462802</c:v>
                </c:pt>
                <c:pt idx="1106">
                  <c:v>242.7573961827805</c:v>
                </c:pt>
                <c:pt idx="1107">
                  <c:v>243.59601283269825</c:v>
                </c:pt>
                <c:pt idx="1108">
                  <c:v>247.43730954890111</c:v>
                </c:pt>
                <c:pt idx="1109">
                  <c:v>252.2413483994992</c:v>
                </c:pt>
                <c:pt idx="1110">
                  <c:v>258.47994457262826</c:v>
                </c:pt>
                <c:pt idx="1111">
                  <c:v>264.67904452773831</c:v>
                </c:pt>
                <c:pt idx="1112">
                  <c:v>207.32000858434432</c:v>
                </c:pt>
                <c:pt idx="1113">
                  <c:v>241.39100625961032</c:v>
                </c:pt>
                <c:pt idx="1114">
                  <c:v>248.53448429268602</c:v>
                </c:pt>
                <c:pt idx="1115">
                  <c:v>253.74309621242693</c:v>
                </c:pt>
                <c:pt idx="1116">
                  <c:v>256.94656241287458</c:v>
                </c:pt>
                <c:pt idx="1117">
                  <c:v>261.91258471706033</c:v>
                </c:pt>
                <c:pt idx="1118">
                  <c:v>264.8185693274209</c:v>
                </c:pt>
                <c:pt idx="1119">
                  <c:v>269.13580222154746</c:v>
                </c:pt>
                <c:pt idx="1120">
                  <c:v>272.38501857935165</c:v>
                </c:pt>
                <c:pt idx="1121">
                  <c:v>274.99162405587401</c:v>
                </c:pt>
                <c:pt idx="1122">
                  <c:v>202.81006023944485</c:v>
                </c:pt>
                <c:pt idx="1123">
                  <c:v>204.3630901697195</c:v>
                </c:pt>
                <c:pt idx="1124">
                  <c:v>205.79650210161373</c:v>
                </c:pt>
                <c:pt idx="1125">
                  <c:v>207.23602280191923</c:v>
                </c:pt>
                <c:pt idx="1126">
                  <c:v>207.5180180066433</c:v>
                </c:pt>
                <c:pt idx="1127">
                  <c:v>210.34216718269673</c:v>
                </c:pt>
                <c:pt idx="1128">
                  <c:v>210.31814576493096</c:v>
                </c:pt>
                <c:pt idx="1129">
                  <c:v>218.91089809193755</c:v>
                </c:pt>
                <c:pt idx="1130">
                  <c:v>221.59266371702643</c:v>
                </c:pt>
                <c:pt idx="1131">
                  <c:v>227.40013783663761</c:v>
                </c:pt>
                <c:pt idx="1132">
                  <c:v>234.45106207946151</c:v>
                </c:pt>
                <c:pt idx="1133">
                  <c:v>234.47407269677711</c:v>
                </c:pt>
                <c:pt idx="1134">
                  <c:v>145.45101228483986</c:v>
                </c:pt>
                <c:pt idx="1135">
                  <c:v>148.1089888327584</c:v>
                </c:pt>
                <c:pt idx="1136">
                  <c:v>156.52693615178899</c:v>
                </c:pt>
                <c:pt idx="1137">
                  <c:v>155.28657267676132</c:v>
                </c:pt>
                <c:pt idx="1138">
                  <c:v>151.98072522197904</c:v>
                </c:pt>
                <c:pt idx="1139">
                  <c:v>152.19934430656028</c:v>
                </c:pt>
                <c:pt idx="1140">
                  <c:v>152.31523027335001</c:v>
                </c:pt>
                <c:pt idx="1141">
                  <c:v>153.69319136444776</c:v>
                </c:pt>
                <c:pt idx="1142">
                  <c:v>148.54185795210432</c:v>
                </c:pt>
                <c:pt idx="1143">
                  <c:v>147.87684725963445</c:v>
                </c:pt>
                <c:pt idx="1144">
                  <c:v>151.30282859407706</c:v>
                </c:pt>
                <c:pt idx="1145">
                  <c:v>151.7447705067664</c:v>
                </c:pt>
                <c:pt idx="1146">
                  <c:v>155.49328484126451</c:v>
                </c:pt>
                <c:pt idx="1147">
                  <c:v>157.46015904341186</c:v>
                </c:pt>
                <c:pt idx="1148">
                  <c:v>176.50270166431821</c:v>
                </c:pt>
                <c:pt idx="1149">
                  <c:v>178.32093530942782</c:v>
                </c:pt>
                <c:pt idx="1150">
                  <c:v>181.66765995891606</c:v>
                </c:pt>
                <c:pt idx="1151">
                  <c:v>184.94916387417695</c:v>
                </c:pt>
                <c:pt idx="1152">
                  <c:v>189.8638252396207</c:v>
                </c:pt>
                <c:pt idx="1153">
                  <c:v>195.69777371324415</c:v>
                </c:pt>
                <c:pt idx="1154">
                  <c:v>201.53398449968435</c:v>
                </c:pt>
                <c:pt idx="1155">
                  <c:v>206.5094154081041</c:v>
                </c:pt>
                <c:pt idx="1156">
                  <c:v>212.76828045466954</c:v>
                </c:pt>
                <c:pt idx="1157">
                  <c:v>218.32539218607286</c:v>
                </c:pt>
                <c:pt idx="1158">
                  <c:v>220.99912206579324</c:v>
                </c:pt>
                <c:pt idx="1159">
                  <c:v>225.93566872569551</c:v>
                </c:pt>
                <c:pt idx="1160">
                  <c:v>230.36298639899189</c:v>
                </c:pt>
                <c:pt idx="1161">
                  <c:v>234.02069369673285</c:v>
                </c:pt>
                <c:pt idx="1162">
                  <c:v>238.11882334268452</c:v>
                </c:pt>
                <c:pt idx="1163">
                  <c:v>137.13130423671413</c:v>
                </c:pt>
                <c:pt idx="1164">
                  <c:v>155.80055894409315</c:v>
                </c:pt>
                <c:pt idx="1165">
                  <c:v>156.64822757122363</c:v>
                </c:pt>
                <c:pt idx="1166">
                  <c:v>158.11567497099583</c:v>
                </c:pt>
                <c:pt idx="1167">
                  <c:v>156.67152284445041</c:v>
                </c:pt>
                <c:pt idx="1168">
                  <c:v>161.44145401813063</c:v>
                </c:pt>
                <c:pt idx="1169">
                  <c:v>167.14422347447896</c:v>
                </c:pt>
                <c:pt idx="1170">
                  <c:v>162.4505374287499</c:v>
                </c:pt>
                <c:pt idx="1171">
                  <c:v>163.32015182467921</c:v>
                </c:pt>
                <c:pt idx="1172">
                  <c:v>163.35371935022721</c:v>
                </c:pt>
                <c:pt idx="1173">
                  <c:v>165.54492561533783</c:v>
                </c:pt>
                <c:pt idx="1174">
                  <c:v>157.01484260195454</c:v>
                </c:pt>
                <c:pt idx="1175">
                  <c:v>118.58220123392988</c:v>
                </c:pt>
                <c:pt idx="1176">
                  <c:v>138.71553404775295</c:v>
                </c:pt>
                <c:pt idx="1177">
                  <c:v>138.08980667893348</c:v>
                </c:pt>
                <c:pt idx="1178">
                  <c:v>138.47192577738087</c:v>
                </c:pt>
                <c:pt idx="1179">
                  <c:v>142.63555480078224</c:v>
                </c:pt>
                <c:pt idx="1180">
                  <c:v>141.21797975197285</c:v>
                </c:pt>
                <c:pt idx="1181">
                  <c:v>145.5724933339045</c:v>
                </c:pt>
                <c:pt idx="1182">
                  <c:v>141.40782262627198</c:v>
                </c:pt>
                <c:pt idx="1183">
                  <c:v>145.28587340229524</c:v>
                </c:pt>
                <c:pt idx="1184">
                  <c:v>146.2791083827359</c:v>
                </c:pt>
                <c:pt idx="1185">
                  <c:v>148.75278006855248</c:v>
                </c:pt>
                <c:pt idx="1186">
                  <c:v>143.91754407788369</c:v>
                </c:pt>
                <c:pt idx="1187">
                  <c:v>163.9133442189526</c:v>
                </c:pt>
                <c:pt idx="1188">
                  <c:v>164.34873221005796</c:v>
                </c:pt>
                <c:pt idx="1189">
                  <c:v>166.42691044621756</c:v>
                </c:pt>
                <c:pt idx="1190">
                  <c:v>167.73268756157356</c:v>
                </c:pt>
                <c:pt idx="1191">
                  <c:v>168.73022665604677</c:v>
                </c:pt>
                <c:pt idx="1192">
                  <c:v>163.01145218009481</c:v>
                </c:pt>
                <c:pt idx="1193">
                  <c:v>165.10527220146187</c:v>
                </c:pt>
                <c:pt idx="1194">
                  <c:v>166.54718680548731</c:v>
                </c:pt>
                <c:pt idx="1195">
                  <c:v>164.7834280762053</c:v>
                </c:pt>
                <c:pt idx="1196">
                  <c:v>163.94785547386357</c:v>
                </c:pt>
                <c:pt idx="1197">
                  <c:v>165.23438903099549</c:v>
                </c:pt>
                <c:pt idx="1198">
                  <c:v>165.25603807170052</c:v>
                </c:pt>
                <c:pt idx="1199">
                  <c:v>168.04686080367728</c:v>
                </c:pt>
                <c:pt idx="1200">
                  <c:v>168.16840627266865</c:v>
                </c:pt>
                <c:pt idx="1201">
                  <c:v>169.14830604862223</c:v>
                </c:pt>
                <c:pt idx="1202">
                  <c:v>83.99656979417793</c:v>
                </c:pt>
                <c:pt idx="1203">
                  <c:v>103.0494849152615</c:v>
                </c:pt>
                <c:pt idx="1204">
                  <c:v>100.20113181615179</c:v>
                </c:pt>
                <c:pt idx="1205">
                  <c:v>99.109956361779524</c:v>
                </c:pt>
                <c:pt idx="1206">
                  <c:v>102.29918646707117</c:v>
                </c:pt>
                <c:pt idx="1207">
                  <c:v>98.05282566391449</c:v>
                </c:pt>
                <c:pt idx="1208">
                  <c:v>107.98303543195624</c:v>
                </c:pt>
                <c:pt idx="1209">
                  <c:v>106.0980790953538</c:v>
                </c:pt>
                <c:pt idx="1210">
                  <c:v>104.28507190678016</c:v>
                </c:pt>
                <c:pt idx="1211">
                  <c:v>103.46636167451203</c:v>
                </c:pt>
                <c:pt idx="1212">
                  <c:v>89.662885879066295</c:v>
                </c:pt>
                <c:pt idx="1213">
                  <c:v>92.527875799456609</c:v>
                </c:pt>
                <c:pt idx="1214">
                  <c:v>93.069932492207784</c:v>
                </c:pt>
                <c:pt idx="1215">
                  <c:v>96.538790668729632</c:v>
                </c:pt>
                <c:pt idx="1216">
                  <c:v>100.6793484956039</c:v>
                </c:pt>
                <c:pt idx="1217">
                  <c:v>75.393068635570359</c:v>
                </c:pt>
                <c:pt idx="1218">
                  <c:v>71.918043162081574</c:v>
                </c:pt>
                <c:pt idx="1219">
                  <c:v>90.031121206853868</c:v>
                </c:pt>
                <c:pt idx="1220">
                  <c:v>78.680345582142564</c:v>
                </c:pt>
                <c:pt idx="1221">
                  <c:v>82.742240770012415</c:v>
                </c:pt>
                <c:pt idx="1222">
                  <c:v>94.565872138717111</c:v>
                </c:pt>
                <c:pt idx="1223">
                  <c:v>83.596038944476703</c:v>
                </c:pt>
                <c:pt idx="1224">
                  <c:v>105.18238244795467</c:v>
                </c:pt>
                <c:pt idx="1225">
                  <c:v>95.630360125347096</c:v>
                </c:pt>
                <c:pt idx="1226">
                  <c:v>96.783337488634999</c:v>
                </c:pt>
                <c:pt idx="1227">
                  <c:v>101.56946748995159</c:v>
                </c:pt>
                <c:pt idx="1228">
                  <c:v>96.726560962762761</c:v>
                </c:pt>
                <c:pt idx="1229">
                  <c:v>88.787463789126946</c:v>
                </c:pt>
                <c:pt idx="1230">
                  <c:v>93.572651605346152</c:v>
                </c:pt>
                <c:pt idx="1231">
                  <c:v>101.96903451081616</c:v>
                </c:pt>
                <c:pt idx="1232">
                  <c:v>69.880928122834746</c:v>
                </c:pt>
                <c:pt idx="1233">
                  <c:v>99.989046409405546</c:v>
                </c:pt>
                <c:pt idx="1234">
                  <c:v>92.057263179512944</c:v>
                </c:pt>
                <c:pt idx="1235">
                  <c:v>89.418198032821294</c:v>
                </c:pt>
                <c:pt idx="1236">
                  <c:v>83.161451137491071</c:v>
                </c:pt>
                <c:pt idx="1237">
                  <c:v>98.516464922967799</c:v>
                </c:pt>
                <c:pt idx="1238">
                  <c:v>113.62375317667727</c:v>
                </c:pt>
                <c:pt idx="1239">
                  <c:v>113.73042746651097</c:v>
                </c:pt>
                <c:pt idx="1240">
                  <c:v>112.82982497799199</c:v>
                </c:pt>
                <c:pt idx="1241">
                  <c:v>114.27826510878049</c:v>
                </c:pt>
                <c:pt idx="1242">
                  <c:v>130.24049384559467</c:v>
                </c:pt>
                <c:pt idx="1243">
                  <c:v>132.35225331545823</c:v>
                </c:pt>
                <c:pt idx="1244">
                  <c:v>144.12114647912443</c:v>
                </c:pt>
                <c:pt idx="1245">
                  <c:v>148.39977224063938</c:v>
                </c:pt>
                <c:pt idx="1246">
                  <c:v>152.80204205182926</c:v>
                </c:pt>
                <c:pt idx="1247">
                  <c:v>133.00363193161093</c:v>
                </c:pt>
                <c:pt idx="1248">
                  <c:v>139.12229475929894</c:v>
                </c:pt>
                <c:pt idx="1249">
                  <c:v>151.79295080751908</c:v>
                </c:pt>
                <c:pt idx="1250">
                  <c:v>156.27196176010185</c:v>
                </c:pt>
                <c:pt idx="1251">
                  <c:v>160.07178014061535</c:v>
                </c:pt>
                <c:pt idx="1252">
                  <c:v>157.26913216007674</c:v>
                </c:pt>
                <c:pt idx="1253">
                  <c:v>161.60178691709766</c:v>
                </c:pt>
                <c:pt idx="1254">
                  <c:v>164.54251618949803</c:v>
                </c:pt>
                <c:pt idx="1255">
                  <c:v>163.05212290126104</c:v>
                </c:pt>
                <c:pt idx="1256">
                  <c:v>160.87082616910496</c:v>
                </c:pt>
                <c:pt idx="1257">
                  <c:v>164.69156315469255</c:v>
                </c:pt>
                <c:pt idx="1258">
                  <c:v>169.39896853237769</c:v>
                </c:pt>
                <c:pt idx="1259">
                  <c:v>172.77950834845987</c:v>
                </c:pt>
                <c:pt idx="1260">
                  <c:v>176.79226719055399</c:v>
                </c:pt>
                <c:pt idx="1261">
                  <c:v>163.07195239138707</c:v>
                </c:pt>
                <c:pt idx="1262">
                  <c:v>164.00837298785154</c:v>
                </c:pt>
                <c:pt idx="1263">
                  <c:v>170.2523025655284</c:v>
                </c:pt>
                <c:pt idx="1264">
                  <c:v>211.43037863428441</c:v>
                </c:pt>
                <c:pt idx="1265">
                  <c:v>222.20414311063925</c:v>
                </c:pt>
                <c:pt idx="1266">
                  <c:v>221.41797568878712</c:v>
                </c:pt>
                <c:pt idx="1267">
                  <c:v>224.66662319676911</c:v>
                </c:pt>
                <c:pt idx="1268">
                  <c:v>243.01071577567288</c:v>
                </c:pt>
                <c:pt idx="1269">
                  <c:v>266.16989055604199</c:v>
                </c:pt>
                <c:pt idx="1270">
                  <c:v>282.7222069618424</c:v>
                </c:pt>
                <c:pt idx="1271">
                  <c:v>296.20030160645723</c:v>
                </c:pt>
                <c:pt idx="1272">
                  <c:v>308.33001011728618</c:v>
                </c:pt>
                <c:pt idx="1273">
                  <c:v>317.54267475588381</c:v>
                </c:pt>
                <c:pt idx="1274">
                  <c:v>127.16181592402566</c:v>
                </c:pt>
                <c:pt idx="1275">
                  <c:v>126.99528764947289</c:v>
                </c:pt>
                <c:pt idx="1276">
                  <c:v>127.89108337222885</c:v>
                </c:pt>
                <c:pt idx="1277">
                  <c:v>135.58699219648022</c:v>
                </c:pt>
                <c:pt idx="1278">
                  <c:v>139.34477381044056</c:v>
                </c:pt>
                <c:pt idx="1279">
                  <c:v>140.65210878834685</c:v>
                </c:pt>
                <c:pt idx="1280">
                  <c:v>144.69200229006188</c:v>
                </c:pt>
                <c:pt idx="1281">
                  <c:v>144.24402937537499</c:v>
                </c:pt>
                <c:pt idx="1282">
                  <c:v>145.90905416058823</c:v>
                </c:pt>
                <c:pt idx="1283">
                  <c:v>146.61282234107543</c:v>
                </c:pt>
                <c:pt idx="1284">
                  <c:v>149.34269459204995</c:v>
                </c:pt>
                <c:pt idx="1285">
                  <c:v>154.12404006391756</c:v>
                </c:pt>
                <c:pt idx="1286">
                  <c:v>152.90715198597587</c:v>
                </c:pt>
                <c:pt idx="1287">
                  <c:v>154.86271645754283</c:v>
                </c:pt>
                <c:pt idx="1288">
                  <c:v>152.64158664628769</c:v>
                </c:pt>
                <c:pt idx="1289">
                  <c:v>155.84069687705548</c:v>
                </c:pt>
                <c:pt idx="1290">
                  <c:v>157.38600888518522</c:v>
                </c:pt>
                <c:pt idx="1291">
                  <c:v>164.03881525808231</c:v>
                </c:pt>
                <c:pt idx="1292">
                  <c:v>188.07746926664134</c:v>
                </c:pt>
                <c:pt idx="1293">
                  <c:v>187.3986307512651</c:v>
                </c:pt>
                <c:pt idx="1294">
                  <c:v>193.28416628876013</c:v>
                </c:pt>
                <c:pt idx="1295">
                  <c:v>189.59884526187673</c:v>
                </c:pt>
                <c:pt idx="1296">
                  <c:v>193.18626518424335</c:v>
                </c:pt>
                <c:pt idx="1297">
                  <c:v>199.55154075289744</c:v>
                </c:pt>
                <c:pt idx="1298">
                  <c:v>205.76911674445475</c:v>
                </c:pt>
                <c:pt idx="1299">
                  <c:v>210.52285544536016</c:v>
                </c:pt>
                <c:pt idx="1300">
                  <c:v>214.45169739285367</c:v>
                </c:pt>
                <c:pt idx="1301">
                  <c:v>187.33138605071395</c:v>
                </c:pt>
                <c:pt idx="1302">
                  <c:v>193.05893348506703</c:v>
                </c:pt>
                <c:pt idx="1303">
                  <c:v>199.83557407292551</c:v>
                </c:pt>
                <c:pt idx="1304">
                  <c:v>205.74932204449459</c:v>
                </c:pt>
                <c:pt idx="1305">
                  <c:v>208.46380369868666</c:v>
                </c:pt>
                <c:pt idx="1306">
                  <c:v>212.37067605786066</c:v>
                </c:pt>
                <c:pt idx="1307">
                  <c:v>218.9911927139448</c:v>
                </c:pt>
                <c:pt idx="1308">
                  <c:v>224.37045331157151</c:v>
                </c:pt>
                <c:pt idx="1309">
                  <c:v>227.29757317098853</c:v>
                </c:pt>
                <c:pt idx="1310">
                  <c:v>229.73113785785182</c:v>
                </c:pt>
                <c:pt idx="1311">
                  <c:v>232.79882328017399</c:v>
                </c:pt>
                <c:pt idx="1312">
                  <c:v>143.92340664019119</c:v>
                </c:pt>
                <c:pt idx="1313">
                  <c:v>143.08399554960326</c:v>
                </c:pt>
                <c:pt idx="1314">
                  <c:v>145.9541623398965</c:v>
                </c:pt>
                <c:pt idx="1315">
                  <c:v>153.00741582507442</c:v>
                </c:pt>
                <c:pt idx="1316">
                  <c:v>152.55204216338458</c:v>
                </c:pt>
                <c:pt idx="1317">
                  <c:v>153.08484748061809</c:v>
                </c:pt>
                <c:pt idx="1318">
                  <c:v>156.64952648097858</c:v>
                </c:pt>
                <c:pt idx="1319">
                  <c:v>152.68367031190138</c:v>
                </c:pt>
                <c:pt idx="1320">
                  <c:v>152.47086673156434</c:v>
                </c:pt>
                <c:pt idx="1321">
                  <c:v>159.31962474291771</c:v>
                </c:pt>
                <c:pt idx="1322">
                  <c:v>152.8048151910009</c:v>
                </c:pt>
                <c:pt idx="1323">
                  <c:v>125.1537188712835</c:v>
                </c:pt>
                <c:pt idx="1324">
                  <c:v>114.51711576466778</c:v>
                </c:pt>
                <c:pt idx="1325">
                  <c:v>120.43603603583796</c:v>
                </c:pt>
                <c:pt idx="1326">
                  <c:v>155.41069408723718</c:v>
                </c:pt>
                <c:pt idx="1327">
                  <c:v>150.00705191442222</c:v>
                </c:pt>
                <c:pt idx="1328">
                  <c:v>143.87739674135975</c:v>
                </c:pt>
                <c:pt idx="1329">
                  <c:v>146.05670527293029</c:v>
                </c:pt>
                <c:pt idx="1330">
                  <c:v>153.19940264009819</c:v>
                </c:pt>
                <c:pt idx="1331">
                  <c:v>157.03808848079939</c:v>
                </c:pt>
                <c:pt idx="1332">
                  <c:v>170.57996841449403</c:v>
                </c:pt>
                <c:pt idx="1333">
                  <c:v>168.09130432307967</c:v>
                </c:pt>
                <c:pt idx="1334">
                  <c:v>165.27967960724686</c:v>
                </c:pt>
                <c:pt idx="1335">
                  <c:v>180.44664925793001</c:v>
                </c:pt>
                <c:pt idx="1336">
                  <c:v>162.16679378669735</c:v>
                </c:pt>
                <c:pt idx="1337">
                  <c:v>166.58675942602997</c:v>
                </c:pt>
                <c:pt idx="1338">
                  <c:v>183.64179414858762</c:v>
                </c:pt>
                <c:pt idx="1339">
                  <c:v>188.44693345160692</c:v>
                </c:pt>
                <c:pt idx="1340">
                  <c:v>192.03514700709832</c:v>
                </c:pt>
                <c:pt idx="1341">
                  <c:v>212.83889991427074</c:v>
                </c:pt>
                <c:pt idx="1342">
                  <c:v>219.06370013980552</c:v>
                </c:pt>
                <c:pt idx="1343">
                  <c:v>223.17841821414905</c:v>
                </c:pt>
                <c:pt idx="1344">
                  <c:v>227.96192596656732</c:v>
                </c:pt>
                <c:pt idx="1345">
                  <c:v>231.93732459778789</c:v>
                </c:pt>
                <c:pt idx="1346">
                  <c:v>177.34543900255326</c:v>
                </c:pt>
                <c:pt idx="1347">
                  <c:v>178.68057201538642</c:v>
                </c:pt>
                <c:pt idx="1348">
                  <c:v>179.09556988993245</c:v>
                </c:pt>
                <c:pt idx="1349">
                  <c:v>182.83417834680483</c:v>
                </c:pt>
                <c:pt idx="1350">
                  <c:v>185.55476681357413</c:v>
                </c:pt>
                <c:pt idx="1351">
                  <c:v>185.0344954900479</c:v>
                </c:pt>
                <c:pt idx="1352">
                  <c:v>187.02240644863923</c:v>
                </c:pt>
                <c:pt idx="1353">
                  <c:v>188.94901936459041</c:v>
                </c:pt>
                <c:pt idx="1354">
                  <c:v>197.11447834655394</c:v>
                </c:pt>
                <c:pt idx="1355">
                  <c:v>199.16829428789663</c:v>
                </c:pt>
                <c:pt idx="1356">
                  <c:v>202.31410507204555</c:v>
                </c:pt>
                <c:pt idx="1357">
                  <c:v>204.52324501067852</c:v>
                </c:pt>
                <c:pt idx="1358">
                  <c:v>213.55922428395874</c:v>
                </c:pt>
                <c:pt idx="1359">
                  <c:v>221.42051224445339</c:v>
                </c:pt>
                <c:pt idx="1360">
                  <c:v>214.2886397807352</c:v>
                </c:pt>
                <c:pt idx="1361">
                  <c:v>186.9745367931904</c:v>
                </c:pt>
                <c:pt idx="1362">
                  <c:v>197.20166705975507</c:v>
                </c:pt>
                <c:pt idx="1363">
                  <c:v>226.96188867193021</c:v>
                </c:pt>
                <c:pt idx="1364">
                  <c:v>240.0868387329032</c:v>
                </c:pt>
                <c:pt idx="1365">
                  <c:v>259.84372372716541</c:v>
                </c:pt>
                <c:pt idx="1366">
                  <c:v>339.9027777053027</c:v>
                </c:pt>
                <c:pt idx="1367">
                  <c:v>384.39837184769635</c:v>
                </c:pt>
                <c:pt idx="1368">
                  <c:v>413.5301211995253</c:v>
                </c:pt>
                <c:pt idx="1369">
                  <c:v>430.45083873685553</c:v>
                </c:pt>
                <c:pt idx="1370">
                  <c:v>444.86381361659892</c:v>
                </c:pt>
                <c:pt idx="1371">
                  <c:v>440.75189051929783</c:v>
                </c:pt>
                <c:pt idx="1372">
                  <c:v>433.34584836026477</c:v>
                </c:pt>
                <c:pt idx="1373">
                  <c:v>412.19831481574022</c:v>
                </c:pt>
                <c:pt idx="1374">
                  <c:v>386.69265668304513</c:v>
                </c:pt>
                <c:pt idx="1375">
                  <c:v>361.6184260925188</c:v>
                </c:pt>
                <c:pt idx="1376">
                  <c:v>28.199614557479379</c:v>
                </c:pt>
                <c:pt idx="1377">
                  <c:v>62.348906413856184</c:v>
                </c:pt>
                <c:pt idx="1378">
                  <c:v>49.658656861629481</c:v>
                </c:pt>
                <c:pt idx="1379">
                  <c:v>52.182360465187344</c:v>
                </c:pt>
                <c:pt idx="1380">
                  <c:v>79.367467596841806</c:v>
                </c:pt>
                <c:pt idx="1381">
                  <c:v>61.379288489973248</c:v>
                </c:pt>
                <c:pt idx="1382">
                  <c:v>62.697053083234636</c:v>
                </c:pt>
                <c:pt idx="1383">
                  <c:v>90.132202082430524</c:v>
                </c:pt>
                <c:pt idx="1384">
                  <c:v>76.729299959802518</c:v>
                </c:pt>
                <c:pt idx="1385">
                  <c:v>96.712587406326548</c:v>
                </c:pt>
                <c:pt idx="1386">
                  <c:v>84.729464208673505</c:v>
                </c:pt>
                <c:pt idx="1387">
                  <c:v>87.525661848867287</c:v>
                </c:pt>
                <c:pt idx="1388">
                  <c:v>100.20592140246373</c:v>
                </c:pt>
                <c:pt idx="1389">
                  <c:v>82.995298213842602</c:v>
                </c:pt>
                <c:pt idx="1390">
                  <c:v>88.187046908217155</c:v>
                </c:pt>
                <c:pt idx="1391">
                  <c:v>123.00805075899891</c:v>
                </c:pt>
                <c:pt idx="1392">
                  <c:v>126.58336629456585</c:v>
                </c:pt>
                <c:pt idx="1393">
                  <c:v>129.0001452444304</c:v>
                </c:pt>
                <c:pt idx="1394">
                  <c:v>131.28841629313277</c:v>
                </c:pt>
                <c:pt idx="1395">
                  <c:v>129.22389379293645</c:v>
                </c:pt>
                <c:pt idx="1396">
                  <c:v>130.53207213089553</c:v>
                </c:pt>
                <c:pt idx="1397">
                  <c:v>132.12901440204774</c:v>
                </c:pt>
                <c:pt idx="1398">
                  <c:v>133.75262373309442</c:v>
                </c:pt>
                <c:pt idx="1399">
                  <c:v>133.99078441779852</c:v>
                </c:pt>
                <c:pt idx="1400">
                  <c:v>136.9925641699285</c:v>
                </c:pt>
                <c:pt idx="1401">
                  <c:v>137.28296427294421</c:v>
                </c:pt>
                <c:pt idx="1402">
                  <c:v>138.92794928058052</c:v>
                </c:pt>
                <c:pt idx="1403">
                  <c:v>154.2601660874893</c:v>
                </c:pt>
                <c:pt idx="1404">
                  <c:v>153.18512931627615</c:v>
                </c:pt>
                <c:pt idx="1405">
                  <c:v>156.7699156938634</c:v>
                </c:pt>
                <c:pt idx="1406">
                  <c:v>152.3296324324152</c:v>
                </c:pt>
                <c:pt idx="1407">
                  <c:v>161.73353885283569</c:v>
                </c:pt>
                <c:pt idx="1408">
                  <c:v>161.48490432074647</c:v>
                </c:pt>
                <c:pt idx="1409">
                  <c:v>169.78535163166424</c:v>
                </c:pt>
                <c:pt idx="1410">
                  <c:v>168.5380518452954</c:v>
                </c:pt>
                <c:pt idx="1411">
                  <c:v>171.51547666594703</c:v>
                </c:pt>
                <c:pt idx="1412">
                  <c:v>172.60238074112019</c:v>
                </c:pt>
                <c:pt idx="1413">
                  <c:v>218.95773335362097</c:v>
                </c:pt>
                <c:pt idx="1414">
                  <c:v>242.65446105881622</c:v>
                </c:pt>
                <c:pt idx="1415">
                  <c:v>267.34292946661856</c:v>
                </c:pt>
                <c:pt idx="1416">
                  <c:v>322.05049774017675</c:v>
                </c:pt>
                <c:pt idx="1417">
                  <c:v>384.26546419810245</c:v>
                </c:pt>
                <c:pt idx="1418">
                  <c:v>504.59629447304815</c:v>
                </c:pt>
                <c:pt idx="1419">
                  <c:v>568.83052177843831</c:v>
                </c:pt>
                <c:pt idx="1420">
                  <c:v>579.32792377778674</c:v>
                </c:pt>
                <c:pt idx="1421">
                  <c:v>615.19838629386618</c:v>
                </c:pt>
                <c:pt idx="1422">
                  <c:v>669.12192716254071</c:v>
                </c:pt>
                <c:pt idx="1423">
                  <c:v>689.14427213274121</c:v>
                </c:pt>
                <c:pt idx="1424">
                  <c:v>696.08589542772756</c:v>
                </c:pt>
                <c:pt idx="1425">
                  <c:v>686.77768520044856</c:v>
                </c:pt>
                <c:pt idx="1426">
                  <c:v>679.07705880580352</c:v>
                </c:pt>
                <c:pt idx="1427">
                  <c:v>656.59353692120362</c:v>
                </c:pt>
                <c:pt idx="1428">
                  <c:v>76.199325712316607</c:v>
                </c:pt>
                <c:pt idx="1429">
                  <c:v>75.88317823115554</c:v>
                </c:pt>
                <c:pt idx="1430">
                  <c:v>32.563592823162907</c:v>
                </c:pt>
                <c:pt idx="1431">
                  <c:v>27.328844615281071</c:v>
                </c:pt>
                <c:pt idx="1432">
                  <c:v>153.14851359863994</c:v>
                </c:pt>
                <c:pt idx="1433">
                  <c:v>154.60498219398417</c:v>
                </c:pt>
                <c:pt idx="1434">
                  <c:v>160.17472019711619</c:v>
                </c:pt>
                <c:pt idx="1435">
                  <c:v>166.43538344418835</c:v>
                </c:pt>
                <c:pt idx="1436">
                  <c:v>171.67204766868642</c:v>
                </c:pt>
                <c:pt idx="1437">
                  <c:v>172.96674186108135</c:v>
                </c:pt>
                <c:pt idx="1438">
                  <c:v>174.5389886783245</c:v>
                </c:pt>
                <c:pt idx="1439">
                  <c:v>176.47051257734589</c:v>
                </c:pt>
                <c:pt idx="1440">
                  <c:v>153.97282855148788</c:v>
                </c:pt>
                <c:pt idx="1441">
                  <c:v>155.43589334429029</c:v>
                </c:pt>
                <c:pt idx="1442">
                  <c:v>156.53461504791588</c:v>
                </c:pt>
                <c:pt idx="1443">
                  <c:v>157.77833471881493</c:v>
                </c:pt>
                <c:pt idx="1444">
                  <c:v>157.81857210660209</c:v>
                </c:pt>
                <c:pt idx="1445">
                  <c:v>157.77912835780583</c:v>
                </c:pt>
                <c:pt idx="1446">
                  <c:v>163.27091173743639</c:v>
                </c:pt>
                <c:pt idx="1447">
                  <c:v>161.96078214291731</c:v>
                </c:pt>
                <c:pt idx="1448">
                  <c:v>164.93292662943367</c:v>
                </c:pt>
                <c:pt idx="1449">
                  <c:v>166.24360382671614</c:v>
                </c:pt>
                <c:pt idx="1450">
                  <c:v>167.79700324358328</c:v>
                </c:pt>
                <c:pt idx="1451">
                  <c:v>173.39176101294939</c:v>
                </c:pt>
                <c:pt idx="1452">
                  <c:v>178.59135352730954</c:v>
                </c:pt>
                <c:pt idx="1453">
                  <c:v>140.3957814477545</c:v>
                </c:pt>
                <c:pt idx="1454">
                  <c:v>140.72664329984033</c:v>
                </c:pt>
                <c:pt idx="1455">
                  <c:v>139.4743847814083</c:v>
                </c:pt>
                <c:pt idx="1456">
                  <c:v>144.58112993786375</c:v>
                </c:pt>
                <c:pt idx="1457">
                  <c:v>150.07114740887874</c:v>
                </c:pt>
                <c:pt idx="1458">
                  <c:v>150.04620250014756</c:v>
                </c:pt>
                <c:pt idx="1459">
                  <c:v>151.34897711509618</c:v>
                </c:pt>
                <c:pt idx="1460">
                  <c:v>162.34770680766906</c:v>
                </c:pt>
                <c:pt idx="1461">
                  <c:v>162.20766228516203</c:v>
                </c:pt>
                <c:pt idx="1462">
                  <c:v>168.73196665289407</c:v>
                </c:pt>
                <c:pt idx="1463">
                  <c:v>169.91990335055954</c:v>
                </c:pt>
                <c:pt idx="1464">
                  <c:v>172.29906017288133</c:v>
                </c:pt>
                <c:pt idx="1465">
                  <c:v>177.9456450524797</c:v>
                </c:pt>
                <c:pt idx="1466">
                  <c:v>182.48333584981609</c:v>
                </c:pt>
                <c:pt idx="1467">
                  <c:v>187.44182694728511</c:v>
                </c:pt>
                <c:pt idx="1468">
                  <c:v>135.71473117408098</c:v>
                </c:pt>
                <c:pt idx="1469">
                  <c:v>135.85091397270068</c:v>
                </c:pt>
                <c:pt idx="1470">
                  <c:v>135.70688070029112</c:v>
                </c:pt>
                <c:pt idx="1471">
                  <c:v>137.68045778168968</c:v>
                </c:pt>
                <c:pt idx="1472">
                  <c:v>137.44408234330183</c:v>
                </c:pt>
                <c:pt idx="1473">
                  <c:v>141.71215495695282</c:v>
                </c:pt>
                <c:pt idx="1474">
                  <c:v>147.32456768773147</c:v>
                </c:pt>
                <c:pt idx="1475">
                  <c:v>151.74261714015813</c:v>
                </c:pt>
                <c:pt idx="1476">
                  <c:v>156.39483268933509</c:v>
                </c:pt>
                <c:pt idx="1477">
                  <c:v>158.36904497982215</c:v>
                </c:pt>
                <c:pt idx="1478">
                  <c:v>179.60743259966736</c:v>
                </c:pt>
                <c:pt idx="1479">
                  <c:v>197.55046472854661</c:v>
                </c:pt>
                <c:pt idx="1480">
                  <c:v>208.08959919795689</c:v>
                </c:pt>
                <c:pt idx="1481">
                  <c:v>220.46939743421788</c:v>
                </c:pt>
                <c:pt idx="1482">
                  <c:v>107.53978049214837</c:v>
                </c:pt>
                <c:pt idx="1483">
                  <c:v>107.45528759978762</c:v>
                </c:pt>
                <c:pt idx="1484">
                  <c:v>108.39376824357251</c:v>
                </c:pt>
                <c:pt idx="1485">
                  <c:v>112.1819633396436</c:v>
                </c:pt>
                <c:pt idx="1486">
                  <c:v>111.12090206719623</c:v>
                </c:pt>
                <c:pt idx="1487">
                  <c:v>111.21950623821721</c:v>
                </c:pt>
                <c:pt idx="1488">
                  <c:v>108.74763123322481</c:v>
                </c:pt>
                <c:pt idx="1489">
                  <c:v>112.3050253341035</c:v>
                </c:pt>
                <c:pt idx="1490">
                  <c:v>110.18968360767406</c:v>
                </c:pt>
                <c:pt idx="1491">
                  <c:v>108.56821281794095</c:v>
                </c:pt>
                <c:pt idx="1492">
                  <c:v>110.59256284015197</c:v>
                </c:pt>
                <c:pt idx="1493">
                  <c:v>125.12903413964679</c:v>
                </c:pt>
                <c:pt idx="1494">
                  <c:v>125.75126192188316</c:v>
                </c:pt>
                <c:pt idx="1495">
                  <c:v>129.36361738407209</c:v>
                </c:pt>
                <c:pt idx="1496">
                  <c:v>123.10110728150002</c:v>
                </c:pt>
                <c:pt idx="1497">
                  <c:v>153.39108603981802</c:v>
                </c:pt>
                <c:pt idx="1498">
                  <c:v>159.14525002171885</c:v>
                </c:pt>
                <c:pt idx="1499">
                  <c:v>155.30583215695222</c:v>
                </c:pt>
                <c:pt idx="1500">
                  <c:v>160.86180337249257</c:v>
                </c:pt>
                <c:pt idx="1501">
                  <c:v>156.47829850742951</c:v>
                </c:pt>
                <c:pt idx="1502">
                  <c:v>159.95226690286066</c:v>
                </c:pt>
                <c:pt idx="1503">
                  <c:v>154.24960748322559</c:v>
                </c:pt>
                <c:pt idx="1504">
                  <c:v>166.19651741955977</c:v>
                </c:pt>
                <c:pt idx="1505">
                  <c:v>166.73130063357593</c:v>
                </c:pt>
                <c:pt idx="1506">
                  <c:v>159.89192251055516</c:v>
                </c:pt>
                <c:pt idx="1507">
                  <c:v>170.50729800204792</c:v>
                </c:pt>
                <c:pt idx="1508">
                  <c:v>167.1195100226405</c:v>
                </c:pt>
                <c:pt idx="1509">
                  <c:v>181.62570208147565</c:v>
                </c:pt>
                <c:pt idx="1510">
                  <c:v>106.7896866914399</c:v>
                </c:pt>
                <c:pt idx="1511">
                  <c:v>106.46332033868418</c:v>
                </c:pt>
                <c:pt idx="1512">
                  <c:v>107.97120895854994</c:v>
                </c:pt>
                <c:pt idx="1513">
                  <c:v>109.19925853112937</c:v>
                </c:pt>
                <c:pt idx="1514">
                  <c:v>113.12451868569136</c:v>
                </c:pt>
                <c:pt idx="1515">
                  <c:v>111.20689476969741</c:v>
                </c:pt>
                <c:pt idx="1516">
                  <c:v>114.94148053633663</c:v>
                </c:pt>
                <c:pt idx="1517">
                  <c:v>112.55491709788399</c:v>
                </c:pt>
                <c:pt idx="1518">
                  <c:v>115.03216158967655</c:v>
                </c:pt>
                <c:pt idx="1519">
                  <c:v>119.17037121801511</c:v>
                </c:pt>
                <c:pt idx="1520">
                  <c:v>123.42669272650633</c:v>
                </c:pt>
                <c:pt idx="1521">
                  <c:v>125.04458717891009</c:v>
                </c:pt>
                <c:pt idx="1522">
                  <c:v>127.54005280478844</c:v>
                </c:pt>
                <c:pt idx="1523">
                  <c:v>130.50279053749063</c:v>
                </c:pt>
                <c:pt idx="1524">
                  <c:v>134.83835023746295</c:v>
                </c:pt>
                <c:pt idx="1525">
                  <c:v>111.49556974947757</c:v>
                </c:pt>
                <c:pt idx="1526">
                  <c:v>112.73870510453176</c:v>
                </c:pt>
                <c:pt idx="1527">
                  <c:v>115.69522785063819</c:v>
                </c:pt>
                <c:pt idx="1528">
                  <c:v>117.0786999418807</c:v>
                </c:pt>
                <c:pt idx="1529">
                  <c:v>134.04332648258804</c:v>
                </c:pt>
                <c:pt idx="1530">
                  <c:v>140.56001247268071</c:v>
                </c:pt>
                <c:pt idx="1531">
                  <c:v>140.90957638187362</c:v>
                </c:pt>
                <c:pt idx="1532">
                  <c:v>142.86106118548548</c:v>
                </c:pt>
                <c:pt idx="1533">
                  <c:v>148.75251334222588</c:v>
                </c:pt>
                <c:pt idx="1534">
                  <c:v>145.40286884515655</c:v>
                </c:pt>
                <c:pt idx="1535">
                  <c:v>148.01144175409257</c:v>
                </c:pt>
                <c:pt idx="1536">
                  <c:v>147.5851494234945</c:v>
                </c:pt>
                <c:pt idx="1537">
                  <c:v>155.45495756930248</c:v>
                </c:pt>
                <c:pt idx="1538">
                  <c:v>160.21721549888801</c:v>
                </c:pt>
                <c:pt idx="1539">
                  <c:v>165.37761209537774</c:v>
                </c:pt>
                <c:pt idx="1540">
                  <c:v>167.743702603055</c:v>
                </c:pt>
                <c:pt idx="1541">
                  <c:v>172.21140831874976</c:v>
                </c:pt>
                <c:pt idx="1542">
                  <c:v>169.13622143748785</c:v>
                </c:pt>
                <c:pt idx="1543">
                  <c:v>170.23639604052141</c:v>
                </c:pt>
                <c:pt idx="1544">
                  <c:v>170.46542587981696</c:v>
                </c:pt>
                <c:pt idx="1545">
                  <c:v>173.03149823157327</c:v>
                </c:pt>
                <c:pt idx="1546">
                  <c:v>173.23488121373811</c:v>
                </c:pt>
                <c:pt idx="1547">
                  <c:v>175.49404616205177</c:v>
                </c:pt>
                <c:pt idx="1548">
                  <c:v>175.79479264676692</c:v>
                </c:pt>
                <c:pt idx="1549">
                  <c:v>177.91927791326899</c:v>
                </c:pt>
                <c:pt idx="1550">
                  <c:v>177.12231656159511</c:v>
                </c:pt>
                <c:pt idx="1551">
                  <c:v>177.22974207177938</c:v>
                </c:pt>
                <c:pt idx="1552">
                  <c:v>176.83289153905429</c:v>
                </c:pt>
                <c:pt idx="1553">
                  <c:v>201.67119417436945</c:v>
                </c:pt>
                <c:pt idx="1554">
                  <c:v>209.11122507803694</c:v>
                </c:pt>
                <c:pt idx="1555">
                  <c:v>214.93080498988232</c:v>
                </c:pt>
                <c:pt idx="1556">
                  <c:v>264.34143589518362</c:v>
                </c:pt>
                <c:pt idx="1557">
                  <c:v>272.33375463976716</c:v>
                </c:pt>
                <c:pt idx="1558">
                  <c:v>273.37007980335068</c:v>
                </c:pt>
                <c:pt idx="1559">
                  <c:v>277.86667146921769</c:v>
                </c:pt>
                <c:pt idx="1560">
                  <c:v>283.88168304097599</c:v>
                </c:pt>
                <c:pt idx="1561">
                  <c:v>281.92558010528086</c:v>
                </c:pt>
                <c:pt idx="1562">
                  <c:v>279.67632031452246</c:v>
                </c:pt>
                <c:pt idx="1563">
                  <c:v>270.89304409626862</c:v>
                </c:pt>
                <c:pt idx="1564">
                  <c:v>278.32854758786789</c:v>
                </c:pt>
                <c:pt idx="1565">
                  <c:v>292.2936846756902</c:v>
                </c:pt>
                <c:pt idx="1566">
                  <c:v>128.1837309390846</c:v>
                </c:pt>
                <c:pt idx="1567">
                  <c:v>129.39397124840909</c:v>
                </c:pt>
                <c:pt idx="1568">
                  <c:v>128.98661144283741</c:v>
                </c:pt>
                <c:pt idx="1569">
                  <c:v>132.17301079401705</c:v>
                </c:pt>
                <c:pt idx="1570">
                  <c:v>132.02570880379727</c:v>
                </c:pt>
                <c:pt idx="1571">
                  <c:v>134.42372901859892</c:v>
                </c:pt>
                <c:pt idx="1572">
                  <c:v>137.58076878165213</c:v>
                </c:pt>
                <c:pt idx="1573">
                  <c:v>141.56864152870372</c:v>
                </c:pt>
                <c:pt idx="1574">
                  <c:v>140.80446755843411</c:v>
                </c:pt>
                <c:pt idx="1575">
                  <c:v>141.24160004717197</c:v>
                </c:pt>
                <c:pt idx="1576">
                  <c:v>139.01756254584319</c:v>
                </c:pt>
                <c:pt idx="1577">
                  <c:v>139.82037006825337</c:v>
                </c:pt>
                <c:pt idx="1578">
                  <c:v>141.27321938714877</c:v>
                </c:pt>
                <c:pt idx="1579">
                  <c:v>148.64164011870986</c:v>
                </c:pt>
                <c:pt idx="1580">
                  <c:v>146.8994539937882</c:v>
                </c:pt>
                <c:pt idx="1581">
                  <c:v>112.9095265355833</c:v>
                </c:pt>
                <c:pt idx="1582">
                  <c:v>112.03947893772906</c:v>
                </c:pt>
                <c:pt idx="1583">
                  <c:v>112.89674960832249</c:v>
                </c:pt>
                <c:pt idx="1584">
                  <c:v>112.9555005133449</c:v>
                </c:pt>
                <c:pt idx="1585">
                  <c:v>104.16761348712856</c:v>
                </c:pt>
                <c:pt idx="1586">
                  <c:v>109.38033404247128</c:v>
                </c:pt>
                <c:pt idx="1587">
                  <c:v>115.11142598021837</c:v>
                </c:pt>
                <c:pt idx="1588">
                  <c:v>120.56810575954589</c:v>
                </c:pt>
                <c:pt idx="1589">
                  <c:v>114.12787943184489</c:v>
                </c:pt>
                <c:pt idx="1590">
                  <c:v>115.90153203651337</c:v>
                </c:pt>
                <c:pt idx="1591">
                  <c:v>110.05963932309018</c:v>
                </c:pt>
                <c:pt idx="1592">
                  <c:v>118.31153029528997</c:v>
                </c:pt>
                <c:pt idx="1593">
                  <c:v>126.06572094196542</c:v>
                </c:pt>
                <c:pt idx="1594">
                  <c:v>133.65941316025084</c:v>
                </c:pt>
                <c:pt idx="1595">
                  <c:v>136.16327078874403</c:v>
                </c:pt>
                <c:pt idx="1596">
                  <c:v>141.58947203298897</c:v>
                </c:pt>
                <c:pt idx="1597">
                  <c:v>142.93421039868571</c:v>
                </c:pt>
                <c:pt idx="1598">
                  <c:v>142.94548414043851</c:v>
                </c:pt>
                <c:pt idx="1599">
                  <c:v>152.88088059255483</c:v>
                </c:pt>
                <c:pt idx="1600">
                  <c:v>155.00772500792152</c:v>
                </c:pt>
                <c:pt idx="1601">
                  <c:v>155.92509703374301</c:v>
                </c:pt>
                <c:pt idx="1602">
                  <c:v>155.0914577889086</c:v>
                </c:pt>
                <c:pt idx="1603">
                  <c:v>155.76214235439764</c:v>
                </c:pt>
                <c:pt idx="1604">
                  <c:v>155.71418315415363</c:v>
                </c:pt>
                <c:pt idx="1605">
                  <c:v>155.66689499171662</c:v>
                </c:pt>
                <c:pt idx="1606">
                  <c:v>156.41650708650815</c:v>
                </c:pt>
                <c:pt idx="1607">
                  <c:v>160.55008003321038</c:v>
                </c:pt>
                <c:pt idx="1608">
                  <c:v>163.62584606495875</c:v>
                </c:pt>
                <c:pt idx="1609">
                  <c:v>157.65203782112525</c:v>
                </c:pt>
                <c:pt idx="1610">
                  <c:v>158.16096936343394</c:v>
                </c:pt>
                <c:pt idx="1611">
                  <c:v>158.24617224638166</c:v>
                </c:pt>
                <c:pt idx="1612">
                  <c:v>161.24401603159419</c:v>
                </c:pt>
                <c:pt idx="1613">
                  <c:v>161.41590454704703</c:v>
                </c:pt>
                <c:pt idx="1614">
                  <c:v>163.038600615012</c:v>
                </c:pt>
                <c:pt idx="1615">
                  <c:v>164.41026604761663</c:v>
                </c:pt>
                <c:pt idx="1616">
                  <c:v>163.79732376248052</c:v>
                </c:pt>
                <c:pt idx="1617">
                  <c:v>166.55029043067424</c:v>
                </c:pt>
                <c:pt idx="1618">
                  <c:v>164.78009341788265</c:v>
                </c:pt>
                <c:pt idx="1619">
                  <c:v>163.25375028793593</c:v>
                </c:pt>
                <c:pt idx="1620">
                  <c:v>170.22901410117979</c:v>
                </c:pt>
                <c:pt idx="1621">
                  <c:v>172.5818765802062</c:v>
                </c:pt>
                <c:pt idx="1622">
                  <c:v>172.81717198449857</c:v>
                </c:pt>
                <c:pt idx="1623">
                  <c:v>181.70004005794797</c:v>
                </c:pt>
                <c:pt idx="1624">
                  <c:v>175.76531661234108</c:v>
                </c:pt>
                <c:pt idx="1625">
                  <c:v>190.37667651043088</c:v>
                </c:pt>
                <c:pt idx="1626">
                  <c:v>200.87188816205276</c:v>
                </c:pt>
                <c:pt idx="1627">
                  <c:v>211.95232193282573</c:v>
                </c:pt>
                <c:pt idx="1628">
                  <c:v>219.2974525919719</c:v>
                </c:pt>
                <c:pt idx="1629">
                  <c:v>244.05244708502403</c:v>
                </c:pt>
                <c:pt idx="1630">
                  <c:v>273.39332547194465</c:v>
                </c:pt>
                <c:pt idx="1631">
                  <c:v>294.70559571042577</c:v>
                </c:pt>
                <c:pt idx="1632">
                  <c:v>320.58503239691532</c:v>
                </c:pt>
                <c:pt idx="1633">
                  <c:v>333.89017668832855</c:v>
                </c:pt>
                <c:pt idx="1634">
                  <c:v>251.71641694804416</c:v>
                </c:pt>
                <c:pt idx="1635">
                  <c:v>254.73367883493356</c:v>
                </c:pt>
                <c:pt idx="1636">
                  <c:v>281.24897857055038</c:v>
                </c:pt>
                <c:pt idx="1637">
                  <c:v>320.46262453596933</c:v>
                </c:pt>
                <c:pt idx="1638">
                  <c:v>342.31095861063568</c:v>
                </c:pt>
                <c:pt idx="1639">
                  <c:v>365.1755093157326</c:v>
                </c:pt>
                <c:pt idx="1640">
                  <c:v>387.23154304176444</c:v>
                </c:pt>
                <c:pt idx="1641">
                  <c:v>420.89914252721269</c:v>
                </c:pt>
                <c:pt idx="1642">
                  <c:v>454.99575223019212</c:v>
                </c:pt>
                <c:pt idx="1643">
                  <c:v>490.3636123052022</c:v>
                </c:pt>
                <c:pt idx="1644">
                  <c:v>524.70838128335322</c:v>
                </c:pt>
                <c:pt idx="1645">
                  <c:v>549.41106938195537</c:v>
                </c:pt>
                <c:pt idx="1646">
                  <c:v>573.76065609949262</c:v>
                </c:pt>
                <c:pt idx="1647">
                  <c:v>588.84863390562236</c:v>
                </c:pt>
                <c:pt idx="1648">
                  <c:v>602.29917189517232</c:v>
                </c:pt>
              </c:numCache>
            </c:numRef>
          </c:xVal>
          <c:yVal>
            <c:numRef>
              <c:f>Regression!RegChartScaleLoc</c:f>
              <c:numCache>
                <c:formatCode>0.0000</c:formatCode>
                <c:ptCount val="1649"/>
                <c:pt idx="0">
                  <c:v>0.98437706214713439</c:v>
                </c:pt>
                <c:pt idx="1">
                  <c:v>1.0185643899093815</c:v>
                </c:pt>
                <c:pt idx="2">
                  <c:v>0.99567235313623459</c:v>
                </c:pt>
                <c:pt idx="3">
                  <c:v>1.0091299759292383</c:v>
                </c:pt>
                <c:pt idx="4">
                  <c:v>1.0007711190648572</c:v>
                </c:pt>
                <c:pt idx="5">
                  <c:v>1.0009843363058815</c:v>
                </c:pt>
                <c:pt idx="6">
                  <c:v>0.98848471156835083</c:v>
                </c:pt>
                <c:pt idx="7">
                  <c:v>1.0038004684667396</c:v>
                </c:pt>
                <c:pt idx="8">
                  <c:v>1.0227427012232146</c:v>
                </c:pt>
                <c:pt idx="9">
                  <c:v>1.0006419600043297</c:v>
                </c:pt>
                <c:pt idx="10">
                  <c:v>0.96411761942823482</c:v>
                </c:pt>
                <c:pt idx="11">
                  <c:v>0.88744822513520272</c:v>
                </c:pt>
                <c:pt idx="12">
                  <c:v>0.87407394608242284</c:v>
                </c:pt>
                <c:pt idx="13">
                  <c:v>1.5241020587174001</c:v>
                </c:pt>
                <c:pt idx="14">
                  <c:v>0.9453194359660626</c:v>
                </c:pt>
                <c:pt idx="15">
                  <c:v>0.94145097649392928</c:v>
                </c:pt>
                <c:pt idx="16">
                  <c:v>0.7423769323511612</c:v>
                </c:pt>
                <c:pt idx="17">
                  <c:v>1.1096753258598915</c:v>
                </c:pt>
                <c:pt idx="18">
                  <c:v>0.67093356880632249</c:v>
                </c:pt>
                <c:pt idx="19">
                  <c:v>0.66705507896807492</c:v>
                </c:pt>
                <c:pt idx="20">
                  <c:v>0.75220058802666501</c:v>
                </c:pt>
                <c:pt idx="21">
                  <c:v>0.8180410392742431</c:v>
                </c:pt>
                <c:pt idx="22">
                  <c:v>0.84779494952097656</c:v>
                </c:pt>
                <c:pt idx="23">
                  <c:v>1.3011998396974112</c:v>
                </c:pt>
                <c:pt idx="24">
                  <c:v>1.2917126423047063</c:v>
                </c:pt>
                <c:pt idx="25">
                  <c:v>0.86762796933079434</c:v>
                </c:pt>
                <c:pt idx="26">
                  <c:v>1.3073717581083639</c:v>
                </c:pt>
                <c:pt idx="27">
                  <c:v>1.2805529106818605</c:v>
                </c:pt>
                <c:pt idx="28">
                  <c:v>1.2882332130170349</c:v>
                </c:pt>
                <c:pt idx="29">
                  <c:v>1.2901496512901653</c:v>
                </c:pt>
                <c:pt idx="30">
                  <c:v>1.3078476198164639</c:v>
                </c:pt>
                <c:pt idx="31">
                  <c:v>1.3053886030901545</c:v>
                </c:pt>
                <c:pt idx="32">
                  <c:v>1.0075074445270187</c:v>
                </c:pt>
                <c:pt idx="33">
                  <c:v>0.20139733264857848</c:v>
                </c:pt>
                <c:pt idx="34">
                  <c:v>0.21557494060355789</c:v>
                </c:pt>
                <c:pt idx="35">
                  <c:v>0.14081584196509861</c:v>
                </c:pt>
                <c:pt idx="36">
                  <c:v>8.9871775942700183E-2</c:v>
                </c:pt>
                <c:pt idx="37">
                  <c:v>0.21581231842369969</c:v>
                </c:pt>
                <c:pt idx="38">
                  <c:v>0.32124087018445602</c:v>
                </c:pt>
                <c:pt idx="39">
                  <c:v>0.31990229936521347</c:v>
                </c:pt>
                <c:pt idx="40">
                  <c:v>0.26535328325977792</c:v>
                </c:pt>
                <c:pt idx="41">
                  <c:v>0.30326813089773536</c:v>
                </c:pt>
                <c:pt idx="42">
                  <c:v>1.1805209274825252</c:v>
                </c:pt>
                <c:pt idx="43">
                  <c:v>1.237330777315605</c:v>
                </c:pt>
                <c:pt idx="44">
                  <c:v>1.2581142398501819</c:v>
                </c:pt>
                <c:pt idx="45">
                  <c:v>1.1942688656495555</c:v>
                </c:pt>
                <c:pt idx="46">
                  <c:v>1.1576397244289418</c:v>
                </c:pt>
                <c:pt idx="47">
                  <c:v>1.1532276619112951</c:v>
                </c:pt>
                <c:pt idx="48">
                  <c:v>1.1526359205641785</c:v>
                </c:pt>
                <c:pt idx="49">
                  <c:v>1.131172660964509</c:v>
                </c:pt>
                <c:pt idx="50">
                  <c:v>1.134113791483319</c:v>
                </c:pt>
                <c:pt idx="51">
                  <c:v>0.51368226073912848</c:v>
                </c:pt>
                <c:pt idx="52">
                  <c:v>0.51757817036497478</c:v>
                </c:pt>
                <c:pt idx="53">
                  <c:v>0.92696694813695546</c:v>
                </c:pt>
                <c:pt idx="54">
                  <c:v>0.92074698237511177</c:v>
                </c:pt>
                <c:pt idx="55">
                  <c:v>0.42291495410652796</c:v>
                </c:pt>
                <c:pt idx="56">
                  <c:v>0.48576446339150653</c:v>
                </c:pt>
                <c:pt idx="57">
                  <c:v>0.4516032481334874</c:v>
                </c:pt>
                <c:pt idx="58">
                  <c:v>0.48004803357139658</c:v>
                </c:pt>
                <c:pt idx="59">
                  <c:v>0.43450273733062411</c:v>
                </c:pt>
                <c:pt idx="60">
                  <c:v>0.43187972956312043</c:v>
                </c:pt>
                <c:pt idx="61">
                  <c:v>0.9877775541756052</c:v>
                </c:pt>
                <c:pt idx="62">
                  <c:v>0.54801771723549597</c:v>
                </c:pt>
                <c:pt idx="63">
                  <c:v>0.55474967279387466</c:v>
                </c:pt>
                <c:pt idx="64">
                  <c:v>1.1813578793286479</c:v>
                </c:pt>
                <c:pt idx="65">
                  <c:v>0.48679328153504114</c:v>
                </c:pt>
                <c:pt idx="66">
                  <c:v>0.51179547278284332</c:v>
                </c:pt>
                <c:pt idx="67">
                  <c:v>0.44441866115071615</c:v>
                </c:pt>
                <c:pt idx="68">
                  <c:v>0.4718092446859064</c:v>
                </c:pt>
                <c:pt idx="69">
                  <c:v>0.46985396237933236</c:v>
                </c:pt>
                <c:pt idx="70">
                  <c:v>1.2044384442398879</c:v>
                </c:pt>
                <c:pt idx="71">
                  <c:v>0.55746998751513843</c:v>
                </c:pt>
                <c:pt idx="72">
                  <c:v>0.53251032830886114</c:v>
                </c:pt>
                <c:pt idx="73">
                  <c:v>0.62406168337654611</c:v>
                </c:pt>
                <c:pt idx="74">
                  <c:v>0.64885434683586618</c:v>
                </c:pt>
                <c:pt idx="75">
                  <c:v>0.62389431587552469</c:v>
                </c:pt>
                <c:pt idx="76">
                  <c:v>0.61659805829535264</c:v>
                </c:pt>
                <c:pt idx="77">
                  <c:v>0.51275796342770996</c:v>
                </c:pt>
                <c:pt idx="78">
                  <c:v>0.4900286133182275</c:v>
                </c:pt>
                <c:pt idx="79">
                  <c:v>0.56226841172492437</c:v>
                </c:pt>
                <c:pt idx="80">
                  <c:v>0.96016751104358089</c:v>
                </c:pt>
                <c:pt idx="81">
                  <c:v>0.94036512490960933</c:v>
                </c:pt>
                <c:pt idx="82">
                  <c:v>0.90185817379832633</c:v>
                </c:pt>
                <c:pt idx="83">
                  <c:v>0.81668681582813063</c:v>
                </c:pt>
                <c:pt idx="84">
                  <c:v>0.73638583428519089</c:v>
                </c:pt>
                <c:pt idx="85">
                  <c:v>0.77624816021252641</c:v>
                </c:pt>
                <c:pt idx="86">
                  <c:v>0.48184278241651102</c:v>
                </c:pt>
                <c:pt idx="87">
                  <c:v>0.82899254411654488</c:v>
                </c:pt>
                <c:pt idx="88">
                  <c:v>0.65852733988071743</c:v>
                </c:pt>
                <c:pt idx="89">
                  <c:v>0.73006168997665144</c:v>
                </c:pt>
                <c:pt idx="90">
                  <c:v>0.82828805429664365</c:v>
                </c:pt>
                <c:pt idx="91">
                  <c:v>0.67782156594960308</c:v>
                </c:pt>
                <c:pt idx="92">
                  <c:v>0.83311201361044929</c:v>
                </c:pt>
                <c:pt idx="93">
                  <c:v>0.23068310743035125</c:v>
                </c:pt>
                <c:pt idx="94">
                  <c:v>0.57051418584078906</c:v>
                </c:pt>
                <c:pt idx="95">
                  <c:v>0.78344939835342853</c:v>
                </c:pt>
                <c:pt idx="96">
                  <c:v>0.32224061524698283</c:v>
                </c:pt>
                <c:pt idx="97">
                  <c:v>0.19384691368419421</c:v>
                </c:pt>
                <c:pt idx="98">
                  <c:v>0.32207961219291975</c:v>
                </c:pt>
                <c:pt idx="99">
                  <c:v>0.2228349568718038</c:v>
                </c:pt>
                <c:pt idx="100">
                  <c:v>0.8408085873349006</c:v>
                </c:pt>
                <c:pt idx="101">
                  <c:v>0.56383310238790896</c:v>
                </c:pt>
                <c:pt idx="102">
                  <c:v>0.10835068831127097</c:v>
                </c:pt>
                <c:pt idx="103">
                  <c:v>0.22486299595536627</c:v>
                </c:pt>
                <c:pt idx="104">
                  <c:v>0.51117133631177603</c:v>
                </c:pt>
                <c:pt idx="105">
                  <c:v>0.85052941824002815</c:v>
                </c:pt>
                <c:pt idx="106">
                  <c:v>0.19402312652429729</c:v>
                </c:pt>
                <c:pt idx="107">
                  <c:v>0.17945234414115649</c:v>
                </c:pt>
                <c:pt idx="108">
                  <c:v>0.45198044020017647</c:v>
                </c:pt>
                <c:pt idx="109">
                  <c:v>0.55868081052696406</c:v>
                </c:pt>
                <c:pt idx="110">
                  <c:v>0.47249317437420252</c:v>
                </c:pt>
                <c:pt idx="111">
                  <c:v>0.54293361290470599</c:v>
                </c:pt>
                <c:pt idx="112">
                  <c:v>1.2088694686725097</c:v>
                </c:pt>
                <c:pt idx="113">
                  <c:v>0.50409295827392087</c:v>
                </c:pt>
                <c:pt idx="114">
                  <c:v>0.33924289673852109</c:v>
                </c:pt>
                <c:pt idx="115">
                  <c:v>1.1967546632965023</c:v>
                </c:pt>
                <c:pt idx="116">
                  <c:v>0.32621452107972804</c:v>
                </c:pt>
                <c:pt idx="117">
                  <c:v>0.23357098650558916</c:v>
                </c:pt>
                <c:pt idx="118">
                  <c:v>0.24060397006053125</c:v>
                </c:pt>
                <c:pt idx="119">
                  <c:v>0.28845917956027001</c:v>
                </c:pt>
                <c:pt idx="120">
                  <c:v>0.44316739010056455</c:v>
                </c:pt>
                <c:pt idx="121">
                  <c:v>0.64184888629458348</c:v>
                </c:pt>
                <c:pt idx="122">
                  <c:v>0.61531433282803727</c:v>
                </c:pt>
                <c:pt idx="123">
                  <c:v>0.61026924512114655</c:v>
                </c:pt>
                <c:pt idx="124">
                  <c:v>1.3140834032783391</c:v>
                </c:pt>
                <c:pt idx="125">
                  <c:v>0.68501033273439749</c:v>
                </c:pt>
                <c:pt idx="126">
                  <c:v>0.72346237934550306</c:v>
                </c:pt>
                <c:pt idx="127">
                  <c:v>0.68033951468815079</c:v>
                </c:pt>
                <c:pt idx="128">
                  <c:v>0.64890158753334803</c:v>
                </c:pt>
                <c:pt idx="129">
                  <c:v>0.66383073880645382</c:v>
                </c:pt>
                <c:pt idx="130">
                  <c:v>0.66291378661677058</c:v>
                </c:pt>
                <c:pt idx="131">
                  <c:v>0.65176185917160878</c:v>
                </c:pt>
                <c:pt idx="132">
                  <c:v>0.64950314979284918</c:v>
                </c:pt>
                <c:pt idx="133">
                  <c:v>0.80573887307459457</c:v>
                </c:pt>
                <c:pt idx="134">
                  <c:v>1.1036810006302282</c:v>
                </c:pt>
                <c:pt idx="135">
                  <c:v>0.66272632110367857</c:v>
                </c:pt>
                <c:pt idx="136">
                  <c:v>0.90589706888667354</c:v>
                </c:pt>
                <c:pt idx="137">
                  <c:v>0.8868546149060561</c:v>
                </c:pt>
                <c:pt idx="138">
                  <c:v>0.92050445363614619</c:v>
                </c:pt>
                <c:pt idx="139">
                  <c:v>0.87336769262585068</c:v>
                </c:pt>
                <c:pt idx="140">
                  <c:v>0.87684099682231942</c:v>
                </c:pt>
                <c:pt idx="141">
                  <c:v>0.97920530700099084</c:v>
                </c:pt>
                <c:pt idx="142">
                  <c:v>1.0340469921152484</c:v>
                </c:pt>
                <c:pt idx="143">
                  <c:v>0.96545870484732799</c:v>
                </c:pt>
                <c:pt idx="144">
                  <c:v>0.99879490669027393</c:v>
                </c:pt>
                <c:pt idx="145">
                  <c:v>1.0057334526934996</c:v>
                </c:pt>
                <c:pt idx="146">
                  <c:v>0.96668537751843098</c:v>
                </c:pt>
                <c:pt idx="147">
                  <c:v>0.86380992717601068</c:v>
                </c:pt>
                <c:pt idx="148">
                  <c:v>0.38923382043342031</c:v>
                </c:pt>
                <c:pt idx="149">
                  <c:v>0.33334102231668666</c:v>
                </c:pt>
                <c:pt idx="150">
                  <c:v>0.22730853251075736</c:v>
                </c:pt>
                <c:pt idx="151">
                  <c:v>0.89185515147112637</c:v>
                </c:pt>
                <c:pt idx="152">
                  <c:v>0.26559272962297137</c:v>
                </c:pt>
                <c:pt idx="153">
                  <c:v>0.19194638331365815</c:v>
                </c:pt>
                <c:pt idx="154">
                  <c:v>0.52558621904260827</c:v>
                </c:pt>
                <c:pt idx="155">
                  <c:v>0.18876832766820409</c:v>
                </c:pt>
                <c:pt idx="156">
                  <c:v>0.37994227771072758</c:v>
                </c:pt>
                <c:pt idx="157">
                  <c:v>0.33496929462582165</c:v>
                </c:pt>
                <c:pt idx="158">
                  <c:v>0.77980636648920465</c:v>
                </c:pt>
                <c:pt idx="159">
                  <c:v>0.65584546637787</c:v>
                </c:pt>
                <c:pt idx="160">
                  <c:v>0.70190417776366498</c:v>
                </c:pt>
                <c:pt idx="161">
                  <c:v>0.69543176280289598</c:v>
                </c:pt>
                <c:pt idx="162">
                  <c:v>0.73747359691649317</c:v>
                </c:pt>
                <c:pt idx="163">
                  <c:v>0.48926971804668851</c:v>
                </c:pt>
                <c:pt idx="164">
                  <c:v>1.1837717356554431</c:v>
                </c:pt>
                <c:pt idx="165">
                  <c:v>0.56797719842465011</c:v>
                </c:pt>
                <c:pt idx="166">
                  <c:v>0.50855781036118308</c:v>
                </c:pt>
                <c:pt idx="167">
                  <c:v>0.51170006811805002</c:v>
                </c:pt>
                <c:pt idx="168">
                  <c:v>0.52072924834693934</c:v>
                </c:pt>
                <c:pt idx="169">
                  <c:v>0.48693723242553194</c:v>
                </c:pt>
                <c:pt idx="170">
                  <c:v>0.43329429275969189</c:v>
                </c:pt>
                <c:pt idx="171">
                  <c:v>0.43388023789017982</c:v>
                </c:pt>
                <c:pt idx="172">
                  <c:v>0.56848127539023441</c:v>
                </c:pt>
                <c:pt idx="173">
                  <c:v>0.5839797097642685</c:v>
                </c:pt>
                <c:pt idx="174">
                  <c:v>1.2591702469758324</c:v>
                </c:pt>
                <c:pt idx="175">
                  <c:v>0.62228176777513378</c:v>
                </c:pt>
                <c:pt idx="176">
                  <c:v>1.2275182483227411</c:v>
                </c:pt>
                <c:pt idx="177">
                  <c:v>0.55835422293802861</c:v>
                </c:pt>
                <c:pt idx="178">
                  <c:v>0.91853680911438662</c:v>
                </c:pt>
                <c:pt idx="179">
                  <c:v>0.8737867399778767</c:v>
                </c:pt>
                <c:pt idx="180">
                  <c:v>0.83976351076228606</c:v>
                </c:pt>
                <c:pt idx="181">
                  <c:v>0.78475388920191247</c:v>
                </c:pt>
                <c:pt idx="182">
                  <c:v>0.77742894265484086</c:v>
                </c:pt>
                <c:pt idx="183">
                  <c:v>0.78231072415517466</c:v>
                </c:pt>
                <c:pt idx="184">
                  <c:v>0.86719085630959281</c:v>
                </c:pt>
                <c:pt idx="185">
                  <c:v>0.87194850059402251</c:v>
                </c:pt>
                <c:pt idx="186">
                  <c:v>0.86110117472380932</c:v>
                </c:pt>
                <c:pt idx="187">
                  <c:v>0.84327299004037015</c:v>
                </c:pt>
                <c:pt idx="188">
                  <c:v>0.8069537008207428</c:v>
                </c:pt>
                <c:pt idx="189">
                  <c:v>0.7640924398192519</c:v>
                </c:pt>
                <c:pt idx="190">
                  <c:v>0.71385082527569454</c:v>
                </c:pt>
                <c:pt idx="191">
                  <c:v>0.89656374885445755</c:v>
                </c:pt>
                <c:pt idx="192">
                  <c:v>0.91141332141660947</c:v>
                </c:pt>
                <c:pt idx="193">
                  <c:v>0.91421183734496803</c:v>
                </c:pt>
                <c:pt idx="194">
                  <c:v>0.89614208198603273</c:v>
                </c:pt>
                <c:pt idx="195">
                  <c:v>0.86929829607047604</c:v>
                </c:pt>
                <c:pt idx="196">
                  <c:v>0.85256845985487151</c:v>
                </c:pt>
                <c:pt idx="197">
                  <c:v>0.83634419099952584</c:v>
                </c:pt>
                <c:pt idx="198">
                  <c:v>0.83230600051678139</c:v>
                </c:pt>
                <c:pt idx="199">
                  <c:v>0.82510545323265883</c:v>
                </c:pt>
                <c:pt idx="200">
                  <c:v>0.8347147183851511</c:v>
                </c:pt>
                <c:pt idx="201">
                  <c:v>0.84570336182807393</c:v>
                </c:pt>
                <c:pt idx="202">
                  <c:v>0.88770025706536759</c:v>
                </c:pt>
                <c:pt idx="203">
                  <c:v>0.9204687085914468</c:v>
                </c:pt>
                <c:pt idx="204">
                  <c:v>1.3591727625628729</c:v>
                </c:pt>
                <c:pt idx="205">
                  <c:v>1.0283934164102082</c:v>
                </c:pt>
                <c:pt idx="206">
                  <c:v>0.59661167469962972</c:v>
                </c:pt>
                <c:pt idx="207">
                  <c:v>1.1059660057988325</c:v>
                </c:pt>
                <c:pt idx="208">
                  <c:v>0.62750159056078969</c:v>
                </c:pt>
                <c:pt idx="209">
                  <c:v>0.70830807412473951</c:v>
                </c:pt>
                <c:pt idx="210">
                  <c:v>0.67999232309749258</c:v>
                </c:pt>
                <c:pt idx="211">
                  <c:v>0.66229700764896526</c:v>
                </c:pt>
                <c:pt idx="212">
                  <c:v>0.70720096223748918</c:v>
                </c:pt>
                <c:pt idx="213">
                  <c:v>1.1776592059005109</c:v>
                </c:pt>
                <c:pt idx="214">
                  <c:v>1.2482570698819968</c:v>
                </c:pt>
                <c:pt idx="215">
                  <c:v>1.209234783511153</c:v>
                </c:pt>
                <c:pt idx="216">
                  <c:v>0.75995432134846597</c:v>
                </c:pt>
                <c:pt idx="217">
                  <c:v>1.0955309385277907</c:v>
                </c:pt>
                <c:pt idx="218">
                  <c:v>1.1422966089673221</c:v>
                </c:pt>
                <c:pt idx="219">
                  <c:v>1.3480704368507788</c:v>
                </c:pt>
                <c:pt idx="220">
                  <c:v>1.1030625949633099</c:v>
                </c:pt>
                <c:pt idx="221">
                  <c:v>1.1687730761677768</c:v>
                </c:pt>
                <c:pt idx="222">
                  <c:v>1.2483667177784654</c:v>
                </c:pt>
                <c:pt idx="223">
                  <c:v>1.2110293519824946</c:v>
                </c:pt>
                <c:pt idx="224">
                  <c:v>1.2267215236508222</c:v>
                </c:pt>
                <c:pt idx="225">
                  <c:v>1.3851852226931245</c:v>
                </c:pt>
                <c:pt idx="226">
                  <c:v>1.4502687084900059</c:v>
                </c:pt>
                <c:pt idx="227">
                  <c:v>1.5005813058193467</c:v>
                </c:pt>
                <c:pt idx="228">
                  <c:v>1.5156718944970882</c:v>
                </c:pt>
                <c:pt idx="229">
                  <c:v>1.4330473051184041</c:v>
                </c:pt>
                <c:pt idx="230">
                  <c:v>1.2715446341267336</c:v>
                </c:pt>
                <c:pt idx="231">
                  <c:v>1.0510938266877008</c:v>
                </c:pt>
                <c:pt idx="232">
                  <c:v>0.45529106043588757</c:v>
                </c:pt>
                <c:pt idx="233">
                  <c:v>0.35088421806022274</c:v>
                </c:pt>
                <c:pt idx="234">
                  <c:v>0.35868829324691176</c:v>
                </c:pt>
                <c:pt idx="235">
                  <c:v>0.38796831262478126</c:v>
                </c:pt>
                <c:pt idx="236">
                  <c:v>0.38003454375201051</c:v>
                </c:pt>
                <c:pt idx="237">
                  <c:v>0.39692956811644037</c:v>
                </c:pt>
                <c:pt idx="238">
                  <c:v>0.31062424439551573</c:v>
                </c:pt>
                <c:pt idx="239">
                  <c:v>0.36205380940570248</c:v>
                </c:pt>
                <c:pt idx="240">
                  <c:v>0.42617383244745816</c:v>
                </c:pt>
                <c:pt idx="241">
                  <c:v>0.45514269905947397</c:v>
                </c:pt>
                <c:pt idx="242">
                  <c:v>1.1267982814533586</c:v>
                </c:pt>
                <c:pt idx="243">
                  <c:v>0.67101021205000866</c:v>
                </c:pt>
                <c:pt idx="244">
                  <c:v>0.68297209511776058</c:v>
                </c:pt>
                <c:pt idx="245">
                  <c:v>0.66963386095644695</c:v>
                </c:pt>
                <c:pt idx="246">
                  <c:v>0.6758243277522995</c:v>
                </c:pt>
                <c:pt idx="247">
                  <c:v>0.51704215597735714</c:v>
                </c:pt>
                <c:pt idx="248">
                  <c:v>1.0430090315154004</c:v>
                </c:pt>
                <c:pt idx="249">
                  <c:v>0.52422827987242737</c:v>
                </c:pt>
                <c:pt idx="250">
                  <c:v>0.57065565502019389</c:v>
                </c:pt>
                <c:pt idx="251">
                  <c:v>0.54950500088999865</c:v>
                </c:pt>
                <c:pt idx="252">
                  <c:v>0.57395552131215533</c:v>
                </c:pt>
                <c:pt idx="253">
                  <c:v>0.57797996045421596</c:v>
                </c:pt>
                <c:pt idx="254">
                  <c:v>0.57872553372027213</c:v>
                </c:pt>
                <c:pt idx="255">
                  <c:v>0.62602809973016049</c:v>
                </c:pt>
                <c:pt idx="256">
                  <c:v>1.0612691767667846</c:v>
                </c:pt>
                <c:pt idx="257">
                  <c:v>0.54064771323988448</c:v>
                </c:pt>
                <c:pt idx="258">
                  <c:v>0.43133843206810674</c:v>
                </c:pt>
                <c:pt idx="259">
                  <c:v>0.49541463418334319</c:v>
                </c:pt>
                <c:pt idx="260">
                  <c:v>1.1161585459491858</c:v>
                </c:pt>
                <c:pt idx="261">
                  <c:v>0.57184355574289103</c:v>
                </c:pt>
                <c:pt idx="262">
                  <c:v>0.78132063936057217</c:v>
                </c:pt>
                <c:pt idx="263">
                  <c:v>1.4545515299884033</c:v>
                </c:pt>
                <c:pt idx="264">
                  <c:v>0.605532121367236</c:v>
                </c:pt>
                <c:pt idx="265">
                  <c:v>0.57740966173082786</c:v>
                </c:pt>
                <c:pt idx="266">
                  <c:v>0.55141033569940856</c:v>
                </c:pt>
                <c:pt idx="267">
                  <c:v>0.52499535184790702</c:v>
                </c:pt>
                <c:pt idx="268">
                  <c:v>0.46461998623957301</c:v>
                </c:pt>
                <c:pt idx="269">
                  <c:v>0.41053215564325557</c:v>
                </c:pt>
                <c:pt idx="270">
                  <c:v>1.6196274093197132</c:v>
                </c:pt>
                <c:pt idx="271">
                  <c:v>1.1554855181190047</c:v>
                </c:pt>
                <c:pt idx="272">
                  <c:v>1.2071897198897408</c:v>
                </c:pt>
                <c:pt idx="273">
                  <c:v>1.1814756611145294</c:v>
                </c:pt>
                <c:pt idx="274">
                  <c:v>1.1121620794555855</c:v>
                </c:pt>
                <c:pt idx="275">
                  <c:v>1.3742169775835933</c:v>
                </c:pt>
                <c:pt idx="276">
                  <c:v>1.0648565722195544</c:v>
                </c:pt>
                <c:pt idx="277">
                  <c:v>1.4784532843037668</c:v>
                </c:pt>
                <c:pt idx="278">
                  <c:v>0.99148165193979843</c:v>
                </c:pt>
                <c:pt idx="279">
                  <c:v>0.90251274514203061</c:v>
                </c:pt>
                <c:pt idx="280">
                  <c:v>0.87273902404111381</c:v>
                </c:pt>
                <c:pt idx="281">
                  <c:v>0.85963496004051265</c:v>
                </c:pt>
                <c:pt idx="282">
                  <c:v>0.19457884309008119</c:v>
                </c:pt>
                <c:pt idx="283">
                  <c:v>1.0584519277392297</c:v>
                </c:pt>
                <c:pt idx="284">
                  <c:v>0.26294829509965373</c:v>
                </c:pt>
                <c:pt idx="285">
                  <c:v>0.52071786526020736</c:v>
                </c:pt>
                <c:pt idx="286">
                  <c:v>0.55165843938566195</c:v>
                </c:pt>
                <c:pt idx="287">
                  <c:v>0.56964371611717557</c:v>
                </c:pt>
                <c:pt idx="288">
                  <c:v>0.58482535992520901</c:v>
                </c:pt>
                <c:pt idx="289">
                  <c:v>0.65603450986743894</c:v>
                </c:pt>
                <c:pt idx="290">
                  <c:v>0.61193080911893527</c:v>
                </c:pt>
                <c:pt idx="291">
                  <c:v>0.66953535263044128</c:v>
                </c:pt>
                <c:pt idx="292">
                  <c:v>1.3029104825368545</c:v>
                </c:pt>
                <c:pt idx="293">
                  <c:v>0.57082427277767567</c:v>
                </c:pt>
                <c:pt idx="294">
                  <c:v>0.5133083730923137</c:v>
                </c:pt>
                <c:pt idx="295">
                  <c:v>0.44844502444820483</c:v>
                </c:pt>
                <c:pt idx="296">
                  <c:v>0.47714025240073599</c:v>
                </c:pt>
                <c:pt idx="297">
                  <c:v>0.48351741714141566</c:v>
                </c:pt>
                <c:pt idx="298">
                  <c:v>1.2580880090496158</c:v>
                </c:pt>
                <c:pt idx="299">
                  <c:v>0.42257396452516677</c:v>
                </c:pt>
                <c:pt idx="300">
                  <c:v>0.43255577894381719</c:v>
                </c:pt>
                <c:pt idx="301">
                  <c:v>0.46320682044629791</c:v>
                </c:pt>
                <c:pt idx="302">
                  <c:v>1.2843709316906595</c:v>
                </c:pt>
                <c:pt idx="303">
                  <c:v>0.54724478866695403</c:v>
                </c:pt>
                <c:pt idx="304">
                  <c:v>1.3120118970913857</c:v>
                </c:pt>
                <c:pt idx="305">
                  <c:v>1.2924037469315175</c:v>
                </c:pt>
                <c:pt idx="306">
                  <c:v>1.2891641886769649</c:v>
                </c:pt>
                <c:pt idx="307">
                  <c:v>1.1636337025567887</c:v>
                </c:pt>
                <c:pt idx="308">
                  <c:v>1.4918284402551409</c:v>
                </c:pt>
                <c:pt idx="309">
                  <c:v>1.0594289865209088</c:v>
                </c:pt>
                <c:pt idx="310">
                  <c:v>1.057771966149194</c:v>
                </c:pt>
                <c:pt idx="311">
                  <c:v>1.058193599855292</c:v>
                </c:pt>
                <c:pt idx="312">
                  <c:v>1.0615881441532993</c:v>
                </c:pt>
                <c:pt idx="313">
                  <c:v>1.7113045729032588</c:v>
                </c:pt>
                <c:pt idx="314">
                  <c:v>0.73544148595455994</c:v>
                </c:pt>
                <c:pt idx="315">
                  <c:v>0.27204852847944044</c:v>
                </c:pt>
                <c:pt idx="316">
                  <c:v>0.25820977626257346</c:v>
                </c:pt>
                <c:pt idx="317">
                  <c:v>0.68757355065285763</c:v>
                </c:pt>
                <c:pt idx="318">
                  <c:v>0.87351376402139602</c:v>
                </c:pt>
                <c:pt idx="319">
                  <c:v>0.66622231071362115</c:v>
                </c:pt>
                <c:pt idx="320">
                  <c:v>0.28306574440117938</c:v>
                </c:pt>
                <c:pt idx="321">
                  <c:v>0.32065394758764865</c:v>
                </c:pt>
                <c:pt idx="322">
                  <c:v>0.65119372378136819</c:v>
                </c:pt>
                <c:pt idx="323">
                  <c:v>0.38158930901507521</c:v>
                </c:pt>
                <c:pt idx="324">
                  <c:v>0.4069527027956647</c:v>
                </c:pt>
                <c:pt idx="325">
                  <c:v>0.4354507025103127</c:v>
                </c:pt>
                <c:pt idx="326">
                  <c:v>1.3742768264964176</c:v>
                </c:pt>
                <c:pt idx="327">
                  <c:v>1.4048804609636087</c:v>
                </c:pt>
                <c:pt idx="328">
                  <c:v>1.3589492762008148</c:v>
                </c:pt>
                <c:pt idx="329">
                  <c:v>1.3082055753191684</c:v>
                </c:pt>
                <c:pt idx="330">
                  <c:v>1.2771224744998599</c:v>
                </c:pt>
                <c:pt idx="331">
                  <c:v>1.2679408302093345</c:v>
                </c:pt>
                <c:pt idx="332">
                  <c:v>1.1389447146465399</c:v>
                </c:pt>
                <c:pt idx="333">
                  <c:v>1.1390068607548314</c:v>
                </c:pt>
                <c:pt idx="334">
                  <c:v>1.12120478350538</c:v>
                </c:pt>
                <c:pt idx="335">
                  <c:v>1.0581408958156142</c:v>
                </c:pt>
                <c:pt idx="336">
                  <c:v>1.0441360330914893</c:v>
                </c:pt>
                <c:pt idx="337">
                  <c:v>1.5513898030254794</c:v>
                </c:pt>
                <c:pt idx="338">
                  <c:v>1.1137163208639187</c:v>
                </c:pt>
                <c:pt idx="339">
                  <c:v>0.40763714221454378</c:v>
                </c:pt>
                <c:pt idx="340">
                  <c:v>0.49225368306438216</c:v>
                </c:pt>
                <c:pt idx="341">
                  <c:v>0.49844926727233829</c:v>
                </c:pt>
                <c:pt idx="342">
                  <c:v>0.59887532914631514</c:v>
                </c:pt>
                <c:pt idx="343">
                  <c:v>0.62034841979884137</c:v>
                </c:pt>
                <c:pt idx="344">
                  <c:v>0.58209974679414767</c:v>
                </c:pt>
                <c:pt idx="345">
                  <c:v>0.60670384326907945</c:v>
                </c:pt>
                <c:pt idx="346">
                  <c:v>1.120158085478675</c:v>
                </c:pt>
                <c:pt idx="347">
                  <c:v>0.57727483341051988</c:v>
                </c:pt>
                <c:pt idx="348">
                  <c:v>0.80422423275602339</c:v>
                </c:pt>
                <c:pt idx="349">
                  <c:v>0.83174934995202043</c:v>
                </c:pt>
                <c:pt idx="350">
                  <c:v>0.8480019305715174</c:v>
                </c:pt>
                <c:pt idx="351">
                  <c:v>0.79665367900349893</c:v>
                </c:pt>
                <c:pt idx="352">
                  <c:v>0.82383113529405849</c:v>
                </c:pt>
                <c:pt idx="353">
                  <c:v>0.82233057552122812</c:v>
                </c:pt>
                <c:pt idx="354">
                  <c:v>0.81004053273578525</c:v>
                </c:pt>
                <c:pt idx="355">
                  <c:v>0.84476807009630273</c:v>
                </c:pt>
                <c:pt idx="356">
                  <c:v>0.86174184109198648</c:v>
                </c:pt>
                <c:pt idx="357">
                  <c:v>0.87803601581621571</c:v>
                </c:pt>
                <c:pt idx="358">
                  <c:v>1.3262317379719439</c:v>
                </c:pt>
                <c:pt idx="359">
                  <c:v>1.3318801966966656</c:v>
                </c:pt>
                <c:pt idx="360">
                  <c:v>1.3309374240918366</c:v>
                </c:pt>
                <c:pt idx="361">
                  <c:v>1.3565018229989345</c:v>
                </c:pt>
                <c:pt idx="362">
                  <c:v>0.88376447589502583</c:v>
                </c:pt>
                <c:pt idx="363">
                  <c:v>0.38217129118192383</c:v>
                </c:pt>
                <c:pt idx="364">
                  <c:v>0.21013087244189127</c:v>
                </c:pt>
                <c:pt idx="365">
                  <c:v>0.27589458734305927</c:v>
                </c:pt>
                <c:pt idx="366">
                  <c:v>1.8325759112199063E-2</c:v>
                </c:pt>
                <c:pt idx="367">
                  <c:v>1.171828291117176</c:v>
                </c:pt>
                <c:pt idx="368">
                  <c:v>1.1816551436121769</c:v>
                </c:pt>
                <c:pt idx="369">
                  <c:v>0.25629526827896504</c:v>
                </c:pt>
                <c:pt idx="370">
                  <c:v>0.38527188017971198</c:v>
                </c:pt>
                <c:pt idx="371">
                  <c:v>0.45322834824304969</c:v>
                </c:pt>
                <c:pt idx="372">
                  <c:v>0.51794300957963801</c:v>
                </c:pt>
                <c:pt idx="373">
                  <c:v>0.46395610451812147</c:v>
                </c:pt>
                <c:pt idx="374">
                  <c:v>1.2394766580001464</c:v>
                </c:pt>
                <c:pt idx="375">
                  <c:v>0.14251148827236831</c:v>
                </c:pt>
                <c:pt idx="376">
                  <c:v>0.11456241330089036</c:v>
                </c:pt>
                <c:pt idx="377">
                  <c:v>0.11320517300476891</c:v>
                </c:pt>
                <c:pt idx="378">
                  <c:v>1.2042283065481461</c:v>
                </c:pt>
                <c:pt idx="379">
                  <c:v>0.83951690099771337</c:v>
                </c:pt>
                <c:pt idx="380">
                  <c:v>0.85572709333234309</c:v>
                </c:pt>
                <c:pt idx="381">
                  <c:v>0.89422901676486199</c:v>
                </c:pt>
                <c:pt idx="382">
                  <c:v>0.91932086015914616</c:v>
                </c:pt>
                <c:pt idx="383">
                  <c:v>0.93116433919935226</c:v>
                </c:pt>
                <c:pt idx="384">
                  <c:v>0.94731527224926548</c:v>
                </c:pt>
                <c:pt idx="385">
                  <c:v>0.95062705668048908</c:v>
                </c:pt>
                <c:pt idx="386">
                  <c:v>0.9590388538759328</c:v>
                </c:pt>
                <c:pt idx="387">
                  <c:v>0.96523713615213347</c:v>
                </c:pt>
                <c:pt idx="388">
                  <c:v>0.96391751501918277</c:v>
                </c:pt>
                <c:pt idx="389">
                  <c:v>0.95258123635422398</c:v>
                </c:pt>
                <c:pt idx="390">
                  <c:v>0.56751404736931566</c:v>
                </c:pt>
                <c:pt idx="391">
                  <c:v>0.59213338016504335</c:v>
                </c:pt>
                <c:pt idx="392">
                  <c:v>0.50138742643463374</c:v>
                </c:pt>
                <c:pt idx="393">
                  <c:v>0.52912711251895306</c:v>
                </c:pt>
                <c:pt idx="394">
                  <c:v>1.076701282003341</c:v>
                </c:pt>
                <c:pt idx="395">
                  <c:v>0.69399681398163637</c:v>
                </c:pt>
                <c:pt idx="396">
                  <c:v>0.63385291688346246</c:v>
                </c:pt>
                <c:pt idx="397">
                  <c:v>0.74623899920684866</c:v>
                </c:pt>
                <c:pt idx="398">
                  <c:v>1.1567517316121252</c:v>
                </c:pt>
                <c:pt idx="399">
                  <c:v>0.72889913326906353</c:v>
                </c:pt>
                <c:pt idx="400">
                  <c:v>1.2014589483571334</c:v>
                </c:pt>
                <c:pt idx="401">
                  <c:v>1.2529550531580378</c:v>
                </c:pt>
                <c:pt idx="402">
                  <c:v>0.79307219591461919</c:v>
                </c:pt>
                <c:pt idx="403">
                  <c:v>1.283737997391005</c:v>
                </c:pt>
                <c:pt idx="404">
                  <c:v>0.8315591087113966</c:v>
                </c:pt>
                <c:pt idx="405">
                  <c:v>0.19969627604457854</c:v>
                </c:pt>
                <c:pt idx="406">
                  <c:v>0.2805571680952339</c:v>
                </c:pt>
                <c:pt idx="407">
                  <c:v>0.97763603746374561</c:v>
                </c:pt>
                <c:pt idx="408">
                  <c:v>0.99740944126314734</c:v>
                </c:pt>
                <c:pt idx="409">
                  <c:v>1.0475402254031014</c:v>
                </c:pt>
                <c:pt idx="410">
                  <c:v>0.9885633327510881</c:v>
                </c:pt>
                <c:pt idx="411">
                  <c:v>0.25917467504055053</c:v>
                </c:pt>
                <c:pt idx="412">
                  <c:v>8.862609080863984E-2</c:v>
                </c:pt>
                <c:pt idx="413">
                  <c:v>0.52080264304467605</c:v>
                </c:pt>
                <c:pt idx="414">
                  <c:v>0.80037781168140298</c:v>
                </c:pt>
                <c:pt idx="415">
                  <c:v>0.76526044088629075</c:v>
                </c:pt>
                <c:pt idx="416">
                  <c:v>0.75336244901766425</c:v>
                </c:pt>
                <c:pt idx="417">
                  <c:v>0.74446352037734487</c:v>
                </c:pt>
                <c:pt idx="418">
                  <c:v>1.0788675047091258</c:v>
                </c:pt>
                <c:pt idx="419">
                  <c:v>0.82845395966552871</c:v>
                </c:pt>
                <c:pt idx="420">
                  <c:v>0.77941106497720025</c:v>
                </c:pt>
                <c:pt idx="421">
                  <c:v>0.78732789988990926</c:v>
                </c:pt>
                <c:pt idx="422">
                  <c:v>0.77350769312833867</c:v>
                </c:pt>
                <c:pt idx="423">
                  <c:v>0.82182692163102722</c:v>
                </c:pt>
                <c:pt idx="424">
                  <c:v>0.83609314706787707</c:v>
                </c:pt>
                <c:pt idx="425">
                  <c:v>0.86444066363053418</c:v>
                </c:pt>
                <c:pt idx="426">
                  <c:v>0.86161704845931508</c:v>
                </c:pt>
                <c:pt idx="427">
                  <c:v>1.1444749892120669</c:v>
                </c:pt>
                <c:pt idx="428">
                  <c:v>0.26470304549780194</c:v>
                </c:pt>
                <c:pt idx="429">
                  <c:v>0.3399989520857315</c:v>
                </c:pt>
                <c:pt idx="430">
                  <c:v>0.45670446616487648</c:v>
                </c:pt>
                <c:pt idx="431">
                  <c:v>0.3403540127891263</c:v>
                </c:pt>
                <c:pt idx="432">
                  <c:v>0.27166407290869976</c:v>
                </c:pt>
                <c:pt idx="433">
                  <c:v>0.30655349013013367</c:v>
                </c:pt>
                <c:pt idx="434">
                  <c:v>0.37831298759794296</c:v>
                </c:pt>
                <c:pt idx="435">
                  <c:v>0.34016251111986412</c:v>
                </c:pt>
                <c:pt idx="436">
                  <c:v>0.3072728934558861</c:v>
                </c:pt>
                <c:pt idx="437">
                  <c:v>0.2807838674245639</c:v>
                </c:pt>
                <c:pt idx="438">
                  <c:v>0.51631700551798454</c:v>
                </c:pt>
                <c:pt idx="439">
                  <c:v>1.1926521131000827</c:v>
                </c:pt>
                <c:pt idx="440">
                  <c:v>0.30114837149594359</c:v>
                </c:pt>
                <c:pt idx="441">
                  <c:v>0.19503874415717717</c:v>
                </c:pt>
                <c:pt idx="442">
                  <c:v>0.24468783431664212</c:v>
                </c:pt>
                <c:pt idx="443">
                  <c:v>0.24228676296423496</c:v>
                </c:pt>
                <c:pt idx="444">
                  <c:v>0.24164638646112968</c:v>
                </c:pt>
                <c:pt idx="445">
                  <c:v>1.2273059180887542</c:v>
                </c:pt>
                <c:pt idx="446">
                  <c:v>0.64801434471544928</c:v>
                </c:pt>
                <c:pt idx="447">
                  <c:v>1.2856245643240671</c:v>
                </c:pt>
                <c:pt idx="448">
                  <c:v>0.20443040332664217</c:v>
                </c:pt>
                <c:pt idx="449">
                  <c:v>0.22108563097725634</c:v>
                </c:pt>
                <c:pt idx="450">
                  <c:v>0.34988027477572869</c:v>
                </c:pt>
                <c:pt idx="451">
                  <c:v>0.27166858669184663</c:v>
                </c:pt>
                <c:pt idx="452">
                  <c:v>0.40459882047810902</c:v>
                </c:pt>
                <c:pt idx="453">
                  <c:v>0.35040089261862412</c:v>
                </c:pt>
                <c:pt idx="454">
                  <c:v>0.2893714747809889</c:v>
                </c:pt>
                <c:pt idx="455">
                  <c:v>0.25488690667963687</c:v>
                </c:pt>
                <c:pt idx="456">
                  <c:v>0.18613463153513377</c:v>
                </c:pt>
                <c:pt idx="457">
                  <c:v>0.1681064329021055</c:v>
                </c:pt>
                <c:pt idx="458">
                  <c:v>1.1652964180802301</c:v>
                </c:pt>
                <c:pt idx="459">
                  <c:v>0.16164149141943013</c:v>
                </c:pt>
                <c:pt idx="460">
                  <c:v>0.21418001926977295</c:v>
                </c:pt>
                <c:pt idx="461">
                  <c:v>6.7684379864300384E-2</c:v>
                </c:pt>
                <c:pt idx="462">
                  <c:v>0.10133199367402267</c:v>
                </c:pt>
                <c:pt idx="463">
                  <c:v>0.24214020159063729</c:v>
                </c:pt>
                <c:pt idx="464">
                  <c:v>0.1899386313426657</c:v>
                </c:pt>
                <c:pt idx="465">
                  <c:v>0.31148716198256193</c:v>
                </c:pt>
                <c:pt idx="466">
                  <c:v>0.70541847125855994</c:v>
                </c:pt>
                <c:pt idx="467">
                  <c:v>0.72948591026011866</c:v>
                </c:pt>
                <c:pt idx="468">
                  <c:v>0.69689235352474421</c:v>
                </c:pt>
                <c:pt idx="469">
                  <c:v>0.79035468673677989</c:v>
                </c:pt>
                <c:pt idx="470">
                  <c:v>0.73758014184864407</c:v>
                </c:pt>
                <c:pt idx="471">
                  <c:v>1.1084133742292919</c:v>
                </c:pt>
                <c:pt idx="472">
                  <c:v>0.78593521786336085</c:v>
                </c:pt>
                <c:pt idx="473">
                  <c:v>1.1144360426261788</c:v>
                </c:pt>
                <c:pt idx="474">
                  <c:v>0.85254804257146055</c:v>
                </c:pt>
                <c:pt idx="475">
                  <c:v>0.8578041445018223</c:v>
                </c:pt>
                <c:pt idx="476">
                  <c:v>0.83356179086628002</c:v>
                </c:pt>
                <c:pt idx="477">
                  <c:v>1.1434141698649902</c:v>
                </c:pt>
                <c:pt idx="478">
                  <c:v>1.1881280171735009</c:v>
                </c:pt>
                <c:pt idx="479">
                  <c:v>0.77774604535598113</c:v>
                </c:pt>
                <c:pt idx="480">
                  <c:v>0.7444971695551551</c:v>
                </c:pt>
                <c:pt idx="481">
                  <c:v>1.4164692977279918</c:v>
                </c:pt>
                <c:pt idx="482">
                  <c:v>0.60264606181382085</c:v>
                </c:pt>
                <c:pt idx="483">
                  <c:v>0.69507767914163388</c:v>
                </c:pt>
                <c:pt idx="484">
                  <c:v>0.78854221590742313</c:v>
                </c:pt>
                <c:pt idx="485">
                  <c:v>0.85577009031944962</c:v>
                </c:pt>
                <c:pt idx="486">
                  <c:v>0.87817524777084199</c:v>
                </c:pt>
                <c:pt idx="487">
                  <c:v>0.91873752550627519</c:v>
                </c:pt>
                <c:pt idx="488">
                  <c:v>1.5211264707073455</c:v>
                </c:pt>
                <c:pt idx="489">
                  <c:v>0.91341609374290145</c:v>
                </c:pt>
                <c:pt idx="490">
                  <c:v>0.89050214741814571</c:v>
                </c:pt>
                <c:pt idx="491">
                  <c:v>0.85883176099431568</c:v>
                </c:pt>
                <c:pt idx="492">
                  <c:v>0.76210709693368239</c:v>
                </c:pt>
                <c:pt idx="493">
                  <c:v>0.71904063404957286</c:v>
                </c:pt>
                <c:pt idx="494">
                  <c:v>0.83416363692783435</c:v>
                </c:pt>
                <c:pt idx="495">
                  <c:v>0.8407886447892261</c:v>
                </c:pt>
                <c:pt idx="496">
                  <c:v>0.26127810395438589</c:v>
                </c:pt>
                <c:pt idx="497">
                  <c:v>0.4952173214554767</c:v>
                </c:pt>
                <c:pt idx="498">
                  <c:v>0.46171257455415765</c:v>
                </c:pt>
                <c:pt idx="499">
                  <c:v>0.69993668085592398</c:v>
                </c:pt>
                <c:pt idx="500">
                  <c:v>0.67358345965456234</c:v>
                </c:pt>
                <c:pt idx="501">
                  <c:v>0.68325271738692761</c:v>
                </c:pt>
                <c:pt idx="502">
                  <c:v>0.71728760524845081</c:v>
                </c:pt>
                <c:pt idx="503">
                  <c:v>0.6037361581867885</c:v>
                </c:pt>
                <c:pt idx="504">
                  <c:v>0.53827272470781806</c:v>
                </c:pt>
                <c:pt idx="505">
                  <c:v>0.55270329681175512</c:v>
                </c:pt>
                <c:pt idx="506">
                  <c:v>0.59836666837949593</c:v>
                </c:pt>
                <c:pt idx="507">
                  <c:v>0.66102182749516947</c:v>
                </c:pt>
                <c:pt idx="508">
                  <c:v>0.7402037818259174</c:v>
                </c:pt>
                <c:pt idx="509">
                  <c:v>0.7681698651293738</c:v>
                </c:pt>
                <c:pt idx="510">
                  <c:v>1.4579705272791865</c:v>
                </c:pt>
                <c:pt idx="511">
                  <c:v>0.90169848655517626</c:v>
                </c:pt>
                <c:pt idx="512">
                  <c:v>0.98990296359054852</c:v>
                </c:pt>
                <c:pt idx="513">
                  <c:v>0.9974047443140529</c:v>
                </c:pt>
                <c:pt idx="514">
                  <c:v>0.9921292026622377</c:v>
                </c:pt>
                <c:pt idx="515">
                  <c:v>1.0789247951826644</c:v>
                </c:pt>
                <c:pt idx="516">
                  <c:v>0.98118378312102195</c:v>
                </c:pt>
                <c:pt idx="517">
                  <c:v>0.97273159287397526</c:v>
                </c:pt>
                <c:pt idx="518">
                  <c:v>0.96935583064408881</c:v>
                </c:pt>
                <c:pt idx="519">
                  <c:v>0.96406302637605235</c:v>
                </c:pt>
                <c:pt idx="520">
                  <c:v>0.9735441950850573</c:v>
                </c:pt>
                <c:pt idx="521">
                  <c:v>0.96383385644809605</c:v>
                </c:pt>
                <c:pt idx="522">
                  <c:v>1.059005464992526</c:v>
                </c:pt>
                <c:pt idx="523">
                  <c:v>1.061743593916666</c:v>
                </c:pt>
                <c:pt idx="524">
                  <c:v>0.9574513336028545</c:v>
                </c:pt>
                <c:pt idx="525">
                  <c:v>0.94742218822350366</c:v>
                </c:pt>
                <c:pt idx="526">
                  <c:v>0.41297168985813343</c:v>
                </c:pt>
                <c:pt idx="527">
                  <c:v>0.3718955089467183</c:v>
                </c:pt>
                <c:pt idx="528">
                  <c:v>0.65217957024102113</c:v>
                </c:pt>
                <c:pt idx="529">
                  <c:v>0.6635136469185472</c:v>
                </c:pt>
                <c:pt idx="530">
                  <c:v>0.66997465295694802</c:v>
                </c:pt>
                <c:pt idx="531">
                  <c:v>0.36481645551128122</c:v>
                </c:pt>
                <c:pt idx="532">
                  <c:v>0.30711115430858926</c:v>
                </c:pt>
                <c:pt idx="533">
                  <c:v>0.65006762729370626</c:v>
                </c:pt>
                <c:pt idx="534">
                  <c:v>0.36608351464144601</c:v>
                </c:pt>
                <c:pt idx="535">
                  <c:v>0.46555647957152468</c:v>
                </c:pt>
                <c:pt idx="536">
                  <c:v>0.50211337231208153</c:v>
                </c:pt>
                <c:pt idx="537">
                  <c:v>0.51049164897204657</c:v>
                </c:pt>
                <c:pt idx="538">
                  <c:v>1.1015527743199987</c:v>
                </c:pt>
                <c:pt idx="539">
                  <c:v>1.0941240981115241</c:v>
                </c:pt>
                <c:pt idx="540">
                  <c:v>1.083379932054845</c:v>
                </c:pt>
                <c:pt idx="541">
                  <c:v>0.91115462421320903</c:v>
                </c:pt>
                <c:pt idx="542">
                  <c:v>0.73719443877791568</c:v>
                </c:pt>
                <c:pt idx="543">
                  <c:v>0.83134700752290058</c:v>
                </c:pt>
                <c:pt idx="544">
                  <c:v>0.81189638919229068</c:v>
                </c:pt>
                <c:pt idx="545">
                  <c:v>0.78447789416724623</c:v>
                </c:pt>
                <c:pt idx="546">
                  <c:v>1.4961553420674825</c:v>
                </c:pt>
                <c:pt idx="547">
                  <c:v>0.66678701303358057</c:v>
                </c:pt>
                <c:pt idx="548">
                  <c:v>0.52592787424685727</c:v>
                </c:pt>
                <c:pt idx="549">
                  <c:v>0.43423519634858787</c:v>
                </c:pt>
                <c:pt idx="550">
                  <c:v>1.5553499291495363</c:v>
                </c:pt>
                <c:pt idx="551">
                  <c:v>0.43627208035141485</c:v>
                </c:pt>
                <c:pt idx="552">
                  <c:v>0.3904888232726465</c:v>
                </c:pt>
                <c:pt idx="553">
                  <c:v>1.198078336157693</c:v>
                </c:pt>
                <c:pt idx="554">
                  <c:v>0.52782030853306705</c:v>
                </c:pt>
                <c:pt idx="555">
                  <c:v>0.43818364549166305</c:v>
                </c:pt>
                <c:pt idx="556">
                  <c:v>0.492188631487809</c:v>
                </c:pt>
                <c:pt idx="557">
                  <c:v>0.5124025546240395</c:v>
                </c:pt>
                <c:pt idx="558">
                  <c:v>1.2726243298287143</c:v>
                </c:pt>
                <c:pt idx="559">
                  <c:v>0.56710235306060297</c:v>
                </c:pt>
                <c:pt idx="560">
                  <c:v>0.55492519052238376</c:v>
                </c:pt>
                <c:pt idx="561">
                  <c:v>0.48801515866291895</c:v>
                </c:pt>
                <c:pt idx="562">
                  <c:v>0.52047188377181852</c:v>
                </c:pt>
                <c:pt idx="563">
                  <c:v>0.37754910519153084</c:v>
                </c:pt>
                <c:pt idx="564">
                  <c:v>0.61449716717098468</c:v>
                </c:pt>
                <c:pt idx="565">
                  <c:v>0.59969017026364257</c:v>
                </c:pt>
                <c:pt idx="566">
                  <c:v>0.22461345847959943</c:v>
                </c:pt>
                <c:pt idx="567">
                  <c:v>0.20767933708815259</c:v>
                </c:pt>
                <c:pt idx="568">
                  <c:v>0.2346358574562841</c:v>
                </c:pt>
                <c:pt idx="569">
                  <c:v>0.19504954770438948</c:v>
                </c:pt>
                <c:pt idx="570">
                  <c:v>0.53277286076881258</c:v>
                </c:pt>
                <c:pt idx="571">
                  <c:v>0.5631491558670042</c:v>
                </c:pt>
                <c:pt idx="572">
                  <c:v>0.64548673458936623</c:v>
                </c:pt>
                <c:pt idx="573">
                  <c:v>0.57361382732709432</c:v>
                </c:pt>
                <c:pt idx="574">
                  <c:v>0.51011148473113499</c:v>
                </c:pt>
                <c:pt idx="575">
                  <c:v>0.49058131770571428</c:v>
                </c:pt>
                <c:pt idx="576">
                  <c:v>0.48675423602377399</c:v>
                </c:pt>
                <c:pt idx="577">
                  <c:v>0.91219431971208798</c:v>
                </c:pt>
                <c:pt idx="578">
                  <c:v>6.0023588584231867E-2</c:v>
                </c:pt>
                <c:pt idx="579">
                  <c:v>0.40131614447994529</c:v>
                </c:pt>
                <c:pt idx="580">
                  <c:v>0.42793120720645361</c:v>
                </c:pt>
                <c:pt idx="581">
                  <c:v>1.0168200539302923</c:v>
                </c:pt>
                <c:pt idx="582">
                  <c:v>1.0007039423096629</c:v>
                </c:pt>
                <c:pt idx="583">
                  <c:v>0.99670702250956467</c:v>
                </c:pt>
                <c:pt idx="584">
                  <c:v>0.95423316782253886</c:v>
                </c:pt>
                <c:pt idx="585">
                  <c:v>0.91031031493361148</c:v>
                </c:pt>
                <c:pt idx="586">
                  <c:v>0.90811823442027639</c:v>
                </c:pt>
                <c:pt idx="587">
                  <c:v>0.87882145896120245</c:v>
                </c:pt>
                <c:pt idx="588">
                  <c:v>1.3889840493830321</c:v>
                </c:pt>
                <c:pt idx="589">
                  <c:v>0.82147746487993911</c:v>
                </c:pt>
                <c:pt idx="590">
                  <c:v>0.80871141722501305</c:v>
                </c:pt>
                <c:pt idx="591">
                  <c:v>1.4637804244433892</c:v>
                </c:pt>
                <c:pt idx="592">
                  <c:v>1.4474111089310731</c:v>
                </c:pt>
                <c:pt idx="593">
                  <c:v>1.492315399306307</c:v>
                </c:pt>
                <c:pt idx="594">
                  <c:v>0.37748590254921344</c:v>
                </c:pt>
                <c:pt idx="595">
                  <c:v>0.37854866422005273</c:v>
                </c:pt>
                <c:pt idx="596">
                  <c:v>0.42439859043392025</c:v>
                </c:pt>
                <c:pt idx="597">
                  <c:v>0.39614409690394098</c:v>
                </c:pt>
                <c:pt idx="598">
                  <c:v>0.48961728967902396</c:v>
                </c:pt>
                <c:pt idx="599">
                  <c:v>0.62121412467151504</c:v>
                </c:pt>
                <c:pt idx="600">
                  <c:v>0.54799095866451075</c:v>
                </c:pt>
                <c:pt idx="601">
                  <c:v>0.97708526753030833</c:v>
                </c:pt>
                <c:pt idx="602">
                  <c:v>0.63029794951398677</c:v>
                </c:pt>
                <c:pt idx="603">
                  <c:v>0.60272102556419094</c:v>
                </c:pt>
                <c:pt idx="604">
                  <c:v>0.71479076722886037</c:v>
                </c:pt>
                <c:pt idx="605">
                  <c:v>0.65937831890001353</c:v>
                </c:pt>
                <c:pt idx="606">
                  <c:v>0.75125168317015545</c:v>
                </c:pt>
                <c:pt idx="607">
                  <c:v>0.75125315485621058</c:v>
                </c:pt>
                <c:pt idx="608">
                  <c:v>0.80891982796470041</c:v>
                </c:pt>
                <c:pt idx="609">
                  <c:v>0.4381176065224674</c:v>
                </c:pt>
                <c:pt idx="610">
                  <c:v>0.45534124110091101</c:v>
                </c:pt>
                <c:pt idx="611">
                  <c:v>0.42954337717750019</c:v>
                </c:pt>
                <c:pt idx="612">
                  <c:v>0.45227860345405857</c:v>
                </c:pt>
                <c:pt idx="613">
                  <c:v>0.48557829673916408</c:v>
                </c:pt>
                <c:pt idx="614">
                  <c:v>0.491684528900804</c:v>
                </c:pt>
                <c:pt idx="615">
                  <c:v>1.2735553175819037</c:v>
                </c:pt>
                <c:pt idx="616">
                  <c:v>0.3487672031563428</c:v>
                </c:pt>
                <c:pt idx="617">
                  <c:v>1.2928829315279993</c:v>
                </c:pt>
                <c:pt idx="618">
                  <c:v>1.2935237585939958</c:v>
                </c:pt>
                <c:pt idx="619">
                  <c:v>1.038816336003062</c:v>
                </c:pt>
                <c:pt idx="620">
                  <c:v>0.92486240300345546</c:v>
                </c:pt>
                <c:pt idx="621">
                  <c:v>0.89774708324351715</c:v>
                </c:pt>
                <c:pt idx="622">
                  <c:v>1.3860417755207541</c:v>
                </c:pt>
                <c:pt idx="623">
                  <c:v>0.87804824449025498</c:v>
                </c:pt>
                <c:pt idx="624">
                  <c:v>0.89113827128916068</c:v>
                </c:pt>
                <c:pt idx="625">
                  <c:v>1.4089780776876175</c:v>
                </c:pt>
                <c:pt idx="626">
                  <c:v>1.4174506543298209</c:v>
                </c:pt>
                <c:pt idx="627">
                  <c:v>0.83559638678882153</c:v>
                </c:pt>
                <c:pt idx="628">
                  <c:v>0.73408105262212586</c:v>
                </c:pt>
                <c:pt idx="629">
                  <c:v>0.72120157012766783</c:v>
                </c:pt>
                <c:pt idx="630">
                  <c:v>0.60848170850746253</c:v>
                </c:pt>
                <c:pt idx="631">
                  <c:v>0.57344105024545367</c:v>
                </c:pt>
                <c:pt idx="632">
                  <c:v>0.59535324013445778</c:v>
                </c:pt>
                <c:pt idx="633">
                  <c:v>0.44816294483824753</c:v>
                </c:pt>
                <c:pt idx="634">
                  <c:v>0.48056427773363214</c:v>
                </c:pt>
                <c:pt idx="635">
                  <c:v>1.3261725799875206</c:v>
                </c:pt>
                <c:pt idx="636">
                  <c:v>0.58637113878301705</c:v>
                </c:pt>
                <c:pt idx="637">
                  <c:v>0.47350747842263569</c:v>
                </c:pt>
                <c:pt idx="638">
                  <c:v>0.51821023957302281</c:v>
                </c:pt>
                <c:pt idx="639">
                  <c:v>0.50546508147009361</c:v>
                </c:pt>
                <c:pt idx="640">
                  <c:v>0.60256009588904547</c:v>
                </c:pt>
                <c:pt idx="641">
                  <c:v>1.2841034042479109</c:v>
                </c:pt>
                <c:pt idx="642">
                  <c:v>0.6658795700783674</c:v>
                </c:pt>
                <c:pt idx="643">
                  <c:v>0.61108584225775098</c:v>
                </c:pt>
                <c:pt idx="644">
                  <c:v>0.57941693637503977</c:v>
                </c:pt>
                <c:pt idx="645">
                  <c:v>0.61703023392688916</c:v>
                </c:pt>
                <c:pt idx="646">
                  <c:v>0.70542216186037854</c:v>
                </c:pt>
                <c:pt idx="647">
                  <c:v>0.76764897882830696</c:v>
                </c:pt>
                <c:pt idx="648">
                  <c:v>0.67287520166069159</c:v>
                </c:pt>
                <c:pt idx="649">
                  <c:v>0.37681997072211165</c:v>
                </c:pt>
                <c:pt idx="650">
                  <c:v>1.235767581839974</c:v>
                </c:pt>
                <c:pt idx="651">
                  <c:v>0.33170521099165762</c:v>
                </c:pt>
                <c:pt idx="652">
                  <c:v>0.29915544137698008</c:v>
                </c:pt>
                <c:pt idx="653">
                  <c:v>0.27451601577736423</c:v>
                </c:pt>
                <c:pt idx="654">
                  <c:v>0.32374401576332507</c:v>
                </c:pt>
                <c:pt idx="655">
                  <c:v>0.35870889055814786</c:v>
                </c:pt>
                <c:pt idx="656">
                  <c:v>1.2873880034820244</c:v>
                </c:pt>
                <c:pt idx="657">
                  <c:v>0.42198846829202064</c:v>
                </c:pt>
                <c:pt idx="658">
                  <c:v>0.44350476049689025</c:v>
                </c:pt>
                <c:pt idx="659">
                  <c:v>0.47807996787101015</c:v>
                </c:pt>
                <c:pt idx="660">
                  <c:v>0.50375596343613149</c:v>
                </c:pt>
                <c:pt idx="661">
                  <c:v>0.5159231061000048</c:v>
                </c:pt>
                <c:pt idx="662">
                  <c:v>0.52752135411080847</c:v>
                </c:pt>
                <c:pt idx="663">
                  <c:v>0.51613167252054426</c:v>
                </c:pt>
                <c:pt idx="664">
                  <c:v>0.49226221846408158</c:v>
                </c:pt>
                <c:pt idx="665">
                  <c:v>0.50616968267245288</c:v>
                </c:pt>
                <c:pt idx="666">
                  <c:v>1.2332526995301787</c:v>
                </c:pt>
                <c:pt idx="667">
                  <c:v>0.46751657228031246</c:v>
                </c:pt>
                <c:pt idx="668">
                  <c:v>0.44589979124445384</c:v>
                </c:pt>
                <c:pt idx="669">
                  <c:v>1.3405292331650764</c:v>
                </c:pt>
                <c:pt idx="670">
                  <c:v>1.2684875581823454</c:v>
                </c:pt>
                <c:pt idx="671">
                  <c:v>1.2694061385669688</c:v>
                </c:pt>
                <c:pt idx="672">
                  <c:v>1.2689953374254892</c:v>
                </c:pt>
                <c:pt idx="673">
                  <c:v>0.50132685777021824</c:v>
                </c:pt>
                <c:pt idx="674">
                  <c:v>0.50668323534460913</c:v>
                </c:pt>
                <c:pt idx="675">
                  <c:v>0.70378066937844608</c:v>
                </c:pt>
                <c:pt idx="676">
                  <c:v>0.71219958800786987</c:v>
                </c:pt>
                <c:pt idx="677">
                  <c:v>0.70364756132304529</c:v>
                </c:pt>
                <c:pt idx="678">
                  <c:v>0.68504445428665584</c:v>
                </c:pt>
                <c:pt idx="679">
                  <c:v>0.6776225266668382</c:v>
                </c:pt>
                <c:pt idx="680">
                  <c:v>0.64591702033130716</c:v>
                </c:pt>
                <c:pt idx="681">
                  <c:v>0.64954572016549728</c:v>
                </c:pt>
                <c:pt idx="682">
                  <c:v>1.2026465106777187</c:v>
                </c:pt>
                <c:pt idx="683">
                  <c:v>0.58072608715708585</c:v>
                </c:pt>
                <c:pt idx="684">
                  <c:v>1.1942767304491662</c:v>
                </c:pt>
                <c:pt idx="685">
                  <c:v>0.76170095770780921</c:v>
                </c:pt>
                <c:pt idx="686">
                  <c:v>0.54649043851263923</c:v>
                </c:pt>
                <c:pt idx="687">
                  <c:v>0.52023828997813504</c:v>
                </c:pt>
                <c:pt idx="688">
                  <c:v>0.50930687337423486</c:v>
                </c:pt>
                <c:pt idx="689">
                  <c:v>0.52222163072321004</c:v>
                </c:pt>
                <c:pt idx="690">
                  <c:v>0.54933663698412394</c:v>
                </c:pt>
                <c:pt idx="691">
                  <c:v>1.2421466129476118</c:v>
                </c:pt>
                <c:pt idx="692">
                  <c:v>0.40084056489980613</c:v>
                </c:pt>
                <c:pt idx="693">
                  <c:v>0.46879204085472115</c:v>
                </c:pt>
                <c:pt idx="694">
                  <c:v>0.47276883631193728</c:v>
                </c:pt>
                <c:pt idx="695">
                  <c:v>0.44636704857169102</c:v>
                </c:pt>
                <c:pt idx="696">
                  <c:v>1.307423914902792E-2</c:v>
                </c:pt>
                <c:pt idx="697">
                  <c:v>0.77999284226291088</c:v>
                </c:pt>
                <c:pt idx="698">
                  <c:v>0.91549788757703909</c:v>
                </c:pt>
                <c:pt idx="699">
                  <c:v>1.2135909148523494</c:v>
                </c:pt>
                <c:pt idx="700">
                  <c:v>1.2676544826572211</c:v>
                </c:pt>
                <c:pt idx="701">
                  <c:v>0.39923196168244052</c:v>
                </c:pt>
                <c:pt idx="702">
                  <c:v>0.42179989808157653</c:v>
                </c:pt>
                <c:pt idx="703">
                  <c:v>0.6529963228161928</c:v>
                </c:pt>
                <c:pt idx="704">
                  <c:v>0.4905611213201389</c:v>
                </c:pt>
                <c:pt idx="705">
                  <c:v>0.51176254650264452</c:v>
                </c:pt>
                <c:pt idx="706">
                  <c:v>0.85330956585415929</c:v>
                </c:pt>
                <c:pt idx="707">
                  <c:v>0.416814400892773</c:v>
                </c:pt>
                <c:pt idx="708">
                  <c:v>0.87929456371379278</c:v>
                </c:pt>
                <c:pt idx="709">
                  <c:v>0.4590687542146647</c:v>
                </c:pt>
                <c:pt idx="710">
                  <c:v>0.62056285231687391</c:v>
                </c:pt>
                <c:pt idx="711">
                  <c:v>0.60871496317912388</c:v>
                </c:pt>
                <c:pt idx="712">
                  <c:v>0.56401224562200558</c:v>
                </c:pt>
                <c:pt idx="713">
                  <c:v>0.56561185192347307</c:v>
                </c:pt>
                <c:pt idx="714">
                  <c:v>0.56046657439142922</c:v>
                </c:pt>
                <c:pt idx="715">
                  <c:v>0.51478104792774348</c:v>
                </c:pt>
                <c:pt idx="716">
                  <c:v>0.42989374515464296</c:v>
                </c:pt>
                <c:pt idx="717">
                  <c:v>0.40025039026274328</c:v>
                </c:pt>
                <c:pt idx="718">
                  <c:v>0.49054865092638045</c:v>
                </c:pt>
                <c:pt idx="719">
                  <c:v>0.59469807797823382</c:v>
                </c:pt>
                <c:pt idx="720">
                  <c:v>0.55617416349573279</c:v>
                </c:pt>
                <c:pt idx="721">
                  <c:v>0.19984026098118615</c:v>
                </c:pt>
                <c:pt idx="722">
                  <c:v>0.34335481486317443</c:v>
                </c:pt>
                <c:pt idx="723">
                  <c:v>0.66828099348744519</c:v>
                </c:pt>
                <c:pt idx="724">
                  <c:v>0.6531104058990671</c:v>
                </c:pt>
                <c:pt idx="725">
                  <c:v>0.66026672544282106</c:v>
                </c:pt>
                <c:pt idx="726">
                  <c:v>0.33596991328017678</c:v>
                </c:pt>
                <c:pt idx="727">
                  <c:v>0.39997450040579369</c:v>
                </c:pt>
                <c:pt idx="728">
                  <c:v>0.24463388604799977</c:v>
                </c:pt>
                <c:pt idx="729">
                  <c:v>0.40292680846673279</c:v>
                </c:pt>
                <c:pt idx="730">
                  <c:v>3.2504709792679477E-2</c:v>
                </c:pt>
                <c:pt idx="731">
                  <c:v>0.22911473971521401</c:v>
                </c:pt>
                <c:pt idx="732">
                  <c:v>0.25948968311347503</c:v>
                </c:pt>
                <c:pt idx="733">
                  <c:v>0.35422850950045315</c:v>
                </c:pt>
                <c:pt idx="734">
                  <c:v>0.54138909415951875</c:v>
                </c:pt>
                <c:pt idx="735">
                  <c:v>0.53786913461937713</c:v>
                </c:pt>
                <c:pt idx="736">
                  <c:v>0.39121685006864848</c:v>
                </c:pt>
                <c:pt idx="737">
                  <c:v>0.38839449881631066</c:v>
                </c:pt>
                <c:pt idx="738">
                  <c:v>0.33606045339623331</c:v>
                </c:pt>
                <c:pt idx="739">
                  <c:v>0.33182388251628991</c:v>
                </c:pt>
                <c:pt idx="740">
                  <c:v>0.32633831913860534</c:v>
                </c:pt>
                <c:pt idx="741">
                  <c:v>0.27174727107510088</c:v>
                </c:pt>
                <c:pt idx="742">
                  <c:v>0.23365966646023634</c:v>
                </c:pt>
                <c:pt idx="743">
                  <c:v>0.30680126060984519</c:v>
                </c:pt>
                <c:pt idx="744">
                  <c:v>1.236669644150926</c:v>
                </c:pt>
                <c:pt idx="745">
                  <c:v>0.27068714802693317</c:v>
                </c:pt>
                <c:pt idx="746">
                  <c:v>0.50973448480707195</c:v>
                </c:pt>
                <c:pt idx="747">
                  <c:v>0.35314547247273192</c:v>
                </c:pt>
                <c:pt idx="748">
                  <c:v>0.40149900040661901</c:v>
                </c:pt>
                <c:pt idx="749">
                  <c:v>0.35714265519873128</c:v>
                </c:pt>
                <c:pt idx="750">
                  <c:v>0.41232297906696003</c:v>
                </c:pt>
                <c:pt idx="751">
                  <c:v>0.36130904829110599</c:v>
                </c:pt>
                <c:pt idx="752">
                  <c:v>0.27953051476726054</c:v>
                </c:pt>
                <c:pt idx="753">
                  <c:v>0.11591591636074874</c:v>
                </c:pt>
                <c:pt idx="754">
                  <c:v>9.9334555337889999E-2</c:v>
                </c:pt>
                <c:pt idx="755">
                  <c:v>1.0634839748149969</c:v>
                </c:pt>
                <c:pt idx="756">
                  <c:v>0.12785965916107239</c:v>
                </c:pt>
                <c:pt idx="757">
                  <c:v>0.28579969059792931</c:v>
                </c:pt>
                <c:pt idx="758">
                  <c:v>0.12955437167815878</c:v>
                </c:pt>
                <c:pt idx="759">
                  <c:v>4.7546020355859038E-2</c:v>
                </c:pt>
                <c:pt idx="760">
                  <c:v>7.3191810522375819E-2</c:v>
                </c:pt>
                <c:pt idx="761">
                  <c:v>0.17349931851703426</c:v>
                </c:pt>
                <c:pt idx="762">
                  <c:v>0.15111994805573889</c:v>
                </c:pt>
                <c:pt idx="763">
                  <c:v>1.0272599609355351</c:v>
                </c:pt>
                <c:pt idx="764">
                  <c:v>1.0000329220561603</c:v>
                </c:pt>
                <c:pt idx="765">
                  <c:v>0.94505154462294805</c:v>
                </c:pt>
                <c:pt idx="766">
                  <c:v>0.97828649487176866</c:v>
                </c:pt>
                <c:pt idx="767">
                  <c:v>1.0373788316727397</c:v>
                </c:pt>
                <c:pt idx="768">
                  <c:v>1.0610608484494417</c:v>
                </c:pt>
                <c:pt idx="769">
                  <c:v>1.1507623705192265</c:v>
                </c:pt>
                <c:pt idx="770">
                  <c:v>1.2836185710922565</c:v>
                </c:pt>
                <c:pt idx="771">
                  <c:v>1.2866677144516354</c:v>
                </c:pt>
                <c:pt idx="772">
                  <c:v>1.265825610312223</c:v>
                </c:pt>
                <c:pt idx="773">
                  <c:v>1.2125768790172542</c:v>
                </c:pt>
                <c:pt idx="774">
                  <c:v>1.1646301053746997</c:v>
                </c:pt>
                <c:pt idx="775">
                  <c:v>1.1237924561449846</c:v>
                </c:pt>
                <c:pt idx="776">
                  <c:v>1.1355623748792112</c:v>
                </c:pt>
                <c:pt idx="777">
                  <c:v>1.1567617156920567</c:v>
                </c:pt>
                <c:pt idx="778">
                  <c:v>0.86967838046594104</c:v>
                </c:pt>
                <c:pt idx="779">
                  <c:v>0.84022174238251934</c:v>
                </c:pt>
                <c:pt idx="780">
                  <c:v>0.8709787015013527</c:v>
                </c:pt>
                <c:pt idx="781">
                  <c:v>0.93410981861449427</c:v>
                </c:pt>
                <c:pt idx="782">
                  <c:v>0.97385792477516187</c:v>
                </c:pt>
                <c:pt idx="783">
                  <c:v>1.0246430840186562</c:v>
                </c:pt>
                <c:pt idx="784">
                  <c:v>1.0493761748070398</c:v>
                </c:pt>
                <c:pt idx="785">
                  <c:v>0.97498962006678158</c:v>
                </c:pt>
                <c:pt idx="786">
                  <c:v>1.0539215661611683</c:v>
                </c:pt>
                <c:pt idx="787">
                  <c:v>1.1006768535639142</c:v>
                </c:pt>
                <c:pt idx="788">
                  <c:v>1.0812238057168149</c:v>
                </c:pt>
                <c:pt idx="789">
                  <c:v>0.99161101298006404</c:v>
                </c:pt>
                <c:pt idx="790">
                  <c:v>0.94866285692551711</c:v>
                </c:pt>
                <c:pt idx="791">
                  <c:v>1.2155953072707089</c:v>
                </c:pt>
                <c:pt idx="792">
                  <c:v>1.1259356471906423</c:v>
                </c:pt>
                <c:pt idx="793">
                  <c:v>1.116442539532509</c:v>
                </c:pt>
                <c:pt idx="794">
                  <c:v>1.1184629020737484</c:v>
                </c:pt>
                <c:pt idx="795">
                  <c:v>1.1132101921853794</c:v>
                </c:pt>
                <c:pt idx="796">
                  <c:v>1.1066614032983833</c:v>
                </c:pt>
                <c:pt idx="797">
                  <c:v>1.157059319346508</c:v>
                </c:pt>
                <c:pt idx="798">
                  <c:v>0.81271781975373203</c:v>
                </c:pt>
                <c:pt idx="799">
                  <c:v>0.83947892649611267</c:v>
                </c:pt>
                <c:pt idx="800">
                  <c:v>0.86053563816612433</c:v>
                </c:pt>
                <c:pt idx="801">
                  <c:v>0.88349645472333971</c:v>
                </c:pt>
                <c:pt idx="802">
                  <c:v>0.81886781961101285</c:v>
                </c:pt>
                <c:pt idx="803">
                  <c:v>0.84258893146476088</c:v>
                </c:pt>
                <c:pt idx="804">
                  <c:v>0.72964031865408485</c:v>
                </c:pt>
                <c:pt idx="805">
                  <c:v>0.71224944694463177</c:v>
                </c:pt>
                <c:pt idx="806">
                  <c:v>1.0821689997641504</c:v>
                </c:pt>
                <c:pt idx="807">
                  <c:v>0.81192546351158512</c:v>
                </c:pt>
                <c:pt idx="808">
                  <c:v>0.87119006757750295</c:v>
                </c:pt>
                <c:pt idx="809">
                  <c:v>0.89755794478934581</c:v>
                </c:pt>
                <c:pt idx="810">
                  <c:v>0.82092333174532772</c:v>
                </c:pt>
                <c:pt idx="811">
                  <c:v>1.0563614358787186</c:v>
                </c:pt>
                <c:pt idx="812">
                  <c:v>1.0706921278104875</c:v>
                </c:pt>
                <c:pt idx="813">
                  <c:v>1.1565749579194484</c:v>
                </c:pt>
                <c:pt idx="814">
                  <c:v>1.2373753852227645</c:v>
                </c:pt>
                <c:pt idx="815">
                  <c:v>1.150819353935385</c:v>
                </c:pt>
                <c:pt idx="816">
                  <c:v>0.82170311235203519</c:v>
                </c:pt>
                <c:pt idx="817">
                  <c:v>0.80530873859220087</c:v>
                </c:pt>
                <c:pt idx="818">
                  <c:v>1.1398919278817337</c:v>
                </c:pt>
                <c:pt idx="819">
                  <c:v>1.1537867225370202</c:v>
                </c:pt>
                <c:pt idx="820">
                  <c:v>1.0643332532113534</c:v>
                </c:pt>
                <c:pt idx="821">
                  <c:v>0.55411918121156267</c:v>
                </c:pt>
                <c:pt idx="822">
                  <c:v>0.57808562554616483</c:v>
                </c:pt>
                <c:pt idx="823">
                  <c:v>0.61409297876894953</c:v>
                </c:pt>
                <c:pt idx="824">
                  <c:v>0.60184411580169794</c:v>
                </c:pt>
                <c:pt idx="825">
                  <c:v>0.58193929301152203</c:v>
                </c:pt>
                <c:pt idx="826">
                  <c:v>0.61901811770544812</c:v>
                </c:pt>
                <c:pt idx="827">
                  <c:v>0.60483631541522209</c:v>
                </c:pt>
                <c:pt idx="828">
                  <c:v>0.63266692860368701</c:v>
                </c:pt>
                <c:pt idx="829">
                  <c:v>1.1592160134338292</c:v>
                </c:pt>
                <c:pt idx="830">
                  <c:v>1.0797040811871157</c:v>
                </c:pt>
                <c:pt idx="831">
                  <c:v>1.0379636743027769</c:v>
                </c:pt>
                <c:pt idx="832">
                  <c:v>0.98743201283025195</c:v>
                </c:pt>
                <c:pt idx="833">
                  <c:v>0.95273442137147635</c:v>
                </c:pt>
                <c:pt idx="834">
                  <c:v>0.99388544037534376</c:v>
                </c:pt>
                <c:pt idx="835">
                  <c:v>0.20375821373183367</c:v>
                </c:pt>
                <c:pt idx="836">
                  <c:v>1.6834776104870492</c:v>
                </c:pt>
                <c:pt idx="837">
                  <c:v>1.6783159098424041</c:v>
                </c:pt>
                <c:pt idx="838">
                  <c:v>1.6765665981091327</c:v>
                </c:pt>
                <c:pt idx="839">
                  <c:v>1.4936649390731784</c:v>
                </c:pt>
                <c:pt idx="840">
                  <c:v>1.5465472927183719</c:v>
                </c:pt>
                <c:pt idx="841">
                  <c:v>1.5153135330703196</c:v>
                </c:pt>
                <c:pt idx="842">
                  <c:v>1.2788972215260346</c:v>
                </c:pt>
                <c:pt idx="843">
                  <c:v>1.3326504744603491</c:v>
                </c:pt>
                <c:pt idx="844">
                  <c:v>1.2662127889871639</c:v>
                </c:pt>
                <c:pt idx="845">
                  <c:v>1.3229037367936389</c:v>
                </c:pt>
                <c:pt idx="846">
                  <c:v>1.3079134377571413</c:v>
                </c:pt>
                <c:pt idx="847">
                  <c:v>1.2497051235776266</c:v>
                </c:pt>
                <c:pt idx="848">
                  <c:v>1.2427157128755737</c:v>
                </c:pt>
                <c:pt idx="849">
                  <c:v>0.87748670931741823</c:v>
                </c:pt>
                <c:pt idx="850">
                  <c:v>0.87261396889456555</c:v>
                </c:pt>
                <c:pt idx="851">
                  <c:v>0.79047447857652886</c:v>
                </c:pt>
                <c:pt idx="852">
                  <c:v>0.82101431154267857</c:v>
                </c:pt>
                <c:pt idx="853">
                  <c:v>0.83943352755658718</c:v>
                </c:pt>
                <c:pt idx="854">
                  <c:v>0.85287268382276094</c:v>
                </c:pt>
                <c:pt idx="855">
                  <c:v>0.90387005929227038</c:v>
                </c:pt>
                <c:pt idx="856">
                  <c:v>0.94367439653842844</c:v>
                </c:pt>
                <c:pt idx="857">
                  <c:v>0.93436279973926295</c:v>
                </c:pt>
                <c:pt idx="858">
                  <c:v>0.8064273542013557</c:v>
                </c:pt>
                <c:pt idx="859">
                  <c:v>1.0543021897833578</c:v>
                </c:pt>
                <c:pt idx="860">
                  <c:v>1.0694525656429468</c:v>
                </c:pt>
                <c:pt idx="861">
                  <c:v>1.2034488216842623</c:v>
                </c:pt>
                <c:pt idx="862">
                  <c:v>0.81854521851710327</c:v>
                </c:pt>
                <c:pt idx="863">
                  <c:v>1.1941899724983653</c:v>
                </c:pt>
                <c:pt idx="864">
                  <c:v>1.1729036356528639</c:v>
                </c:pt>
                <c:pt idx="865">
                  <c:v>0.84056490209032919</c:v>
                </c:pt>
                <c:pt idx="866">
                  <c:v>0.87765322127431289</c:v>
                </c:pt>
                <c:pt idx="867">
                  <c:v>0.90022413048390493</c:v>
                </c:pt>
                <c:pt idx="868">
                  <c:v>0.95088037596359565</c:v>
                </c:pt>
                <c:pt idx="869">
                  <c:v>1.0852705682000656</c:v>
                </c:pt>
                <c:pt idx="870">
                  <c:v>0.41828771826991268</c:v>
                </c:pt>
                <c:pt idx="871">
                  <c:v>0.417574435825184</c:v>
                </c:pt>
                <c:pt idx="872">
                  <c:v>1.0520214718017609</c:v>
                </c:pt>
                <c:pt idx="873">
                  <c:v>0.51908168770781782</c:v>
                </c:pt>
                <c:pt idx="874">
                  <c:v>0.67140016929320501</c:v>
                </c:pt>
                <c:pt idx="875">
                  <c:v>0.67967983444038371</c:v>
                </c:pt>
                <c:pt idx="876">
                  <c:v>0.62849589227087288</c:v>
                </c:pt>
                <c:pt idx="877">
                  <c:v>0.70486202481942062</c:v>
                </c:pt>
                <c:pt idx="878">
                  <c:v>0.48964527342663366</c:v>
                </c:pt>
                <c:pt idx="879">
                  <c:v>1.1002564659030214</c:v>
                </c:pt>
                <c:pt idx="880">
                  <c:v>0.39166101235992307</c:v>
                </c:pt>
                <c:pt idx="881">
                  <c:v>0.23233408791221022</c:v>
                </c:pt>
                <c:pt idx="882">
                  <c:v>0.61326306293275412</c:v>
                </c:pt>
                <c:pt idx="883">
                  <c:v>0.22768272842710263</c:v>
                </c:pt>
                <c:pt idx="884">
                  <c:v>9.3538629454205852E-2</c:v>
                </c:pt>
                <c:pt idx="885">
                  <c:v>0.7616388793408283</c:v>
                </c:pt>
                <c:pt idx="886">
                  <c:v>1.2497305573376405</c:v>
                </c:pt>
                <c:pt idx="887">
                  <c:v>0.79258000974818954</c:v>
                </c:pt>
                <c:pt idx="888">
                  <c:v>0.82920490864907193</c:v>
                </c:pt>
                <c:pt idx="889">
                  <c:v>0.86478930336002613</c:v>
                </c:pt>
                <c:pt idx="890">
                  <c:v>0.86041298869687088</c:v>
                </c:pt>
                <c:pt idx="891">
                  <c:v>0.86811000062814725</c:v>
                </c:pt>
                <c:pt idx="892">
                  <c:v>0.84901999823203667</c:v>
                </c:pt>
                <c:pt idx="893">
                  <c:v>0.85272852066519278</c:v>
                </c:pt>
                <c:pt idx="894">
                  <c:v>0.85517035232818395</c:v>
                </c:pt>
                <c:pt idx="895">
                  <c:v>0.84760223516541477</c:v>
                </c:pt>
                <c:pt idx="896">
                  <c:v>0.82761716329541124</c:v>
                </c:pt>
                <c:pt idx="897">
                  <c:v>0.82949174689823557</c:v>
                </c:pt>
                <c:pt idx="898">
                  <c:v>1.3186220265914059</c:v>
                </c:pt>
                <c:pt idx="899">
                  <c:v>1.3395354209640578</c:v>
                </c:pt>
                <c:pt idx="900">
                  <c:v>1.4389830378463841</c:v>
                </c:pt>
                <c:pt idx="901">
                  <c:v>1.3132367221374917</c:v>
                </c:pt>
                <c:pt idx="902">
                  <c:v>1.2795211854015358</c:v>
                </c:pt>
                <c:pt idx="903">
                  <c:v>1.3304963821187774</c:v>
                </c:pt>
                <c:pt idx="904">
                  <c:v>1.3700368813709489</c:v>
                </c:pt>
                <c:pt idx="905">
                  <c:v>1.4159420226903123</c:v>
                </c:pt>
                <c:pt idx="906">
                  <c:v>1.4494852611998841</c:v>
                </c:pt>
                <c:pt idx="907">
                  <c:v>1.857274332431468</c:v>
                </c:pt>
                <c:pt idx="908">
                  <c:v>1.4922417340451308</c:v>
                </c:pt>
                <c:pt idx="909">
                  <c:v>1.4727560989248198</c:v>
                </c:pt>
                <c:pt idx="910">
                  <c:v>1.8904051418759158</c:v>
                </c:pt>
                <c:pt idx="911">
                  <c:v>0.11056831791995181</c:v>
                </c:pt>
                <c:pt idx="912">
                  <c:v>0.19226041823818799</c:v>
                </c:pt>
                <c:pt idx="913">
                  <c:v>0.16430162640281196</c:v>
                </c:pt>
                <c:pt idx="914">
                  <c:v>1.1061214479436503</c:v>
                </c:pt>
                <c:pt idx="915">
                  <c:v>0.14622062854838291</c:v>
                </c:pt>
                <c:pt idx="916">
                  <c:v>0.17895298347407163</c:v>
                </c:pt>
                <c:pt idx="917">
                  <c:v>0.18938216185439177</c:v>
                </c:pt>
                <c:pt idx="918">
                  <c:v>0.2352228825517812</c:v>
                </c:pt>
                <c:pt idx="919">
                  <c:v>0.11296547562368671</c:v>
                </c:pt>
                <c:pt idx="920">
                  <c:v>0.21940898397214137</c:v>
                </c:pt>
                <c:pt idx="921">
                  <c:v>0.19655469699936218</c:v>
                </c:pt>
                <c:pt idx="922">
                  <c:v>0.20588679546141694</c:v>
                </c:pt>
                <c:pt idx="923">
                  <c:v>1.1620696307675176</c:v>
                </c:pt>
                <c:pt idx="924">
                  <c:v>0.11943664326042248</c:v>
                </c:pt>
                <c:pt idx="925">
                  <c:v>0.12935708174862307</c:v>
                </c:pt>
                <c:pt idx="926">
                  <c:v>0.80318590284390234</c:v>
                </c:pt>
                <c:pt idx="927">
                  <c:v>0.82936249333065926</c:v>
                </c:pt>
                <c:pt idx="928">
                  <c:v>0.85937357918179136</c:v>
                </c:pt>
                <c:pt idx="929">
                  <c:v>0.91878381296425071</c:v>
                </c:pt>
                <c:pt idx="930">
                  <c:v>0.92429625994092413</c:v>
                </c:pt>
                <c:pt idx="931">
                  <c:v>0.89110645670328503</c:v>
                </c:pt>
                <c:pt idx="932">
                  <c:v>0.83225006470146845</c:v>
                </c:pt>
                <c:pt idx="933">
                  <c:v>0.84742165701881844</c:v>
                </c:pt>
                <c:pt idx="934">
                  <c:v>0.77706176117658088</c:v>
                </c:pt>
                <c:pt idx="935">
                  <c:v>0.73018607872887553</c:v>
                </c:pt>
                <c:pt idx="936">
                  <c:v>1.1509913991669987</c:v>
                </c:pt>
                <c:pt idx="937">
                  <c:v>0.62992848500364995</c:v>
                </c:pt>
                <c:pt idx="938">
                  <c:v>0.52245178384777824</c:v>
                </c:pt>
                <c:pt idx="939">
                  <c:v>0.50011322902104949</c:v>
                </c:pt>
                <c:pt idx="940">
                  <c:v>0.44993019828286646</c:v>
                </c:pt>
                <c:pt idx="941">
                  <c:v>0.79200140496893878</c:v>
                </c:pt>
                <c:pt idx="942">
                  <c:v>0.79265095812546216</c:v>
                </c:pt>
                <c:pt idx="943">
                  <c:v>1.4090681213418059</c:v>
                </c:pt>
                <c:pt idx="944">
                  <c:v>0.70855222832286058</c:v>
                </c:pt>
                <c:pt idx="945">
                  <c:v>0.69936671306751796</c:v>
                </c:pt>
                <c:pt idx="946">
                  <c:v>0.69602466182668798</c:v>
                </c:pt>
                <c:pt idx="947">
                  <c:v>0.55981109523065797</c:v>
                </c:pt>
                <c:pt idx="948">
                  <c:v>0.65884650104038511</c:v>
                </c:pt>
                <c:pt idx="949">
                  <c:v>0.66478785024530906</c:v>
                </c:pt>
                <c:pt idx="950">
                  <c:v>1.5208881495638196</c:v>
                </c:pt>
                <c:pt idx="951">
                  <c:v>0.64561752396536731</c:v>
                </c:pt>
                <c:pt idx="952">
                  <c:v>0.61558280344132943</c:v>
                </c:pt>
                <c:pt idx="953">
                  <c:v>0.72478449088011887</c:v>
                </c:pt>
                <c:pt idx="954">
                  <c:v>0.72425684896771003</c:v>
                </c:pt>
                <c:pt idx="955">
                  <c:v>0.70368693979374553</c:v>
                </c:pt>
                <c:pt idx="956">
                  <c:v>0.44396735830362088</c:v>
                </c:pt>
                <c:pt idx="957">
                  <c:v>0.62539163505355067</c:v>
                </c:pt>
                <c:pt idx="958">
                  <c:v>0.62223885541132296</c:v>
                </c:pt>
                <c:pt idx="959">
                  <c:v>0.47628479358595199</c:v>
                </c:pt>
                <c:pt idx="960">
                  <c:v>0.51227311024454436</c:v>
                </c:pt>
                <c:pt idx="961">
                  <c:v>0.50601094279740522</c:v>
                </c:pt>
                <c:pt idx="962">
                  <c:v>0.39697609957873192</c:v>
                </c:pt>
                <c:pt idx="963">
                  <c:v>0.57254350693537137</c:v>
                </c:pt>
                <c:pt idx="964">
                  <c:v>0.55017629823195791</c:v>
                </c:pt>
                <c:pt idx="965">
                  <c:v>1.3476482864250781</c:v>
                </c:pt>
                <c:pt idx="966">
                  <c:v>1.3652686765183133</c:v>
                </c:pt>
                <c:pt idx="967">
                  <c:v>1.3859213674772262</c:v>
                </c:pt>
                <c:pt idx="968">
                  <c:v>0.17226986212980713</c:v>
                </c:pt>
                <c:pt idx="969">
                  <c:v>0.16529954100170663</c:v>
                </c:pt>
                <c:pt idx="970">
                  <c:v>0.30213316837975113</c:v>
                </c:pt>
                <c:pt idx="971">
                  <c:v>0.25194407334142743</c:v>
                </c:pt>
                <c:pt idx="972">
                  <c:v>0.12494528173120477</c:v>
                </c:pt>
                <c:pt idx="973">
                  <c:v>0.14753632387826823</c:v>
                </c:pt>
                <c:pt idx="974">
                  <c:v>3.2269830752910851E-2</c:v>
                </c:pt>
                <c:pt idx="975">
                  <c:v>0.67819308706945447</c:v>
                </c:pt>
                <c:pt idx="976">
                  <c:v>0.69879988422833583</c:v>
                </c:pt>
                <c:pt idx="977">
                  <c:v>0.70802388702845609</c:v>
                </c:pt>
                <c:pt idx="978">
                  <c:v>0.62900104136316015</c:v>
                </c:pt>
                <c:pt idx="979">
                  <c:v>0.61774137611193203</c:v>
                </c:pt>
                <c:pt idx="980">
                  <c:v>0.65429081252656029</c:v>
                </c:pt>
                <c:pt idx="981">
                  <c:v>0.61765907764950034</c:v>
                </c:pt>
                <c:pt idx="982">
                  <c:v>0.55975026657871452</c:v>
                </c:pt>
                <c:pt idx="983">
                  <c:v>0.56315454319033287</c:v>
                </c:pt>
                <c:pt idx="984">
                  <c:v>0.52863214670945813</c:v>
                </c:pt>
                <c:pt idx="985">
                  <c:v>0.49244816313659107</c:v>
                </c:pt>
                <c:pt idx="986">
                  <c:v>0.52295856414099717</c:v>
                </c:pt>
                <c:pt idx="987">
                  <c:v>0.55350453174009184</c:v>
                </c:pt>
                <c:pt idx="988">
                  <c:v>0.46695864587193414</c:v>
                </c:pt>
                <c:pt idx="989">
                  <c:v>0.45459189008620077</c:v>
                </c:pt>
                <c:pt idx="990">
                  <c:v>0.50058496314264866</c:v>
                </c:pt>
                <c:pt idx="991">
                  <c:v>1.1935287636843948</c:v>
                </c:pt>
                <c:pt idx="992">
                  <c:v>0.55093242845728807</c:v>
                </c:pt>
                <c:pt idx="993">
                  <c:v>0.51035788552354755</c:v>
                </c:pt>
                <c:pt idx="994">
                  <c:v>0.49466087757896593</c:v>
                </c:pt>
                <c:pt idx="995">
                  <c:v>1.20009987262513</c:v>
                </c:pt>
                <c:pt idx="996">
                  <c:v>0.56574023858739353</c:v>
                </c:pt>
                <c:pt idx="997">
                  <c:v>0.60475010086532421</c:v>
                </c:pt>
                <c:pt idx="998">
                  <c:v>0.55562687869745919</c:v>
                </c:pt>
                <c:pt idx="999">
                  <c:v>0.53918445772881973</c:v>
                </c:pt>
                <c:pt idx="1000">
                  <c:v>0.57356089258864185</c:v>
                </c:pt>
                <c:pt idx="1001">
                  <c:v>0.57723371740336105</c:v>
                </c:pt>
                <c:pt idx="1002">
                  <c:v>0.64037499062162617</c:v>
                </c:pt>
                <c:pt idx="1003">
                  <c:v>0.65109381203269978</c:v>
                </c:pt>
                <c:pt idx="1004">
                  <c:v>0.65398431150568348</c:v>
                </c:pt>
                <c:pt idx="1005">
                  <c:v>1.133817599904527</c:v>
                </c:pt>
                <c:pt idx="1006">
                  <c:v>1.1356444711002494</c:v>
                </c:pt>
                <c:pt idx="1007">
                  <c:v>1.154089885509582</c:v>
                </c:pt>
                <c:pt idx="1008">
                  <c:v>1.1655840357402698</c:v>
                </c:pt>
                <c:pt idx="1009">
                  <c:v>1.053311144098104</c:v>
                </c:pt>
                <c:pt idx="1010">
                  <c:v>1.026251328626079</c:v>
                </c:pt>
                <c:pt idx="1011">
                  <c:v>0.95147210703332052</c:v>
                </c:pt>
                <c:pt idx="1012">
                  <c:v>1.0995596107126842</c:v>
                </c:pt>
                <c:pt idx="1013">
                  <c:v>1.1528616502602564</c:v>
                </c:pt>
                <c:pt idx="1014">
                  <c:v>1.1096209874016711</c:v>
                </c:pt>
                <c:pt idx="1015">
                  <c:v>1.1329687602158376</c:v>
                </c:pt>
                <c:pt idx="1016">
                  <c:v>1.0297955255561397</c:v>
                </c:pt>
                <c:pt idx="1017">
                  <c:v>0.93499241008859491</c:v>
                </c:pt>
                <c:pt idx="1018">
                  <c:v>0.88575357264694754</c:v>
                </c:pt>
                <c:pt idx="1019">
                  <c:v>0.89237191121932136</c:v>
                </c:pt>
                <c:pt idx="1020">
                  <c:v>0.90339853837546025</c:v>
                </c:pt>
                <c:pt idx="1021">
                  <c:v>0.8922954761971712</c:v>
                </c:pt>
                <c:pt idx="1022">
                  <c:v>0.93935981222102116</c:v>
                </c:pt>
                <c:pt idx="1023">
                  <c:v>0.26967824642777061</c:v>
                </c:pt>
                <c:pt idx="1024">
                  <c:v>0.26152148159171418</c:v>
                </c:pt>
                <c:pt idx="1025">
                  <c:v>0.33085738796910086</c:v>
                </c:pt>
                <c:pt idx="1026">
                  <c:v>0.3262127818040188</c:v>
                </c:pt>
                <c:pt idx="1027">
                  <c:v>0.33123176739820764</c:v>
                </c:pt>
                <c:pt idx="1028">
                  <c:v>1.1637180402194216</c:v>
                </c:pt>
                <c:pt idx="1029">
                  <c:v>0.69345180430274844</c:v>
                </c:pt>
                <c:pt idx="1030">
                  <c:v>0.68710226364178795</c:v>
                </c:pt>
                <c:pt idx="1031">
                  <c:v>0.73324487037295794</c:v>
                </c:pt>
                <c:pt idx="1032">
                  <c:v>1.2170036609877442</c:v>
                </c:pt>
                <c:pt idx="1033">
                  <c:v>1.2567748396444258</c:v>
                </c:pt>
                <c:pt idx="1034">
                  <c:v>0.72029311009433072</c:v>
                </c:pt>
                <c:pt idx="1035">
                  <c:v>0.68721968963790281</c:v>
                </c:pt>
                <c:pt idx="1036">
                  <c:v>0.68379863980633393</c:v>
                </c:pt>
                <c:pt idx="1037">
                  <c:v>0.64634521480949381</c:v>
                </c:pt>
                <c:pt idx="1038">
                  <c:v>0.63841576457356519</c:v>
                </c:pt>
                <c:pt idx="1039">
                  <c:v>0.61985420828998372</c:v>
                </c:pt>
                <c:pt idx="1040">
                  <c:v>0.62343634098731027</c:v>
                </c:pt>
                <c:pt idx="1041">
                  <c:v>1.3501845030379598</c:v>
                </c:pt>
                <c:pt idx="1042">
                  <c:v>0.64065919344613109</c:v>
                </c:pt>
                <c:pt idx="1043">
                  <c:v>1.3899701262426589</c:v>
                </c:pt>
                <c:pt idx="1044">
                  <c:v>1.2572403071856095</c:v>
                </c:pt>
                <c:pt idx="1045">
                  <c:v>1.4110754301884743</c:v>
                </c:pt>
                <c:pt idx="1046">
                  <c:v>1.4617001218269481</c:v>
                </c:pt>
                <c:pt idx="1047">
                  <c:v>1.5383687366603933</c:v>
                </c:pt>
                <c:pt idx="1048">
                  <c:v>1.58761892704118</c:v>
                </c:pt>
                <c:pt idx="1049">
                  <c:v>1.7437990700989439</c:v>
                </c:pt>
                <c:pt idx="1050">
                  <c:v>1.6790469649613924</c:v>
                </c:pt>
                <c:pt idx="1051">
                  <c:v>0.95780851474331807</c:v>
                </c:pt>
                <c:pt idx="1052">
                  <c:v>0.85893166554495159</c:v>
                </c:pt>
                <c:pt idx="1053">
                  <c:v>0.81100330102440732</c:v>
                </c:pt>
                <c:pt idx="1054">
                  <c:v>0.76042899314973345</c:v>
                </c:pt>
                <c:pt idx="1055">
                  <c:v>0.7324621802612109</c:v>
                </c:pt>
                <c:pt idx="1056">
                  <c:v>0.66396252840738723</c:v>
                </c:pt>
                <c:pt idx="1057">
                  <c:v>1.8281898022659677</c:v>
                </c:pt>
                <c:pt idx="1058">
                  <c:v>1.3113337517475978</c:v>
                </c:pt>
                <c:pt idx="1059">
                  <c:v>1.3214618671755936</c:v>
                </c:pt>
                <c:pt idx="1060">
                  <c:v>1.3112376606814615</c:v>
                </c:pt>
                <c:pt idx="1061">
                  <c:v>1.3003139085488287</c:v>
                </c:pt>
                <c:pt idx="1062">
                  <c:v>1.309142285024361</c:v>
                </c:pt>
                <c:pt idx="1063">
                  <c:v>0.35493641759505318</c:v>
                </c:pt>
                <c:pt idx="1064">
                  <c:v>0.98246352641724211</c:v>
                </c:pt>
                <c:pt idx="1065">
                  <c:v>0.3591313538051577</c:v>
                </c:pt>
                <c:pt idx="1066">
                  <c:v>1.3843399813681363</c:v>
                </c:pt>
                <c:pt idx="1067">
                  <c:v>0.42610551669053354</c:v>
                </c:pt>
                <c:pt idx="1068">
                  <c:v>0.44962519790125299</c:v>
                </c:pt>
                <c:pt idx="1069">
                  <c:v>0.46909078634050055</c:v>
                </c:pt>
                <c:pt idx="1070">
                  <c:v>0.89925323538958979</c:v>
                </c:pt>
                <c:pt idx="1071">
                  <c:v>0.81227597218962788</c:v>
                </c:pt>
                <c:pt idx="1072">
                  <c:v>0.724785029319853</c:v>
                </c:pt>
                <c:pt idx="1073">
                  <c:v>0.67668235965488721</c:v>
                </c:pt>
                <c:pt idx="1074">
                  <c:v>0.81099928117386932</c:v>
                </c:pt>
                <c:pt idx="1075">
                  <c:v>0.46463118378749541</c:v>
                </c:pt>
                <c:pt idx="1076">
                  <c:v>0.48571990374305468</c:v>
                </c:pt>
                <c:pt idx="1077">
                  <c:v>0.5275032793931469</c:v>
                </c:pt>
                <c:pt idx="1078">
                  <c:v>0.53539355509878717</c:v>
                </c:pt>
                <c:pt idx="1079">
                  <c:v>0.46360988133758441</c:v>
                </c:pt>
                <c:pt idx="1080">
                  <c:v>0.4179723089844386</c:v>
                </c:pt>
                <c:pt idx="1081">
                  <c:v>0.4254280492026189</c:v>
                </c:pt>
                <c:pt idx="1082">
                  <c:v>0.46656203669736873</c:v>
                </c:pt>
                <c:pt idx="1083">
                  <c:v>1.2815848038626745</c:v>
                </c:pt>
                <c:pt idx="1084">
                  <c:v>1.2654334918908536</c:v>
                </c:pt>
                <c:pt idx="1085">
                  <c:v>0.60157540609362625</c:v>
                </c:pt>
                <c:pt idx="1086">
                  <c:v>1.2975298516581493</c:v>
                </c:pt>
                <c:pt idx="1087">
                  <c:v>0.70249716519656691</c:v>
                </c:pt>
                <c:pt idx="1088">
                  <c:v>0.66001474136430227</c:v>
                </c:pt>
                <c:pt idx="1089">
                  <c:v>0.38430203634794524</c:v>
                </c:pt>
                <c:pt idx="1090">
                  <c:v>4.7511587769221958E-2</c:v>
                </c:pt>
                <c:pt idx="1091">
                  <c:v>0.35085961983313518</c:v>
                </c:pt>
                <c:pt idx="1092">
                  <c:v>0.22443835774965754</c:v>
                </c:pt>
                <c:pt idx="1093">
                  <c:v>0.2318575539241115</c:v>
                </c:pt>
                <c:pt idx="1094">
                  <c:v>0.3861454351628571</c:v>
                </c:pt>
                <c:pt idx="1095">
                  <c:v>0.30279432679238488</c:v>
                </c:pt>
                <c:pt idx="1096">
                  <c:v>0.1507964646569048</c:v>
                </c:pt>
                <c:pt idx="1097">
                  <c:v>4.1633926574246603E-2</c:v>
                </c:pt>
                <c:pt idx="1098">
                  <c:v>0.12875864224438863</c:v>
                </c:pt>
                <c:pt idx="1099">
                  <c:v>1.2734994760512302</c:v>
                </c:pt>
                <c:pt idx="1100">
                  <c:v>0.47788608428161516</c:v>
                </c:pt>
                <c:pt idx="1101">
                  <c:v>0.46434304313793651</c:v>
                </c:pt>
                <c:pt idx="1102">
                  <c:v>0.50715462344703111</c:v>
                </c:pt>
                <c:pt idx="1103">
                  <c:v>0.44996195958744034</c:v>
                </c:pt>
                <c:pt idx="1104">
                  <c:v>0.34171316131233948</c:v>
                </c:pt>
                <c:pt idx="1105">
                  <c:v>0.23979896309454882</c:v>
                </c:pt>
                <c:pt idx="1106">
                  <c:v>0.45385733490779806</c:v>
                </c:pt>
                <c:pt idx="1107">
                  <c:v>0.41596576614646524</c:v>
                </c:pt>
                <c:pt idx="1108">
                  <c:v>0.40121103465988084</c:v>
                </c:pt>
                <c:pt idx="1109">
                  <c:v>0.34241292052285938</c:v>
                </c:pt>
                <c:pt idx="1110">
                  <c:v>0.26000323449370877</c:v>
                </c:pt>
                <c:pt idx="1111">
                  <c:v>0.13236667345203409</c:v>
                </c:pt>
                <c:pt idx="1112">
                  <c:v>1.2687341142448501</c:v>
                </c:pt>
                <c:pt idx="1113">
                  <c:v>1.1438931024569416</c:v>
                </c:pt>
                <c:pt idx="1114">
                  <c:v>1.1433131160815619</c:v>
                </c:pt>
                <c:pt idx="1115">
                  <c:v>1.1240522015360297</c:v>
                </c:pt>
                <c:pt idx="1116">
                  <c:v>1.1044706001506566</c:v>
                </c:pt>
                <c:pt idx="1117">
                  <c:v>1.0904819308427143</c:v>
                </c:pt>
                <c:pt idx="1118">
                  <c:v>1.1239708853701198</c:v>
                </c:pt>
                <c:pt idx="1119">
                  <c:v>1.1132801210631473</c:v>
                </c:pt>
                <c:pt idx="1120">
                  <c:v>1.13538735860483</c:v>
                </c:pt>
                <c:pt idx="1121">
                  <c:v>1.6811472890291501</c:v>
                </c:pt>
                <c:pt idx="1122">
                  <c:v>0.65184331267186357</c:v>
                </c:pt>
                <c:pt idx="1123">
                  <c:v>0.65625709537803767</c:v>
                </c:pt>
                <c:pt idx="1124">
                  <c:v>0.65176053497477271</c:v>
                </c:pt>
                <c:pt idx="1125">
                  <c:v>0.6472816297258589</c:v>
                </c:pt>
                <c:pt idx="1126">
                  <c:v>0.60814020994803941</c:v>
                </c:pt>
                <c:pt idx="1127">
                  <c:v>0.60665993463974277</c:v>
                </c:pt>
                <c:pt idx="1128">
                  <c:v>0.58903266340525451</c:v>
                </c:pt>
                <c:pt idx="1129">
                  <c:v>0.65280565893146891</c:v>
                </c:pt>
                <c:pt idx="1130">
                  <c:v>0.66613437340460635</c:v>
                </c:pt>
                <c:pt idx="1131">
                  <c:v>1.5325812206444811</c:v>
                </c:pt>
                <c:pt idx="1132">
                  <c:v>0.7323467590898145</c:v>
                </c:pt>
                <c:pt idx="1133">
                  <c:v>0.71813736960225594</c:v>
                </c:pt>
                <c:pt idx="1134">
                  <c:v>0.52467943883738066</c:v>
                </c:pt>
                <c:pt idx="1135">
                  <c:v>0.55978122722191936</c:v>
                </c:pt>
                <c:pt idx="1136">
                  <c:v>1.2264107141844873</c:v>
                </c:pt>
                <c:pt idx="1137">
                  <c:v>0.5973479163127059</c:v>
                </c:pt>
                <c:pt idx="1138">
                  <c:v>0.55856901538358739</c:v>
                </c:pt>
                <c:pt idx="1139">
                  <c:v>0.51208648847600269</c:v>
                </c:pt>
                <c:pt idx="1140">
                  <c:v>0.51325053554926503</c:v>
                </c:pt>
                <c:pt idx="1141">
                  <c:v>0.55585864434474119</c:v>
                </c:pt>
                <c:pt idx="1142">
                  <c:v>0.49490578362823007</c:v>
                </c:pt>
                <c:pt idx="1143">
                  <c:v>0.51886463677846317</c:v>
                </c:pt>
                <c:pt idx="1144">
                  <c:v>0.54264362098426222</c:v>
                </c:pt>
                <c:pt idx="1145">
                  <c:v>0.51759538613919676</c:v>
                </c:pt>
                <c:pt idx="1146">
                  <c:v>0.56329672078361248</c:v>
                </c:pt>
                <c:pt idx="1147">
                  <c:v>0.59002601093266593</c:v>
                </c:pt>
                <c:pt idx="1148">
                  <c:v>1.0277101951083929</c:v>
                </c:pt>
                <c:pt idx="1149">
                  <c:v>1.0336750659800027</c:v>
                </c:pt>
                <c:pt idx="1150">
                  <c:v>1.0319290210099574</c:v>
                </c:pt>
                <c:pt idx="1151">
                  <c:v>1.0202957917345579</c:v>
                </c:pt>
                <c:pt idx="1152">
                  <c:v>1.000162155774871</c:v>
                </c:pt>
                <c:pt idx="1153">
                  <c:v>0.98004767066008325</c:v>
                </c:pt>
                <c:pt idx="1154">
                  <c:v>1.3399570664386309</c:v>
                </c:pt>
                <c:pt idx="1155">
                  <c:v>0.95966660309710994</c:v>
                </c:pt>
                <c:pt idx="1156">
                  <c:v>0.9474007401586777</c:v>
                </c:pt>
                <c:pt idx="1157">
                  <c:v>1.3738828703756172</c:v>
                </c:pt>
                <c:pt idx="1158">
                  <c:v>0.98400221596944792</c:v>
                </c:pt>
                <c:pt idx="1159">
                  <c:v>0.99494804148834104</c:v>
                </c:pt>
                <c:pt idx="1160">
                  <c:v>1.0032196327877159</c:v>
                </c:pt>
                <c:pt idx="1161">
                  <c:v>1.0050807930670009</c:v>
                </c:pt>
                <c:pt idx="1162">
                  <c:v>1.0047037433731238</c:v>
                </c:pt>
                <c:pt idx="1163">
                  <c:v>0.3204964830131804</c:v>
                </c:pt>
                <c:pt idx="1164">
                  <c:v>0.28486866835826474</c:v>
                </c:pt>
                <c:pt idx="1165">
                  <c:v>0.29995329245576341</c:v>
                </c:pt>
                <c:pt idx="1166">
                  <c:v>1.2202425142423912</c:v>
                </c:pt>
                <c:pt idx="1167">
                  <c:v>0.22045944412515706</c:v>
                </c:pt>
                <c:pt idx="1168">
                  <c:v>0.25888041279700397</c:v>
                </c:pt>
                <c:pt idx="1169">
                  <c:v>0.32489718186596334</c:v>
                </c:pt>
                <c:pt idx="1170">
                  <c:v>0.18947361342417346</c:v>
                </c:pt>
                <c:pt idx="1171">
                  <c:v>0.15537235721933484</c:v>
                </c:pt>
                <c:pt idx="1172">
                  <c:v>6.0670083111428567E-2</c:v>
                </c:pt>
                <c:pt idx="1173">
                  <c:v>7.5302094898869271E-2</c:v>
                </c:pt>
                <c:pt idx="1174">
                  <c:v>0.30578282936335832</c:v>
                </c:pt>
                <c:pt idx="1175">
                  <c:v>0.25850955561570654</c:v>
                </c:pt>
                <c:pt idx="1176">
                  <c:v>0.37776195027408721</c:v>
                </c:pt>
                <c:pt idx="1177">
                  <c:v>0.30752765848388575</c:v>
                </c:pt>
                <c:pt idx="1178">
                  <c:v>0.23860097636127875</c:v>
                </c:pt>
                <c:pt idx="1179">
                  <c:v>1.1569163547379173</c:v>
                </c:pt>
                <c:pt idx="1180">
                  <c:v>1.1504697723943456</c:v>
                </c:pt>
                <c:pt idx="1181">
                  <c:v>0.28069712066677016</c:v>
                </c:pt>
                <c:pt idx="1182">
                  <c:v>0.29576131277700635</c:v>
                </c:pt>
                <c:pt idx="1183">
                  <c:v>0.34265717326089057</c:v>
                </c:pt>
                <c:pt idx="1184">
                  <c:v>0.13380506900666217</c:v>
                </c:pt>
                <c:pt idx="1185">
                  <c:v>0.15290147917402361</c:v>
                </c:pt>
                <c:pt idx="1186">
                  <c:v>0.28999752246482313</c:v>
                </c:pt>
                <c:pt idx="1187">
                  <c:v>0.72186479533492032</c:v>
                </c:pt>
                <c:pt idx="1188">
                  <c:v>0.7540313904611341</c:v>
                </c:pt>
                <c:pt idx="1189">
                  <c:v>0.7253528489746397</c:v>
                </c:pt>
                <c:pt idx="1190">
                  <c:v>0.72315727473708458</c:v>
                </c:pt>
                <c:pt idx="1191">
                  <c:v>0.71594436901349201</c:v>
                </c:pt>
                <c:pt idx="1192">
                  <c:v>0.76317803385607486</c:v>
                </c:pt>
                <c:pt idx="1193">
                  <c:v>0.73474386544433379</c:v>
                </c:pt>
                <c:pt idx="1194">
                  <c:v>0.71725134262549817</c:v>
                </c:pt>
                <c:pt idx="1195">
                  <c:v>0.75100057783736696</c:v>
                </c:pt>
                <c:pt idx="1196">
                  <c:v>0.78378022920670831</c:v>
                </c:pt>
                <c:pt idx="1197">
                  <c:v>0.74090555675949588</c:v>
                </c:pt>
                <c:pt idx="1198">
                  <c:v>0.7337002847732137</c:v>
                </c:pt>
                <c:pt idx="1199">
                  <c:v>0.74222599192892169</c:v>
                </c:pt>
                <c:pt idx="1200">
                  <c:v>0.74136529179026989</c:v>
                </c:pt>
                <c:pt idx="1201">
                  <c:v>0.72017197255553467</c:v>
                </c:pt>
                <c:pt idx="1202">
                  <c:v>0.86777276288283822</c:v>
                </c:pt>
                <c:pt idx="1203">
                  <c:v>0.97457001705268909</c:v>
                </c:pt>
                <c:pt idx="1204">
                  <c:v>0.50914282649109421</c:v>
                </c:pt>
                <c:pt idx="1205">
                  <c:v>0.54963147525236222</c:v>
                </c:pt>
                <c:pt idx="1206">
                  <c:v>0.96603838381109985</c:v>
                </c:pt>
                <c:pt idx="1207">
                  <c:v>0.62889572123626458</c:v>
                </c:pt>
                <c:pt idx="1208">
                  <c:v>0.99021372737138702</c:v>
                </c:pt>
                <c:pt idx="1209">
                  <c:v>0.62876697514422086</c:v>
                </c:pt>
                <c:pt idx="1210">
                  <c:v>0.64366490451195646</c:v>
                </c:pt>
                <c:pt idx="1211">
                  <c:v>0.65021981254996519</c:v>
                </c:pt>
                <c:pt idx="1212">
                  <c:v>0.74570189894713645</c:v>
                </c:pt>
                <c:pt idx="1213">
                  <c:v>0.71819383979019347</c:v>
                </c:pt>
                <c:pt idx="1214">
                  <c:v>0.73585339988561693</c:v>
                </c:pt>
                <c:pt idx="1215">
                  <c:v>0.73961803080868627</c:v>
                </c:pt>
                <c:pt idx="1216">
                  <c:v>0.73861117469206683</c:v>
                </c:pt>
                <c:pt idx="1217">
                  <c:v>0.16491492230518942</c:v>
                </c:pt>
                <c:pt idx="1218">
                  <c:v>0.27167630584346625</c:v>
                </c:pt>
                <c:pt idx="1219">
                  <c:v>0.30693494117762166</c:v>
                </c:pt>
                <c:pt idx="1220">
                  <c:v>0.25662830189528024</c:v>
                </c:pt>
                <c:pt idx="1221">
                  <c:v>0.23407607758594201</c:v>
                </c:pt>
                <c:pt idx="1222">
                  <c:v>0.94477315517687577</c:v>
                </c:pt>
                <c:pt idx="1223">
                  <c:v>0.29595110620102416</c:v>
                </c:pt>
                <c:pt idx="1224">
                  <c:v>0.34155504708676693</c:v>
                </c:pt>
                <c:pt idx="1225">
                  <c:v>6.2070514454483229E-2</c:v>
                </c:pt>
                <c:pt idx="1226">
                  <c:v>0.94561572602496924</c:v>
                </c:pt>
                <c:pt idx="1227">
                  <c:v>0.16374699044618166</c:v>
                </c:pt>
                <c:pt idx="1228">
                  <c:v>0.92308044711367243</c:v>
                </c:pt>
                <c:pt idx="1229">
                  <c:v>0.86499152526673062</c:v>
                </c:pt>
                <c:pt idx="1230">
                  <c:v>0.92772509287459115</c:v>
                </c:pt>
                <c:pt idx="1231">
                  <c:v>0.97418883117427135</c:v>
                </c:pt>
                <c:pt idx="1232">
                  <c:v>0.82559775606836483</c:v>
                </c:pt>
                <c:pt idx="1233">
                  <c:v>0.62942336730882431</c:v>
                </c:pt>
                <c:pt idx="1234">
                  <c:v>0.69201092996136326</c:v>
                </c:pt>
                <c:pt idx="1235">
                  <c:v>0.71922604170993243</c:v>
                </c:pt>
                <c:pt idx="1236">
                  <c:v>0.8532538280579115</c:v>
                </c:pt>
                <c:pt idx="1237">
                  <c:v>0.78770413024262964</c:v>
                </c:pt>
                <c:pt idx="1238">
                  <c:v>0.68803442132367754</c:v>
                </c:pt>
                <c:pt idx="1239">
                  <c:v>0.64792444447735864</c:v>
                </c:pt>
                <c:pt idx="1240">
                  <c:v>0.67861421238763342</c:v>
                </c:pt>
                <c:pt idx="1241">
                  <c:v>0.70542402037141372</c:v>
                </c:pt>
                <c:pt idx="1242">
                  <c:v>0.60210717222094357</c:v>
                </c:pt>
                <c:pt idx="1243">
                  <c:v>0.65910187156747502</c:v>
                </c:pt>
                <c:pt idx="1244">
                  <c:v>0.5945583472155419</c:v>
                </c:pt>
                <c:pt idx="1245">
                  <c:v>0.56509139456524637</c:v>
                </c:pt>
                <c:pt idx="1246">
                  <c:v>0.48133881405228962</c:v>
                </c:pt>
                <c:pt idx="1247">
                  <c:v>0.97917608278539514</c:v>
                </c:pt>
                <c:pt idx="1248">
                  <c:v>0.96795620734489207</c:v>
                </c:pt>
                <c:pt idx="1249">
                  <c:v>0.94447585502059961</c:v>
                </c:pt>
                <c:pt idx="1250">
                  <c:v>0.94705561648920944</c:v>
                </c:pt>
                <c:pt idx="1251">
                  <c:v>0.99988328816631789</c:v>
                </c:pt>
                <c:pt idx="1252">
                  <c:v>1.0403213663224797</c:v>
                </c:pt>
                <c:pt idx="1253">
                  <c:v>1.1029927971137499</c:v>
                </c:pt>
                <c:pt idx="1254">
                  <c:v>1.1067624544622201</c:v>
                </c:pt>
                <c:pt idx="1255">
                  <c:v>1.2918106238503979</c:v>
                </c:pt>
                <c:pt idx="1256">
                  <c:v>1.315921042151269</c:v>
                </c:pt>
                <c:pt idx="1257">
                  <c:v>1.2765408787086536</c:v>
                </c:pt>
                <c:pt idx="1258">
                  <c:v>1.2611899643970499</c:v>
                </c:pt>
                <c:pt idx="1259">
                  <c:v>1.2088558722873715</c:v>
                </c:pt>
                <c:pt idx="1260">
                  <c:v>1.202654788930823</c:v>
                </c:pt>
                <c:pt idx="1261">
                  <c:v>1.2073187500178291</c:v>
                </c:pt>
                <c:pt idx="1262">
                  <c:v>0.84730536363631392</c:v>
                </c:pt>
                <c:pt idx="1263">
                  <c:v>0.8458003232265956</c:v>
                </c:pt>
                <c:pt idx="1264">
                  <c:v>0.60869554821973437</c:v>
                </c:pt>
                <c:pt idx="1265">
                  <c:v>1.4294943653619214</c:v>
                </c:pt>
                <c:pt idx="1266">
                  <c:v>0.83256791019684873</c:v>
                </c:pt>
                <c:pt idx="1267">
                  <c:v>0.77247614159040612</c:v>
                </c:pt>
                <c:pt idx="1268">
                  <c:v>0.73566754903870213</c:v>
                </c:pt>
                <c:pt idx="1269">
                  <c:v>0.80241424934068084</c:v>
                </c:pt>
                <c:pt idx="1270">
                  <c:v>1.5998686632408643</c:v>
                </c:pt>
                <c:pt idx="1271">
                  <c:v>1.0248092663927206</c:v>
                </c:pt>
                <c:pt idx="1272">
                  <c:v>1.6472096201708502</c:v>
                </c:pt>
                <c:pt idx="1273">
                  <c:v>1.0082463379002053</c:v>
                </c:pt>
                <c:pt idx="1274">
                  <c:v>9.3413791667993337E-2</c:v>
                </c:pt>
                <c:pt idx="1275">
                  <c:v>0.20418830422400716</c:v>
                </c:pt>
                <c:pt idx="1276">
                  <c:v>0.29054369469965824</c:v>
                </c:pt>
                <c:pt idx="1277">
                  <c:v>0.1884482229636032</c:v>
                </c:pt>
                <c:pt idx="1278">
                  <c:v>0.22007375434919574</c:v>
                </c:pt>
                <c:pt idx="1279">
                  <c:v>0.5711116227571692</c:v>
                </c:pt>
                <c:pt idx="1280">
                  <c:v>0.11665629259409527</c:v>
                </c:pt>
                <c:pt idx="1281">
                  <c:v>0.22244639080211404</c:v>
                </c:pt>
                <c:pt idx="1282">
                  <c:v>0.27161380270100755</c:v>
                </c:pt>
                <c:pt idx="1283">
                  <c:v>1.1656636806529255</c:v>
                </c:pt>
                <c:pt idx="1284">
                  <c:v>0.36286806874263983</c:v>
                </c:pt>
                <c:pt idx="1285">
                  <c:v>0.39339710893980656</c:v>
                </c:pt>
                <c:pt idx="1286">
                  <c:v>0.46842841687001513</c:v>
                </c:pt>
                <c:pt idx="1287">
                  <c:v>0.457692965367756</c:v>
                </c:pt>
                <c:pt idx="1288">
                  <c:v>1.1835210299035306</c:v>
                </c:pt>
                <c:pt idx="1289">
                  <c:v>0.60487927256204543</c:v>
                </c:pt>
                <c:pt idx="1290">
                  <c:v>0.60016795234083398</c:v>
                </c:pt>
                <c:pt idx="1291">
                  <c:v>0.55837345916225611</c:v>
                </c:pt>
                <c:pt idx="1292">
                  <c:v>0.32133992281175922</c:v>
                </c:pt>
                <c:pt idx="1293">
                  <c:v>1.3039680648044443</c:v>
                </c:pt>
                <c:pt idx="1294">
                  <c:v>1.3388622200994693</c:v>
                </c:pt>
                <c:pt idx="1295">
                  <c:v>0.51407777719963732</c:v>
                </c:pt>
                <c:pt idx="1296">
                  <c:v>0.4977510849221895</c:v>
                </c:pt>
                <c:pt idx="1297">
                  <c:v>1.3592975068371</c:v>
                </c:pt>
                <c:pt idx="1298">
                  <c:v>0.41098575111003305</c:v>
                </c:pt>
                <c:pt idx="1299">
                  <c:v>0.37453435153420417</c:v>
                </c:pt>
                <c:pt idx="1300">
                  <c:v>0.331391775964545</c:v>
                </c:pt>
                <c:pt idx="1301">
                  <c:v>0.22042314385049736</c:v>
                </c:pt>
                <c:pt idx="1302">
                  <c:v>0.17495875923439014</c:v>
                </c:pt>
                <c:pt idx="1303">
                  <c:v>1.4350239593349081</c:v>
                </c:pt>
                <c:pt idx="1304">
                  <c:v>1.3679501136416312</c:v>
                </c:pt>
                <c:pt idx="1305">
                  <c:v>0.19187675835353496</c:v>
                </c:pt>
                <c:pt idx="1306">
                  <c:v>0.26272755768345035</c:v>
                </c:pt>
                <c:pt idx="1307">
                  <c:v>0.25015221695848655</c:v>
                </c:pt>
                <c:pt idx="1308">
                  <c:v>1.4482396792868666</c:v>
                </c:pt>
                <c:pt idx="1309">
                  <c:v>0.30108338223320608</c:v>
                </c:pt>
                <c:pt idx="1310">
                  <c:v>0.35751765135946273</c:v>
                </c:pt>
                <c:pt idx="1311">
                  <c:v>0.38466674664505024</c:v>
                </c:pt>
                <c:pt idx="1312">
                  <c:v>0.4668201209218355</c:v>
                </c:pt>
                <c:pt idx="1313">
                  <c:v>0.46855615532820921</c:v>
                </c:pt>
                <c:pt idx="1314">
                  <c:v>0.45584435433089471</c:v>
                </c:pt>
                <c:pt idx="1315">
                  <c:v>0.52043007325825241</c:v>
                </c:pt>
                <c:pt idx="1316">
                  <c:v>0.50567040120868545</c:v>
                </c:pt>
                <c:pt idx="1317">
                  <c:v>0.47960742159757319</c:v>
                </c:pt>
                <c:pt idx="1318">
                  <c:v>0.50669994700149867</c:v>
                </c:pt>
                <c:pt idx="1319">
                  <c:v>0.46409681435037453</c:v>
                </c:pt>
                <c:pt idx="1320">
                  <c:v>0.45023259832956125</c:v>
                </c:pt>
                <c:pt idx="1321">
                  <c:v>0.50327907555194418</c:v>
                </c:pt>
                <c:pt idx="1322">
                  <c:v>0.44239754285621485</c:v>
                </c:pt>
                <c:pt idx="1323">
                  <c:v>1.0611567958731605</c:v>
                </c:pt>
                <c:pt idx="1324">
                  <c:v>0.77402110720561912</c:v>
                </c:pt>
                <c:pt idx="1325">
                  <c:v>0.74804146015733075</c:v>
                </c:pt>
                <c:pt idx="1326">
                  <c:v>0.47428845758771537</c:v>
                </c:pt>
                <c:pt idx="1327">
                  <c:v>1.1720845874206576</c:v>
                </c:pt>
                <c:pt idx="1328">
                  <c:v>0.62980158837878941</c:v>
                </c:pt>
                <c:pt idx="1329">
                  <c:v>0.62861131395845082</c:v>
                </c:pt>
                <c:pt idx="1330">
                  <c:v>0.57557036418582652</c:v>
                </c:pt>
                <c:pt idx="1331">
                  <c:v>0.53952653702806797</c:v>
                </c:pt>
                <c:pt idx="1332">
                  <c:v>0.38743929144113565</c:v>
                </c:pt>
                <c:pt idx="1333">
                  <c:v>0.4317716394943964</c:v>
                </c:pt>
                <c:pt idx="1334">
                  <c:v>0.45307510627684183</c:v>
                </c:pt>
                <c:pt idx="1335">
                  <c:v>0.24065354657934832</c:v>
                </c:pt>
                <c:pt idx="1336">
                  <c:v>0.50839127781966453</c:v>
                </c:pt>
                <c:pt idx="1337">
                  <c:v>0.47219042149878465</c:v>
                </c:pt>
                <c:pt idx="1338">
                  <c:v>1.7050407183244853</c:v>
                </c:pt>
                <c:pt idx="1339">
                  <c:v>1.2132647430787058</c:v>
                </c:pt>
                <c:pt idx="1340">
                  <c:v>1.5095675112419562</c:v>
                </c:pt>
                <c:pt idx="1341">
                  <c:v>1.461252730147669</c:v>
                </c:pt>
                <c:pt idx="1342">
                  <c:v>1.4605080680077522</c:v>
                </c:pt>
                <c:pt idx="1343">
                  <c:v>1.4778889321293587</c:v>
                </c:pt>
                <c:pt idx="1344">
                  <c:v>1.4892271723642319</c:v>
                </c:pt>
                <c:pt idx="1345">
                  <c:v>1.3950369637817277</c:v>
                </c:pt>
                <c:pt idx="1346">
                  <c:v>0.24258012448477137</c:v>
                </c:pt>
                <c:pt idx="1347">
                  <c:v>0.18586173350417115</c:v>
                </c:pt>
                <c:pt idx="1348">
                  <c:v>0.22592133820420843</c:v>
                </c:pt>
                <c:pt idx="1349">
                  <c:v>0.18150177803365475</c:v>
                </c:pt>
                <c:pt idx="1350">
                  <c:v>0.15951478578220904</c:v>
                </c:pt>
                <c:pt idx="1351">
                  <c:v>0.26922750108895349</c:v>
                </c:pt>
                <c:pt idx="1352">
                  <c:v>0.24940655055981722</c:v>
                </c:pt>
                <c:pt idx="1353">
                  <c:v>1.3948263208220968</c:v>
                </c:pt>
                <c:pt idx="1354">
                  <c:v>1.425103934166448</c:v>
                </c:pt>
                <c:pt idx="1355">
                  <c:v>1.3503023075670038</c:v>
                </c:pt>
                <c:pt idx="1356">
                  <c:v>1.3431965990121317</c:v>
                </c:pt>
                <c:pt idx="1357">
                  <c:v>0.33024901969323656</c:v>
                </c:pt>
                <c:pt idx="1358">
                  <c:v>1.4123763240146545</c:v>
                </c:pt>
                <c:pt idx="1359">
                  <c:v>0.24109494779050403</c:v>
                </c:pt>
                <c:pt idx="1360">
                  <c:v>0.46441891426709275</c:v>
                </c:pt>
                <c:pt idx="1361">
                  <c:v>1.290485139590916</c:v>
                </c:pt>
                <c:pt idx="1362">
                  <c:v>1.3448777515028374</c:v>
                </c:pt>
                <c:pt idx="1363">
                  <c:v>1.3648459915697979</c:v>
                </c:pt>
                <c:pt idx="1364">
                  <c:v>1.341689771138759</c:v>
                </c:pt>
                <c:pt idx="1365">
                  <c:v>1.3232471079075967</c:v>
                </c:pt>
                <c:pt idx="1366">
                  <c:v>1.066793392287289</c:v>
                </c:pt>
                <c:pt idx="1367">
                  <c:v>0.96214889347556021</c:v>
                </c:pt>
                <c:pt idx="1368">
                  <c:v>0.87068380464333206</c:v>
                </c:pt>
                <c:pt idx="1369">
                  <c:v>0.82837637395931263</c:v>
                </c:pt>
                <c:pt idx="1370">
                  <c:v>0.74608475037011945</c:v>
                </c:pt>
                <c:pt idx="1371">
                  <c:v>0.76759155974873461</c:v>
                </c:pt>
                <c:pt idx="1372">
                  <c:v>0.73543966601345867</c:v>
                </c:pt>
                <c:pt idx="1373">
                  <c:v>0.69968521712670895</c:v>
                </c:pt>
                <c:pt idx="1374">
                  <c:v>0.66490570087903078</c:v>
                </c:pt>
                <c:pt idx="1375">
                  <c:v>0.60777464137909432</c:v>
                </c:pt>
                <c:pt idx="1376">
                  <c:v>0.55907014272310029</c:v>
                </c:pt>
                <c:pt idx="1377">
                  <c:v>0.76683256017146306</c:v>
                </c:pt>
                <c:pt idx="1378">
                  <c:v>0.34386840988734918</c:v>
                </c:pt>
                <c:pt idx="1379">
                  <c:v>0.33586955317532902</c:v>
                </c:pt>
                <c:pt idx="1380">
                  <c:v>0.4003545426439683</c:v>
                </c:pt>
                <c:pt idx="1381">
                  <c:v>0.21951433397529421</c:v>
                </c:pt>
                <c:pt idx="1382">
                  <c:v>0.76225885659706805</c:v>
                </c:pt>
                <c:pt idx="1383">
                  <c:v>0.43487273524836623</c:v>
                </c:pt>
                <c:pt idx="1384">
                  <c:v>0.19717546158870877</c:v>
                </c:pt>
                <c:pt idx="1385">
                  <c:v>0.45345748478967762</c:v>
                </c:pt>
                <c:pt idx="1386">
                  <c:v>0.24436214868357117</c:v>
                </c:pt>
                <c:pt idx="1387">
                  <c:v>0.21717151196392043</c:v>
                </c:pt>
                <c:pt idx="1388">
                  <c:v>0.42367622296241542</c:v>
                </c:pt>
                <c:pt idx="1389">
                  <c:v>0.10232030714471098</c:v>
                </c:pt>
                <c:pt idx="1390">
                  <c:v>0.15096588518122581</c:v>
                </c:pt>
                <c:pt idx="1391">
                  <c:v>0.43276129529680502</c:v>
                </c:pt>
                <c:pt idx="1392">
                  <c:v>0.40057143360710551</c:v>
                </c:pt>
                <c:pt idx="1393">
                  <c:v>0.38170686003144372</c:v>
                </c:pt>
                <c:pt idx="1394">
                  <c:v>0.3179067972186847</c:v>
                </c:pt>
                <c:pt idx="1395">
                  <c:v>0.30220568690262528</c:v>
                </c:pt>
                <c:pt idx="1396">
                  <c:v>0.73895794241817003</c:v>
                </c:pt>
                <c:pt idx="1397">
                  <c:v>0.64415690529269565</c:v>
                </c:pt>
                <c:pt idx="1398">
                  <c:v>0.35699197969259033</c:v>
                </c:pt>
                <c:pt idx="1399">
                  <c:v>0.3384715584282616</c:v>
                </c:pt>
                <c:pt idx="1400">
                  <c:v>0.10238615396996291</c:v>
                </c:pt>
                <c:pt idx="1401">
                  <c:v>0.7883183027338071</c:v>
                </c:pt>
                <c:pt idx="1402">
                  <c:v>0.27127275371300758</c:v>
                </c:pt>
                <c:pt idx="1403">
                  <c:v>0.49701961900394598</c:v>
                </c:pt>
                <c:pt idx="1404">
                  <c:v>0.51827386259955133</c:v>
                </c:pt>
                <c:pt idx="1405">
                  <c:v>0.46998450439918721</c:v>
                </c:pt>
                <c:pt idx="1406">
                  <c:v>0.60060252328066255</c:v>
                </c:pt>
                <c:pt idx="1407">
                  <c:v>1.2185996668571484</c:v>
                </c:pt>
                <c:pt idx="1408">
                  <c:v>0.59923006698920389</c:v>
                </c:pt>
                <c:pt idx="1409">
                  <c:v>0.52221854752132602</c:v>
                </c:pt>
                <c:pt idx="1410">
                  <c:v>1.2346714422233618</c:v>
                </c:pt>
                <c:pt idx="1411">
                  <c:v>0.53472182050454009</c:v>
                </c:pt>
                <c:pt idx="1412">
                  <c:v>1.2391464032650243</c:v>
                </c:pt>
                <c:pt idx="1413">
                  <c:v>1.3028224215148694</c:v>
                </c:pt>
                <c:pt idx="1414">
                  <c:v>1.2513164801836953</c:v>
                </c:pt>
                <c:pt idx="1415">
                  <c:v>1.2276498296484259</c:v>
                </c:pt>
                <c:pt idx="1416">
                  <c:v>1.0991312379951312</c:v>
                </c:pt>
                <c:pt idx="1417">
                  <c:v>0.8831192985882993</c:v>
                </c:pt>
                <c:pt idx="1418">
                  <c:v>2.19348412897165</c:v>
                </c:pt>
                <c:pt idx="1419">
                  <c:v>0.98349797431114405</c:v>
                </c:pt>
                <c:pt idx="1420">
                  <c:v>2.3593555167652411</c:v>
                </c:pt>
                <c:pt idx="1421">
                  <c:v>0.73520780216170833</c:v>
                </c:pt>
                <c:pt idx="1422">
                  <c:v>2.5350322131403265</c:v>
                </c:pt>
                <c:pt idx="1423">
                  <c:v>2.5655476654364802</c:v>
                </c:pt>
                <c:pt idx="1424">
                  <c:v>2.7064675324123546</c:v>
                </c:pt>
                <c:pt idx="1425">
                  <c:v>1.0288269575042854</c:v>
                </c:pt>
                <c:pt idx="1426">
                  <c:v>1.0850434599063066</c:v>
                </c:pt>
                <c:pt idx="1427">
                  <c:v>1.129543190889561</c:v>
                </c:pt>
                <c:pt idx="1428">
                  <c:v>0.48122844050185848</c:v>
                </c:pt>
                <c:pt idx="1429">
                  <c:v>0.44382985174975698</c:v>
                </c:pt>
                <c:pt idx="1430">
                  <c:v>0.50820479901745352</c:v>
                </c:pt>
                <c:pt idx="1431">
                  <c:v>0.56988250587166489</c:v>
                </c:pt>
                <c:pt idx="1432">
                  <c:v>0.57836869610298602</c:v>
                </c:pt>
                <c:pt idx="1433">
                  <c:v>0.57344031072582224</c:v>
                </c:pt>
                <c:pt idx="1434">
                  <c:v>0.58750429419167438</c:v>
                </c:pt>
                <c:pt idx="1435">
                  <c:v>0.60719691205124893</c:v>
                </c:pt>
                <c:pt idx="1436">
                  <c:v>0.62605322451796919</c:v>
                </c:pt>
                <c:pt idx="1437">
                  <c:v>0.62850127988482385</c:v>
                </c:pt>
                <c:pt idx="1438">
                  <c:v>0.64138504830766363</c:v>
                </c:pt>
                <c:pt idx="1439">
                  <c:v>0.64889737130481207</c:v>
                </c:pt>
                <c:pt idx="1440">
                  <c:v>0.28902720590944408</c:v>
                </c:pt>
                <c:pt idx="1441">
                  <c:v>0.28056554287871094</c:v>
                </c:pt>
                <c:pt idx="1442">
                  <c:v>0.2787238901344084</c:v>
                </c:pt>
                <c:pt idx="1443">
                  <c:v>0.29249147811403547</c:v>
                </c:pt>
                <c:pt idx="1444">
                  <c:v>0.37035213949920465</c:v>
                </c:pt>
                <c:pt idx="1445">
                  <c:v>0.41083917158912453</c:v>
                </c:pt>
                <c:pt idx="1446">
                  <c:v>0.39149000857107147</c:v>
                </c:pt>
                <c:pt idx="1447">
                  <c:v>0.44509974935005719</c:v>
                </c:pt>
                <c:pt idx="1448">
                  <c:v>0.43358436621129565</c:v>
                </c:pt>
                <c:pt idx="1449">
                  <c:v>0.53741445691262679</c:v>
                </c:pt>
                <c:pt idx="1450">
                  <c:v>0.30945230138710256</c:v>
                </c:pt>
                <c:pt idx="1451">
                  <c:v>0.29928740085824551</c:v>
                </c:pt>
                <c:pt idx="1452">
                  <c:v>0.38720531898193633</c:v>
                </c:pt>
                <c:pt idx="1453">
                  <c:v>0.34749162931262445</c:v>
                </c:pt>
                <c:pt idx="1454">
                  <c:v>0.3573712494409324</c:v>
                </c:pt>
                <c:pt idx="1455">
                  <c:v>0.38878753325325371</c:v>
                </c:pt>
                <c:pt idx="1456">
                  <c:v>0.32925329823581384</c:v>
                </c:pt>
                <c:pt idx="1457">
                  <c:v>0.28723690955054937</c:v>
                </c:pt>
                <c:pt idx="1458">
                  <c:v>1.1809629051812371</c:v>
                </c:pt>
                <c:pt idx="1459">
                  <c:v>0.33289382408645229</c:v>
                </c:pt>
                <c:pt idx="1460">
                  <c:v>0.16612171640672432</c:v>
                </c:pt>
                <c:pt idx="1461">
                  <c:v>0.24549450929148375</c:v>
                </c:pt>
                <c:pt idx="1462">
                  <c:v>0.29330740999577742</c:v>
                </c:pt>
                <c:pt idx="1463">
                  <c:v>0.44556473541516395</c:v>
                </c:pt>
                <c:pt idx="1464">
                  <c:v>0.41686177388681933</c:v>
                </c:pt>
                <c:pt idx="1465">
                  <c:v>0.38241444738895641</c:v>
                </c:pt>
                <c:pt idx="1466">
                  <c:v>0.34617081751535628</c:v>
                </c:pt>
                <c:pt idx="1467">
                  <c:v>0.26123909310811549</c:v>
                </c:pt>
                <c:pt idx="1468">
                  <c:v>0.44804173602329816</c:v>
                </c:pt>
                <c:pt idx="1469">
                  <c:v>0.48016761734967583</c:v>
                </c:pt>
                <c:pt idx="1470">
                  <c:v>0.49240179352771224</c:v>
                </c:pt>
                <c:pt idx="1471">
                  <c:v>0.49265800300536167</c:v>
                </c:pt>
                <c:pt idx="1472">
                  <c:v>0.51575282702298308</c:v>
                </c:pt>
                <c:pt idx="1473">
                  <c:v>0.49231716172912648</c:v>
                </c:pt>
                <c:pt idx="1474">
                  <c:v>0.46386555775423666</c:v>
                </c:pt>
                <c:pt idx="1475">
                  <c:v>1.1776895705052397</c:v>
                </c:pt>
                <c:pt idx="1476">
                  <c:v>1.1659022644082724</c:v>
                </c:pt>
                <c:pt idx="1477">
                  <c:v>1.1881238412473574</c:v>
                </c:pt>
                <c:pt idx="1478">
                  <c:v>1.2308048835012084</c:v>
                </c:pt>
                <c:pt idx="1479">
                  <c:v>1.1424496107342392</c:v>
                </c:pt>
                <c:pt idx="1480">
                  <c:v>1.153603121803781</c:v>
                </c:pt>
                <c:pt idx="1481">
                  <c:v>1.1336899561051934</c:v>
                </c:pt>
                <c:pt idx="1482">
                  <c:v>0.53483412647574935</c:v>
                </c:pt>
                <c:pt idx="1483">
                  <c:v>0.55476308799736584</c:v>
                </c:pt>
                <c:pt idx="1484">
                  <c:v>0.55538053243765384</c:v>
                </c:pt>
                <c:pt idx="1485">
                  <c:v>1.0112023079941639</c:v>
                </c:pt>
                <c:pt idx="1486">
                  <c:v>0.56704946040035631</c:v>
                </c:pt>
                <c:pt idx="1487">
                  <c:v>0.61046089589901997</c:v>
                </c:pt>
                <c:pt idx="1488">
                  <c:v>0.61445700800714886</c:v>
                </c:pt>
                <c:pt idx="1489">
                  <c:v>0.59232765231343876</c:v>
                </c:pt>
                <c:pt idx="1490">
                  <c:v>0.62748029599021948</c:v>
                </c:pt>
                <c:pt idx="1491">
                  <c:v>0.98724011843015236</c:v>
                </c:pt>
                <c:pt idx="1492">
                  <c:v>0.64867846567563137</c:v>
                </c:pt>
                <c:pt idx="1493">
                  <c:v>0.5386258297876545</c:v>
                </c:pt>
                <c:pt idx="1494">
                  <c:v>0.55176637627849823</c:v>
                </c:pt>
                <c:pt idx="1495">
                  <c:v>0.53632637618437473</c:v>
                </c:pt>
                <c:pt idx="1496">
                  <c:v>0.60275910955810952</c:v>
                </c:pt>
                <c:pt idx="1497">
                  <c:v>0.42855566427757918</c:v>
                </c:pt>
                <c:pt idx="1498">
                  <c:v>0.3657416800257462</c:v>
                </c:pt>
                <c:pt idx="1499">
                  <c:v>0.44159837087136949</c:v>
                </c:pt>
                <c:pt idx="1500">
                  <c:v>0.39688930687312329</c:v>
                </c:pt>
                <c:pt idx="1501">
                  <c:v>0.48446860839099459</c:v>
                </c:pt>
                <c:pt idx="1502">
                  <c:v>0.48971802754683968</c:v>
                </c:pt>
                <c:pt idx="1503">
                  <c:v>0.56633130536229226</c:v>
                </c:pt>
                <c:pt idx="1504">
                  <c:v>0.46525832188121374</c:v>
                </c:pt>
                <c:pt idx="1505">
                  <c:v>0.47043279786455983</c:v>
                </c:pt>
                <c:pt idx="1506">
                  <c:v>0.55046065480852568</c:v>
                </c:pt>
                <c:pt idx="1507">
                  <c:v>1.2555468389203703</c:v>
                </c:pt>
                <c:pt idx="1508">
                  <c:v>0.49845409354505643</c:v>
                </c:pt>
                <c:pt idx="1509">
                  <c:v>0.32852191265895009</c:v>
                </c:pt>
                <c:pt idx="1510">
                  <c:v>0.99355981844297259</c:v>
                </c:pt>
                <c:pt idx="1511">
                  <c:v>0.98659949026794991</c:v>
                </c:pt>
                <c:pt idx="1512">
                  <c:v>0.99449840844426907</c:v>
                </c:pt>
                <c:pt idx="1513">
                  <c:v>1.0008868029219504</c:v>
                </c:pt>
                <c:pt idx="1514">
                  <c:v>1.0262091091090453</c:v>
                </c:pt>
                <c:pt idx="1515">
                  <c:v>1.0163667177581877</c:v>
                </c:pt>
                <c:pt idx="1516">
                  <c:v>1.0353433491451438</c:v>
                </c:pt>
                <c:pt idx="1517">
                  <c:v>1.0232373811667599</c:v>
                </c:pt>
                <c:pt idx="1518">
                  <c:v>1.0357122269355328</c:v>
                </c:pt>
                <c:pt idx="1519">
                  <c:v>1.046345632702042</c:v>
                </c:pt>
                <c:pt idx="1520">
                  <c:v>1.0623596292304716</c:v>
                </c:pt>
                <c:pt idx="1521">
                  <c:v>1.0604699965348496</c:v>
                </c:pt>
                <c:pt idx="1522">
                  <c:v>1.0628855195338069</c:v>
                </c:pt>
                <c:pt idx="1523">
                  <c:v>1.1152324074296689</c:v>
                </c:pt>
                <c:pt idx="1524">
                  <c:v>0.48751596257811769</c:v>
                </c:pt>
                <c:pt idx="1525">
                  <c:v>0.99325725099531836</c:v>
                </c:pt>
                <c:pt idx="1526">
                  <c:v>0.98936962862417099</c:v>
                </c:pt>
                <c:pt idx="1527">
                  <c:v>0.19614889430552207</c:v>
                </c:pt>
                <c:pt idx="1528">
                  <c:v>0.17903310216559562</c:v>
                </c:pt>
                <c:pt idx="1529">
                  <c:v>0.43332502618683177</c:v>
                </c:pt>
                <c:pt idx="1530">
                  <c:v>0.48451438599385316</c:v>
                </c:pt>
                <c:pt idx="1531">
                  <c:v>0.45517013441247628</c:v>
                </c:pt>
                <c:pt idx="1532">
                  <c:v>0.44301255404665979</c:v>
                </c:pt>
                <c:pt idx="1533">
                  <c:v>0.4865544685895305</c:v>
                </c:pt>
                <c:pt idx="1534">
                  <c:v>0.41313132302398375</c:v>
                </c:pt>
                <c:pt idx="1535">
                  <c:v>0.40816622764783955</c:v>
                </c:pt>
                <c:pt idx="1536">
                  <c:v>0.3618587895269072</c:v>
                </c:pt>
                <c:pt idx="1537">
                  <c:v>0.42614850838027946</c:v>
                </c:pt>
                <c:pt idx="1538">
                  <c:v>1.2333671444695034</c:v>
                </c:pt>
                <c:pt idx="1539">
                  <c:v>0.4825088792653795</c:v>
                </c:pt>
                <c:pt idx="1540">
                  <c:v>0.71592664156841523</c:v>
                </c:pt>
                <c:pt idx="1541">
                  <c:v>0.76182014068553838</c:v>
                </c:pt>
                <c:pt idx="1542">
                  <c:v>1.2373050419981815</c:v>
                </c:pt>
                <c:pt idx="1543">
                  <c:v>0.69752448392162281</c:v>
                </c:pt>
                <c:pt idx="1544">
                  <c:v>0.6493889431296862</c:v>
                </c:pt>
                <c:pt idx="1545">
                  <c:v>0.66076618872725668</c:v>
                </c:pt>
                <c:pt idx="1546">
                  <c:v>0.80159995100918469</c:v>
                </c:pt>
                <c:pt idx="1547">
                  <c:v>0.82552504968124552</c:v>
                </c:pt>
                <c:pt idx="1548">
                  <c:v>0.84852398249233518</c:v>
                </c:pt>
                <c:pt idx="1549">
                  <c:v>0.85386934865637665</c:v>
                </c:pt>
                <c:pt idx="1550">
                  <c:v>0.79582770013773563</c:v>
                </c:pt>
                <c:pt idx="1551">
                  <c:v>0.74793187651385118</c:v>
                </c:pt>
                <c:pt idx="1552">
                  <c:v>0.73670241826283389</c:v>
                </c:pt>
                <c:pt idx="1553">
                  <c:v>1.3050471778692669</c:v>
                </c:pt>
                <c:pt idx="1554">
                  <c:v>1.0981645779920213</c:v>
                </c:pt>
                <c:pt idx="1555">
                  <c:v>1.1362766246160141</c:v>
                </c:pt>
                <c:pt idx="1556">
                  <c:v>0.92820924836004282</c:v>
                </c:pt>
                <c:pt idx="1557">
                  <c:v>0.96670291471607483</c:v>
                </c:pt>
                <c:pt idx="1558">
                  <c:v>1.0441661447497332</c:v>
                </c:pt>
                <c:pt idx="1559">
                  <c:v>1.5711850137699419</c:v>
                </c:pt>
                <c:pt idx="1560">
                  <c:v>1.5910541539846985</c:v>
                </c:pt>
                <c:pt idx="1561">
                  <c:v>1.584618241305588</c:v>
                </c:pt>
                <c:pt idx="1562">
                  <c:v>1.3166538045136067</c:v>
                </c:pt>
                <c:pt idx="1563">
                  <c:v>1.4936738754002314</c:v>
                </c:pt>
                <c:pt idx="1564">
                  <c:v>1.5324572817788702</c:v>
                </c:pt>
                <c:pt idx="1565">
                  <c:v>1.5508825622537419</c:v>
                </c:pt>
                <c:pt idx="1566">
                  <c:v>1.0466221171625703</c:v>
                </c:pt>
                <c:pt idx="1567">
                  <c:v>0.84530987445627359</c:v>
                </c:pt>
                <c:pt idx="1568">
                  <c:v>1.0405831941138881</c:v>
                </c:pt>
                <c:pt idx="1569">
                  <c:v>1.0613056532692005</c:v>
                </c:pt>
                <c:pt idx="1570">
                  <c:v>0.91255480146161994</c:v>
                </c:pt>
                <c:pt idx="1571">
                  <c:v>1.0028585311271814</c:v>
                </c:pt>
                <c:pt idx="1572">
                  <c:v>1.1876160935068054</c:v>
                </c:pt>
                <c:pt idx="1573">
                  <c:v>1.1876570328285168</c:v>
                </c:pt>
                <c:pt idx="1574">
                  <c:v>1.1463119374851862</c:v>
                </c:pt>
                <c:pt idx="1575">
                  <c:v>1.1931574911602791</c:v>
                </c:pt>
                <c:pt idx="1576">
                  <c:v>1.1542293296301671</c:v>
                </c:pt>
                <c:pt idx="1577">
                  <c:v>1.0996567816215717</c:v>
                </c:pt>
                <c:pt idx="1578">
                  <c:v>1.0926508280626575</c:v>
                </c:pt>
                <c:pt idx="1579">
                  <c:v>1.0420299564727407</c:v>
                </c:pt>
                <c:pt idx="1580">
                  <c:v>1.070303884850502</c:v>
                </c:pt>
                <c:pt idx="1581">
                  <c:v>0.20681034633363476</c:v>
                </c:pt>
                <c:pt idx="1582">
                  <c:v>0.22774727421498553</c:v>
                </c:pt>
                <c:pt idx="1583">
                  <c:v>0.23052606664901487</c:v>
                </c:pt>
                <c:pt idx="1584">
                  <c:v>0.14288425406546446</c:v>
                </c:pt>
                <c:pt idx="1585">
                  <c:v>0.37963642331956166</c:v>
                </c:pt>
                <c:pt idx="1586">
                  <c:v>0.2996518071710837</c:v>
                </c:pt>
                <c:pt idx="1587">
                  <c:v>0.20123439677524907</c:v>
                </c:pt>
                <c:pt idx="1588">
                  <c:v>0.18904049857434366</c:v>
                </c:pt>
                <c:pt idx="1589">
                  <c:v>0.17302957259644039</c:v>
                </c:pt>
                <c:pt idx="1590">
                  <c:v>0.2718874238980839</c:v>
                </c:pt>
                <c:pt idx="1591">
                  <c:v>0.35263286907063857</c:v>
                </c:pt>
                <c:pt idx="1592">
                  <c:v>0.16728924482887289</c:v>
                </c:pt>
                <c:pt idx="1593">
                  <c:v>0.14663966956116342</c:v>
                </c:pt>
                <c:pt idx="1594">
                  <c:v>0.33308469013165137</c:v>
                </c:pt>
                <c:pt idx="1595">
                  <c:v>0.23180760650184809</c:v>
                </c:pt>
                <c:pt idx="1596">
                  <c:v>0.66439863148836042</c:v>
                </c:pt>
                <c:pt idx="1597">
                  <c:v>0.66168299685976018</c:v>
                </c:pt>
                <c:pt idx="1598">
                  <c:v>0.65368131971344423</c:v>
                </c:pt>
                <c:pt idx="1599">
                  <c:v>0.5597537244310038</c:v>
                </c:pt>
                <c:pt idx="1600">
                  <c:v>0.53962794522820345</c:v>
                </c:pt>
                <c:pt idx="1601">
                  <c:v>0.53071319909992487</c:v>
                </c:pt>
                <c:pt idx="1602">
                  <c:v>0.54840541241293539</c:v>
                </c:pt>
                <c:pt idx="1603">
                  <c:v>0.54201024768819039</c:v>
                </c:pt>
                <c:pt idx="1604">
                  <c:v>0.55197678751342116</c:v>
                </c:pt>
                <c:pt idx="1605">
                  <c:v>0.61481630215215177</c:v>
                </c:pt>
                <c:pt idx="1606">
                  <c:v>0.52590076939163466</c:v>
                </c:pt>
                <c:pt idx="1607">
                  <c:v>0.48328323946410623</c:v>
                </c:pt>
                <c:pt idx="1608">
                  <c:v>0.48246685328872996</c:v>
                </c:pt>
                <c:pt idx="1609">
                  <c:v>0.49612588471227093</c:v>
                </c:pt>
                <c:pt idx="1610">
                  <c:v>0.49093741308853028</c:v>
                </c:pt>
                <c:pt idx="1611">
                  <c:v>0.45900602518240696</c:v>
                </c:pt>
                <c:pt idx="1612">
                  <c:v>0.45894550923967403</c:v>
                </c:pt>
                <c:pt idx="1613">
                  <c:v>0.41328174691178271</c:v>
                </c:pt>
                <c:pt idx="1614">
                  <c:v>0.38218551507689569</c:v>
                </c:pt>
                <c:pt idx="1615">
                  <c:v>0.34454715854402829</c:v>
                </c:pt>
                <c:pt idx="1616">
                  <c:v>0.26593535508806682</c:v>
                </c:pt>
                <c:pt idx="1617">
                  <c:v>0.24030767798396679</c:v>
                </c:pt>
                <c:pt idx="1618">
                  <c:v>4.783383820904348E-2</c:v>
                </c:pt>
                <c:pt idx="1619">
                  <c:v>0.24451761378177841</c:v>
                </c:pt>
                <c:pt idx="1620">
                  <c:v>0.1697943784913151</c:v>
                </c:pt>
                <c:pt idx="1621">
                  <c:v>0.18858181970273113</c:v>
                </c:pt>
                <c:pt idx="1622">
                  <c:v>0.25363491927005571</c:v>
                </c:pt>
                <c:pt idx="1623">
                  <c:v>1.3051246661920362</c:v>
                </c:pt>
                <c:pt idx="1624">
                  <c:v>1.1996154934718439</c:v>
                </c:pt>
                <c:pt idx="1625">
                  <c:v>1.1966712196526204</c:v>
                </c:pt>
                <c:pt idx="1626">
                  <c:v>1.2414656922269587</c:v>
                </c:pt>
                <c:pt idx="1627">
                  <c:v>1.266029249157802</c:v>
                </c:pt>
                <c:pt idx="1628">
                  <c:v>1.2227983748141205</c:v>
                </c:pt>
                <c:pt idx="1629">
                  <c:v>1.135782610748004</c:v>
                </c:pt>
                <c:pt idx="1630">
                  <c:v>1.5420866854388424</c:v>
                </c:pt>
                <c:pt idx="1631">
                  <c:v>1.4151972871014278</c:v>
                </c:pt>
                <c:pt idx="1632">
                  <c:v>1.4630223446426656</c:v>
                </c:pt>
                <c:pt idx="1633">
                  <c:v>1.5146306871072881</c:v>
                </c:pt>
                <c:pt idx="1634">
                  <c:v>1.1142746086854292</c:v>
                </c:pt>
                <c:pt idx="1635">
                  <c:v>1.2254007007147516</c:v>
                </c:pt>
                <c:pt idx="1636">
                  <c:v>1.2402306091301218</c:v>
                </c:pt>
                <c:pt idx="1637">
                  <c:v>1.2227050190612596</c:v>
                </c:pt>
                <c:pt idx="1638">
                  <c:v>1.3871871701707792</c:v>
                </c:pt>
                <c:pt idx="1639">
                  <c:v>1.520669370695652</c:v>
                </c:pt>
                <c:pt idx="1640">
                  <c:v>1.5979049687592544</c:v>
                </c:pt>
                <c:pt idx="1641">
                  <c:v>1.9224094601248669</c:v>
                </c:pt>
                <c:pt idx="1642">
                  <c:v>2.1642517296667383</c:v>
                </c:pt>
                <c:pt idx="1643">
                  <c:v>1.54055229179618</c:v>
                </c:pt>
                <c:pt idx="1644">
                  <c:v>1.4422122960279846</c:v>
                </c:pt>
                <c:pt idx="1645">
                  <c:v>1.3191129315034829</c:v>
                </c:pt>
                <c:pt idx="1646">
                  <c:v>2.2962393069982885</c:v>
                </c:pt>
                <c:pt idx="1647">
                  <c:v>1.0124559698070381</c:v>
                </c:pt>
                <c:pt idx="1648">
                  <c:v>0.81379681670060944</c:v>
                </c:pt>
              </c:numCache>
            </c:numRef>
          </c:yVal>
          <c:smooth val="0"/>
          <c:extLst>
            <c:ext xmlns:c16="http://schemas.microsoft.com/office/drawing/2014/chart" uri="{C3380CC4-5D6E-409C-BE32-E72D297353CC}">
              <c16:uniqueId val="{00000001-719F-4222-B721-055BBFF6645B}"/>
            </c:ext>
          </c:extLst>
        </c:ser>
        <c:dLbls>
          <c:showLegendKey val="0"/>
          <c:showVal val="0"/>
          <c:showCatName val="0"/>
          <c:showSerName val="0"/>
          <c:showPercent val="0"/>
          <c:showBubbleSize val="0"/>
        </c:dLbls>
        <c:axId val="2078270064"/>
        <c:axId val="2068883408"/>
      </c:scatterChart>
      <c:valAx>
        <c:axId val="2078270064"/>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068883408"/>
        <c:crosses val="autoZero"/>
        <c:crossBetween val="midCat"/>
      </c:valAx>
      <c:valAx>
        <c:axId val="2068883408"/>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207827006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2.058598391521877E-4</c:v>
                </c:pt>
                <c:pt idx="1">
                  <c:v>2.3757323172054641E-4</c:v>
                </c:pt>
                <c:pt idx="2">
                  <c:v>2.1875219988772419E-4</c:v>
                </c:pt>
                <c:pt idx="3">
                  <c:v>2.3334538678434537E-4</c:v>
                </c:pt>
                <c:pt idx="4">
                  <c:v>2.3633742972551023E-4</c:v>
                </c:pt>
                <c:pt idx="5">
                  <c:v>2.5030521681723819E-4</c:v>
                </c:pt>
                <c:pt idx="6">
                  <c:v>2.5409958710139526E-4</c:v>
                </c:pt>
                <c:pt idx="7">
                  <c:v>2.8258392150922753E-4</c:v>
                </c:pt>
                <c:pt idx="8">
                  <c:v>3.3066700548725582E-4</c:v>
                </c:pt>
                <c:pt idx="9">
                  <c:v>3.3036281045253441E-4</c:v>
                </c:pt>
                <c:pt idx="10">
                  <c:v>3.023125508583225E-4</c:v>
                </c:pt>
                <c:pt idx="11">
                  <c:v>3.0555398548433088E-4</c:v>
                </c:pt>
                <c:pt idx="12">
                  <c:v>3.154134994180603E-4</c:v>
                </c:pt>
                <c:pt idx="13">
                  <c:v>3.1933543334759719E-3</c:v>
                </c:pt>
                <c:pt idx="14">
                  <c:v>5.1642587788879957E-4</c:v>
                </c:pt>
                <c:pt idx="15">
                  <c:v>5.7069147383863219E-4</c:v>
                </c:pt>
                <c:pt idx="16">
                  <c:v>6.6942681653139719E-5</c:v>
                </c:pt>
                <c:pt idx="17">
                  <c:v>3.3316205572620026E-4</c:v>
                </c:pt>
                <c:pt idx="18">
                  <c:v>4.4078735824172556E-5</c:v>
                </c:pt>
                <c:pt idx="19">
                  <c:v>4.3150059799972942E-5</c:v>
                </c:pt>
                <c:pt idx="20">
                  <c:v>5.319169732490693E-5</c:v>
                </c:pt>
                <c:pt idx="21">
                  <c:v>7.4335252593084848E-5</c:v>
                </c:pt>
                <c:pt idx="22">
                  <c:v>8.704133576792118E-5</c:v>
                </c:pt>
                <c:pt idx="23">
                  <c:v>5.0661586573607015E-4</c:v>
                </c:pt>
                <c:pt idx="24">
                  <c:v>5.081131338073886E-4</c:v>
                </c:pt>
                <c:pt idx="25">
                  <c:v>1.0110925852776945E-4</c:v>
                </c:pt>
                <c:pt idx="26">
                  <c:v>5.617137449654894E-4</c:v>
                </c:pt>
                <c:pt idx="27">
                  <c:v>4.0622307988553302E-4</c:v>
                </c:pt>
                <c:pt idx="28">
                  <c:v>4.4269986665086567E-4</c:v>
                </c:pt>
                <c:pt idx="29">
                  <c:v>3.8343094646200109E-4</c:v>
                </c:pt>
                <c:pt idx="30">
                  <c:v>4.6004731398399949E-4</c:v>
                </c:pt>
                <c:pt idx="31">
                  <c:v>4.0012348492756588E-4</c:v>
                </c:pt>
                <c:pt idx="32">
                  <c:v>5.6573702541866118E-4</c:v>
                </c:pt>
                <c:pt idx="33">
                  <c:v>7.6371359130270443E-7</c:v>
                </c:pt>
                <c:pt idx="34">
                  <c:v>9.7485447196166942E-7</c:v>
                </c:pt>
                <c:pt idx="35">
                  <c:v>1.6032712096348898E-7</c:v>
                </c:pt>
                <c:pt idx="36">
                  <c:v>2.3781616399652436E-8</c:v>
                </c:pt>
                <c:pt idx="37">
                  <c:v>6.6486381982585651E-7</c:v>
                </c:pt>
                <c:pt idx="38">
                  <c:v>2.9707273307027447E-6</c:v>
                </c:pt>
                <c:pt idx="39">
                  <c:v>2.621294894201187E-6</c:v>
                </c:pt>
                <c:pt idx="40">
                  <c:v>1.2605567365226814E-6</c:v>
                </c:pt>
                <c:pt idx="41">
                  <c:v>2.0076237118663408E-6</c:v>
                </c:pt>
                <c:pt idx="42">
                  <c:v>4.1211298284861214E-4</c:v>
                </c:pt>
                <c:pt idx="43">
                  <c:v>9.016145864301937E-4</c:v>
                </c:pt>
                <c:pt idx="44">
                  <c:v>8.9594061393100295E-4</c:v>
                </c:pt>
                <c:pt idx="45">
                  <c:v>1.0089137091729215E-3</c:v>
                </c:pt>
                <c:pt idx="46">
                  <c:v>1.0633170951699475E-3</c:v>
                </c:pt>
                <c:pt idx="47">
                  <c:v>1.0723664926225614E-3</c:v>
                </c:pt>
                <c:pt idx="48">
                  <c:v>1.0335508734577665E-3</c:v>
                </c:pt>
                <c:pt idx="49">
                  <c:v>1.1072350961237962E-3</c:v>
                </c:pt>
                <c:pt idx="50">
                  <c:v>1.0747404252985366E-3</c:v>
                </c:pt>
                <c:pt idx="51">
                  <c:v>5.5979640506091328E-5</c:v>
                </c:pt>
                <c:pt idx="52">
                  <c:v>5.6875876725135389E-5</c:v>
                </c:pt>
                <c:pt idx="53">
                  <c:v>5.333405525561317E-4</c:v>
                </c:pt>
                <c:pt idx="54">
                  <c:v>4.3143293991049913E-4</c:v>
                </c:pt>
                <c:pt idx="55">
                  <c:v>2.0579667348869281E-5</c:v>
                </c:pt>
                <c:pt idx="56">
                  <c:v>3.222856699958482E-5</c:v>
                </c:pt>
                <c:pt idx="57">
                  <c:v>2.1942682110583116E-5</c:v>
                </c:pt>
                <c:pt idx="58">
                  <c:v>2.7241613551553312E-5</c:v>
                </c:pt>
                <c:pt idx="59">
                  <c:v>1.745949041134459E-5</c:v>
                </c:pt>
                <c:pt idx="60">
                  <c:v>1.9426250050340019E-5</c:v>
                </c:pt>
                <c:pt idx="61">
                  <c:v>5.0158567649673843E-4</c:v>
                </c:pt>
                <c:pt idx="62">
                  <c:v>5.2331702631542634E-5</c:v>
                </c:pt>
                <c:pt idx="63">
                  <c:v>5.2327531729752597E-5</c:v>
                </c:pt>
                <c:pt idx="64">
                  <c:v>2.6881868927607793E-4</c:v>
                </c:pt>
                <c:pt idx="65">
                  <c:v>7.7550131425439611E-6</c:v>
                </c:pt>
                <c:pt idx="66">
                  <c:v>9.3445388284627111E-6</c:v>
                </c:pt>
                <c:pt idx="67">
                  <c:v>5.2827701108266972E-6</c:v>
                </c:pt>
                <c:pt idx="68">
                  <c:v>6.2883010038656913E-6</c:v>
                </c:pt>
                <c:pt idx="69">
                  <c:v>5.8925925996142777E-6</c:v>
                </c:pt>
                <c:pt idx="70">
                  <c:v>3.0203130280011053E-4</c:v>
                </c:pt>
                <c:pt idx="71">
                  <c:v>1.4275858536541313E-5</c:v>
                </c:pt>
                <c:pt idx="72">
                  <c:v>1.018930836692032E-5</c:v>
                </c:pt>
                <c:pt idx="73">
                  <c:v>2.2404665943214026E-5</c:v>
                </c:pt>
                <c:pt idx="74">
                  <c:v>2.3680737574107219E-5</c:v>
                </c:pt>
                <c:pt idx="75">
                  <c:v>2.0375964373569564E-5</c:v>
                </c:pt>
                <c:pt idx="76">
                  <c:v>1.8596632422315372E-5</c:v>
                </c:pt>
                <c:pt idx="77">
                  <c:v>8.5994192377753159E-6</c:v>
                </c:pt>
                <c:pt idx="78">
                  <c:v>7.1087896603526518E-6</c:v>
                </c:pt>
                <c:pt idx="79">
                  <c:v>3.7622311573457402E-4</c:v>
                </c:pt>
                <c:pt idx="80">
                  <c:v>3.7247681240085168E-3</c:v>
                </c:pt>
                <c:pt idx="81">
                  <c:v>3.3784636761168781E-3</c:v>
                </c:pt>
                <c:pt idx="82">
                  <c:v>2.5894266995002747E-3</c:v>
                </c:pt>
                <c:pt idx="83">
                  <c:v>1.0854193065274597E-3</c:v>
                </c:pt>
                <c:pt idx="84">
                  <c:v>4.8054430707728457E-4</c:v>
                </c:pt>
                <c:pt idx="85">
                  <c:v>8.1857980481155708E-4</c:v>
                </c:pt>
                <c:pt idx="86">
                  <c:v>6.3057820729428188E-5</c:v>
                </c:pt>
                <c:pt idx="87">
                  <c:v>7.713179526236657E-4</c:v>
                </c:pt>
                <c:pt idx="88">
                  <c:v>2.8098948181629508E-4</c:v>
                </c:pt>
                <c:pt idx="89">
                  <c:v>4.6090176857315097E-4</c:v>
                </c:pt>
                <c:pt idx="90">
                  <c:v>6.0189985061695169E-4</c:v>
                </c:pt>
                <c:pt idx="91">
                  <c:v>3.3556631068551663E-4</c:v>
                </c:pt>
                <c:pt idx="92">
                  <c:v>5.9794205536224958E-4</c:v>
                </c:pt>
                <c:pt idx="93">
                  <c:v>5.2563876038344767E-6</c:v>
                </c:pt>
                <c:pt idx="94">
                  <c:v>1.0280791908213049E-4</c:v>
                </c:pt>
                <c:pt idx="95">
                  <c:v>6.3137891703134619E-4</c:v>
                </c:pt>
                <c:pt idx="96">
                  <c:v>1.9650987496871187E-5</c:v>
                </c:pt>
                <c:pt idx="97">
                  <c:v>2.1055412145962813E-6</c:v>
                </c:pt>
                <c:pt idx="98">
                  <c:v>1.9906656794469193E-5</c:v>
                </c:pt>
                <c:pt idx="99">
                  <c:v>4.6737628456833149E-6</c:v>
                </c:pt>
                <c:pt idx="100">
                  <c:v>7.662365193645917E-4</c:v>
                </c:pt>
                <c:pt idx="101">
                  <c:v>1.0096007829794417E-4</c:v>
                </c:pt>
                <c:pt idx="102">
                  <c:v>1.5035717282410055E-7</c:v>
                </c:pt>
                <c:pt idx="103">
                  <c:v>2.482862730291246E-6</c:v>
                </c:pt>
                <c:pt idx="104">
                  <c:v>6.171715369009508E-5</c:v>
                </c:pt>
                <c:pt idx="105">
                  <c:v>3.5870410102766735E-4</c:v>
                </c:pt>
                <c:pt idx="106">
                  <c:v>9.407894681447453E-7</c:v>
                </c:pt>
                <c:pt idx="107">
                  <c:v>7.3343624968642982E-7</c:v>
                </c:pt>
                <c:pt idx="108">
                  <c:v>2.0066388928244374E-5</c:v>
                </c:pt>
                <c:pt idx="109">
                  <c:v>3.5391017522435258E-5</c:v>
                </c:pt>
                <c:pt idx="110">
                  <c:v>2.2057783151275488E-5</c:v>
                </c:pt>
                <c:pt idx="111">
                  <c:v>2.748673110708506E-5</c:v>
                </c:pt>
                <c:pt idx="112">
                  <c:v>4.9264955994356683E-4</c:v>
                </c:pt>
                <c:pt idx="113">
                  <c:v>9.0120196403289372E-6</c:v>
                </c:pt>
                <c:pt idx="114">
                  <c:v>3.4600271501850529E-6</c:v>
                </c:pt>
                <c:pt idx="115">
                  <c:v>4.1294919652780571E-4</c:v>
                </c:pt>
                <c:pt idx="116">
                  <c:v>2.0344398331114093E-6</c:v>
                </c:pt>
                <c:pt idx="117">
                  <c:v>5.3805279175642281E-7</c:v>
                </c:pt>
                <c:pt idx="118">
                  <c:v>6.3580528980134466E-7</c:v>
                </c:pt>
                <c:pt idx="119">
                  <c:v>1.2853573105194893E-6</c:v>
                </c:pt>
                <c:pt idx="120">
                  <c:v>7.1579411043919058E-6</c:v>
                </c:pt>
                <c:pt idx="121">
                  <c:v>3.7496101695684976E-5</c:v>
                </c:pt>
                <c:pt idx="122">
                  <c:v>3.1343335323805359E-5</c:v>
                </c:pt>
                <c:pt idx="123">
                  <c:v>3.0655935972765869E-5</c:v>
                </c:pt>
                <c:pt idx="124">
                  <c:v>7.1021324555335891E-4</c:v>
                </c:pt>
                <c:pt idx="125">
                  <c:v>5.849910642108082E-5</c:v>
                </c:pt>
                <c:pt idx="126">
                  <c:v>8.3117312641719029E-5</c:v>
                </c:pt>
                <c:pt idx="127">
                  <c:v>6.1444110585924942E-5</c:v>
                </c:pt>
                <c:pt idx="128">
                  <c:v>5.0852305517177767E-5</c:v>
                </c:pt>
                <c:pt idx="129">
                  <c:v>5.8847553168366955E-5</c:v>
                </c:pt>
                <c:pt idx="130">
                  <c:v>6.1981711313895306E-5</c:v>
                </c:pt>
                <c:pt idx="131">
                  <c:v>5.9537009710990891E-5</c:v>
                </c:pt>
                <c:pt idx="132">
                  <c:v>6.2455801239546266E-5</c:v>
                </c:pt>
                <c:pt idx="133">
                  <c:v>4.5232726983476768E-4</c:v>
                </c:pt>
                <c:pt idx="134">
                  <c:v>1.7953652876661426E-3</c:v>
                </c:pt>
                <c:pt idx="135">
                  <c:v>3.2484670456652556E-4</c:v>
                </c:pt>
                <c:pt idx="136">
                  <c:v>1.2262050668431824E-3</c:v>
                </c:pt>
                <c:pt idx="137">
                  <c:v>7.9241229933598508E-4</c:v>
                </c:pt>
                <c:pt idx="138">
                  <c:v>8.0687079371771981E-4</c:v>
                </c:pt>
                <c:pt idx="139">
                  <c:v>7.2321524128933338E-4</c:v>
                </c:pt>
                <c:pt idx="140">
                  <c:v>6.7790692938805679E-4</c:v>
                </c:pt>
                <c:pt idx="141">
                  <c:v>7.941030025705166E-4</c:v>
                </c:pt>
                <c:pt idx="142">
                  <c:v>7.4872218861019035E-4</c:v>
                </c:pt>
                <c:pt idx="143">
                  <c:v>6.9587388517211438E-4</c:v>
                </c:pt>
                <c:pt idx="144">
                  <c:v>6.6771007720230213E-4</c:v>
                </c:pt>
                <c:pt idx="145">
                  <c:v>8.6679057210448096E-4</c:v>
                </c:pt>
                <c:pt idx="146">
                  <c:v>5.4424452258405149E-4</c:v>
                </c:pt>
                <c:pt idx="147">
                  <c:v>5.616060121419028E-4</c:v>
                </c:pt>
                <c:pt idx="148">
                  <c:v>3.1293553284254478E-5</c:v>
                </c:pt>
                <c:pt idx="149">
                  <c:v>1.0542046862263446E-5</c:v>
                </c:pt>
                <c:pt idx="150">
                  <c:v>2.2257126292456418E-6</c:v>
                </c:pt>
                <c:pt idx="151">
                  <c:v>5.1856084502264685E-4</c:v>
                </c:pt>
                <c:pt idx="152">
                  <c:v>4.0728744658249445E-6</c:v>
                </c:pt>
                <c:pt idx="153">
                  <c:v>1.1028682384139171E-6</c:v>
                </c:pt>
                <c:pt idx="154">
                  <c:v>1.086774220756258E-4</c:v>
                </c:pt>
                <c:pt idx="155">
                  <c:v>1.0293358816271706E-6</c:v>
                </c:pt>
                <c:pt idx="156">
                  <c:v>2.0078918302276393E-5</c:v>
                </c:pt>
                <c:pt idx="157">
                  <c:v>1.1818649706091249E-5</c:v>
                </c:pt>
                <c:pt idx="158">
                  <c:v>3.4000779933529373E-4</c:v>
                </c:pt>
                <c:pt idx="159">
                  <c:v>2.0236072067064562E-4</c:v>
                </c:pt>
                <c:pt idx="160">
                  <c:v>2.8341465553435023E-4</c:v>
                </c:pt>
                <c:pt idx="161">
                  <c:v>1.7324740605187847E-4</c:v>
                </c:pt>
                <c:pt idx="162">
                  <c:v>3.1406764028086648E-4</c:v>
                </c:pt>
                <c:pt idx="163">
                  <c:v>1.1467508262916686E-5</c:v>
                </c:pt>
                <c:pt idx="164">
                  <c:v>3.9083014865053215E-4</c:v>
                </c:pt>
                <c:pt idx="165">
                  <c:v>2.1249932588948045E-5</c:v>
                </c:pt>
                <c:pt idx="166">
                  <c:v>1.3430719447233827E-5</c:v>
                </c:pt>
                <c:pt idx="167">
                  <c:v>1.4518213178805772E-5</c:v>
                </c:pt>
                <c:pt idx="168">
                  <c:v>1.5702031493297885E-5</c:v>
                </c:pt>
                <c:pt idx="169">
                  <c:v>1.5179148095950613E-5</c:v>
                </c:pt>
                <c:pt idx="170">
                  <c:v>1.0529005980234827E-5</c:v>
                </c:pt>
                <c:pt idx="171">
                  <c:v>6.8706554998711587E-6</c:v>
                </c:pt>
                <c:pt idx="172">
                  <c:v>1.8614658581162395E-5</c:v>
                </c:pt>
                <c:pt idx="173">
                  <c:v>2.053258052634138E-5</c:v>
                </c:pt>
                <c:pt idx="174">
                  <c:v>3.7358921504964098E-4</c:v>
                </c:pt>
                <c:pt idx="175">
                  <c:v>2.1424105169631593E-5</c:v>
                </c:pt>
                <c:pt idx="176">
                  <c:v>3.1163362699605069E-4</c:v>
                </c:pt>
                <c:pt idx="177">
                  <c:v>1.3547559044917312E-5</c:v>
                </c:pt>
                <c:pt idx="178">
                  <c:v>1.4997229251177064E-4</c:v>
                </c:pt>
                <c:pt idx="179">
                  <c:v>1.2147998501883273E-4</c:v>
                </c:pt>
                <c:pt idx="180">
                  <c:v>1.0449840467555321E-4</c:v>
                </c:pt>
                <c:pt idx="181">
                  <c:v>6.2655104243054146E-5</c:v>
                </c:pt>
                <c:pt idx="182">
                  <c:v>6.588578844125709E-5</c:v>
                </c:pt>
                <c:pt idx="183">
                  <c:v>7.2110212430255324E-5</c:v>
                </c:pt>
                <c:pt idx="184">
                  <c:v>1.1459101836629324E-4</c:v>
                </c:pt>
                <c:pt idx="185">
                  <c:v>1.2581452959541873E-4</c:v>
                </c:pt>
                <c:pt idx="186">
                  <c:v>1.2770713029193538E-4</c:v>
                </c:pt>
                <c:pt idx="187">
                  <c:v>1.259220622991192E-4</c:v>
                </c:pt>
                <c:pt idx="188">
                  <c:v>1.224310771281893E-4</c:v>
                </c:pt>
                <c:pt idx="189">
                  <c:v>1.1431022830245666E-4</c:v>
                </c:pt>
                <c:pt idx="190">
                  <c:v>1.0063090581146042E-4</c:v>
                </c:pt>
                <c:pt idx="191">
                  <c:v>1.8992854775284974E-4</c:v>
                </c:pt>
                <c:pt idx="192">
                  <c:v>2.1941061812094599E-4</c:v>
                </c:pt>
                <c:pt idx="193">
                  <c:v>1.9449045535066E-4</c:v>
                </c:pt>
                <c:pt idx="194">
                  <c:v>1.5273240954312333E-4</c:v>
                </c:pt>
                <c:pt idx="195">
                  <c:v>1.2027134057431913E-4</c:v>
                </c:pt>
                <c:pt idx="196">
                  <c:v>1.1196504413474443E-4</c:v>
                </c:pt>
                <c:pt idx="197">
                  <c:v>1.0160794028999928E-4</c:v>
                </c:pt>
                <c:pt idx="198">
                  <c:v>1.0240965483433346E-4</c:v>
                </c:pt>
                <c:pt idx="199">
                  <c:v>1.0068953129170114E-4</c:v>
                </c:pt>
                <c:pt idx="200">
                  <c:v>1.0789194462322356E-4</c:v>
                </c:pt>
                <c:pt idx="201">
                  <c:v>1.2510138078024134E-4</c:v>
                </c:pt>
                <c:pt idx="202">
                  <c:v>1.8126854305369199E-4</c:v>
                </c:pt>
                <c:pt idx="203">
                  <c:v>2.4217522633404376E-4</c:v>
                </c:pt>
                <c:pt idx="204">
                  <c:v>1.3016477573016042E-3</c:v>
                </c:pt>
                <c:pt idx="205">
                  <c:v>4.719840643779479E-4</c:v>
                </c:pt>
                <c:pt idx="206">
                  <c:v>2.941611193480296E-5</c:v>
                </c:pt>
                <c:pt idx="207">
                  <c:v>3.9582418654678976E-4</c:v>
                </c:pt>
                <c:pt idx="208">
                  <c:v>3.1502579708053009E-5</c:v>
                </c:pt>
                <c:pt idx="209">
                  <c:v>5.0094987082632874E-5</c:v>
                </c:pt>
                <c:pt idx="210">
                  <c:v>3.407885045131413E-5</c:v>
                </c:pt>
                <c:pt idx="211">
                  <c:v>3.0840773561166501E-5</c:v>
                </c:pt>
                <c:pt idx="212">
                  <c:v>4.538220872984088E-5</c:v>
                </c:pt>
                <c:pt idx="213">
                  <c:v>3.3170660683032148E-4</c:v>
                </c:pt>
                <c:pt idx="214">
                  <c:v>3.9456846188820502E-4</c:v>
                </c:pt>
                <c:pt idx="215">
                  <c:v>3.2682158767829034E-4</c:v>
                </c:pt>
                <c:pt idx="216">
                  <c:v>4.7124861050986599E-5</c:v>
                </c:pt>
                <c:pt idx="217">
                  <c:v>5.1783641808895498E-4</c:v>
                </c:pt>
                <c:pt idx="218">
                  <c:v>5.6654617539555975E-4</c:v>
                </c:pt>
                <c:pt idx="219">
                  <c:v>1.1169955274663861E-3</c:v>
                </c:pt>
                <c:pt idx="220">
                  <c:v>3.1808205755433486E-4</c:v>
                </c:pt>
                <c:pt idx="221">
                  <c:v>3.9834005540455129E-4</c:v>
                </c:pt>
                <c:pt idx="222">
                  <c:v>6.0919749169335564E-4</c:v>
                </c:pt>
                <c:pt idx="223">
                  <c:v>9.6710676164298882E-4</c:v>
                </c:pt>
                <c:pt idx="224">
                  <c:v>1.0651519525619647E-3</c:v>
                </c:pt>
                <c:pt idx="225">
                  <c:v>2.3839136158446852E-3</c:v>
                </c:pt>
                <c:pt idx="226">
                  <c:v>4.3262467798212238E-3</c:v>
                </c:pt>
                <c:pt idx="227">
                  <c:v>9.4282222641977383E-3</c:v>
                </c:pt>
                <c:pt idx="228">
                  <c:v>1.2477409646649534E-2</c:v>
                </c:pt>
                <c:pt idx="229">
                  <c:v>1.1795418728336612E-2</c:v>
                </c:pt>
                <c:pt idx="230">
                  <c:v>8.481300298132188E-3</c:v>
                </c:pt>
                <c:pt idx="231">
                  <c:v>4.3292676338326291E-3</c:v>
                </c:pt>
                <c:pt idx="232">
                  <c:v>1.6689929278280051E-5</c:v>
                </c:pt>
                <c:pt idx="233">
                  <c:v>7.2024621811140759E-6</c:v>
                </c:pt>
                <c:pt idx="234">
                  <c:v>8.8965500872292643E-6</c:v>
                </c:pt>
                <c:pt idx="235">
                  <c:v>1.0987810617679169E-5</c:v>
                </c:pt>
                <c:pt idx="236">
                  <c:v>7.0282350728644226E-6</c:v>
                </c:pt>
                <c:pt idx="237">
                  <c:v>8.946696025693463E-6</c:v>
                </c:pt>
                <c:pt idx="238">
                  <c:v>3.5468022342298351E-6</c:v>
                </c:pt>
                <c:pt idx="239">
                  <c:v>5.8362108854283095E-6</c:v>
                </c:pt>
                <c:pt idx="240">
                  <c:v>9.3706409357301336E-6</c:v>
                </c:pt>
                <c:pt idx="241">
                  <c:v>1.198587929145625E-5</c:v>
                </c:pt>
                <c:pt idx="242">
                  <c:v>4.1908102800277715E-4</c:v>
                </c:pt>
                <c:pt idx="243">
                  <c:v>7.1489708937177374E-5</c:v>
                </c:pt>
                <c:pt idx="244">
                  <c:v>6.587930702543582E-5</c:v>
                </c:pt>
                <c:pt idx="245">
                  <c:v>5.8061278772025807E-5</c:v>
                </c:pt>
                <c:pt idx="246">
                  <c:v>5.9923687848158317E-5</c:v>
                </c:pt>
                <c:pt idx="247">
                  <c:v>7.4040772558805221E-5</c:v>
                </c:pt>
                <c:pt idx="248">
                  <c:v>1.242076542474889E-3</c:v>
                </c:pt>
                <c:pt idx="249">
                  <c:v>5.6531691835941195E-5</c:v>
                </c:pt>
                <c:pt idx="250">
                  <c:v>7.8179610727998933E-5</c:v>
                </c:pt>
                <c:pt idx="251">
                  <c:v>7.0345481753824568E-5</c:v>
                </c:pt>
                <c:pt idx="252">
                  <c:v>8.6466713683276127E-5</c:v>
                </c:pt>
                <c:pt idx="253">
                  <c:v>1.1525111098955217E-4</c:v>
                </c:pt>
                <c:pt idx="254">
                  <c:v>9.237923997754099E-5</c:v>
                </c:pt>
                <c:pt idx="255">
                  <c:v>1.2668907139067124E-4</c:v>
                </c:pt>
                <c:pt idx="256">
                  <c:v>1.0687860071893649E-3</c:v>
                </c:pt>
                <c:pt idx="257">
                  <c:v>7.6065786224287156E-5</c:v>
                </c:pt>
                <c:pt idx="258">
                  <c:v>3.557166978528648E-5</c:v>
                </c:pt>
                <c:pt idx="259">
                  <c:v>5.8695922325769863E-5</c:v>
                </c:pt>
                <c:pt idx="260">
                  <c:v>1.4885284013639055E-3</c:v>
                </c:pt>
                <c:pt idx="261">
                  <c:v>1.0258899372441165E-4</c:v>
                </c:pt>
                <c:pt idx="262">
                  <c:v>1.356762023491077E-4</c:v>
                </c:pt>
                <c:pt idx="263">
                  <c:v>2.3810032553957649E-3</c:v>
                </c:pt>
                <c:pt idx="264">
                  <c:v>8.0137973655734917E-5</c:v>
                </c:pt>
                <c:pt idx="265">
                  <c:v>7.5070489507329986E-5</c:v>
                </c:pt>
                <c:pt idx="266">
                  <c:v>7.0780407163055248E-5</c:v>
                </c:pt>
                <c:pt idx="267">
                  <c:v>6.5278903145575044E-5</c:v>
                </c:pt>
                <c:pt idx="268">
                  <c:v>4.5348324097547797E-5</c:v>
                </c:pt>
                <c:pt idx="269">
                  <c:v>3.1713171144947226E-5</c:v>
                </c:pt>
                <c:pt idx="270">
                  <c:v>8.1556025603464703E-3</c:v>
                </c:pt>
                <c:pt idx="271">
                  <c:v>3.8257539866504744E-4</c:v>
                </c:pt>
                <c:pt idx="272">
                  <c:v>4.5165063239355999E-4</c:v>
                </c:pt>
                <c:pt idx="273">
                  <c:v>4.1196639504102457E-4</c:v>
                </c:pt>
                <c:pt idx="274">
                  <c:v>2.8346171481609985E-4</c:v>
                </c:pt>
                <c:pt idx="275">
                  <c:v>8.215329736521057E-4</c:v>
                </c:pt>
                <c:pt idx="276">
                  <c:v>3.8101107485405037E-4</c:v>
                </c:pt>
                <c:pt idx="277">
                  <c:v>1.9314003252933441E-3</c:v>
                </c:pt>
                <c:pt idx="278">
                  <c:v>5.1520811853376599E-4</c:v>
                </c:pt>
                <c:pt idx="279">
                  <c:v>5.3155493431826994E-4</c:v>
                </c:pt>
                <c:pt idx="280">
                  <c:v>5.7043567892984572E-4</c:v>
                </c:pt>
                <c:pt idx="281">
                  <c:v>6.0638920491118723E-4</c:v>
                </c:pt>
                <c:pt idx="282">
                  <c:v>5.6815869688085932E-7</c:v>
                </c:pt>
                <c:pt idx="283">
                  <c:v>5.1076107651074792E-4</c:v>
                </c:pt>
                <c:pt idx="284">
                  <c:v>1.818563077606136E-6</c:v>
                </c:pt>
                <c:pt idx="285">
                  <c:v>1.3066921837175563E-5</c:v>
                </c:pt>
                <c:pt idx="286">
                  <c:v>1.2537245995413283E-5</c:v>
                </c:pt>
                <c:pt idx="287">
                  <c:v>1.3000297483766268E-5</c:v>
                </c:pt>
                <c:pt idx="288">
                  <c:v>1.3734544260049581E-5</c:v>
                </c:pt>
                <c:pt idx="289">
                  <c:v>2.6131302616058481E-5</c:v>
                </c:pt>
                <c:pt idx="290">
                  <c:v>1.8580848712443625E-5</c:v>
                </c:pt>
                <c:pt idx="291">
                  <c:v>2.6751334484544475E-5</c:v>
                </c:pt>
                <c:pt idx="292">
                  <c:v>3.6331933400814853E-4</c:v>
                </c:pt>
                <c:pt idx="293">
                  <c:v>1.2777896966602269E-5</c:v>
                </c:pt>
                <c:pt idx="294">
                  <c:v>8.1250762889430694E-6</c:v>
                </c:pt>
                <c:pt idx="295">
                  <c:v>8.9646242811716766E-6</c:v>
                </c:pt>
                <c:pt idx="296">
                  <c:v>1.1426657131432872E-5</c:v>
                </c:pt>
                <c:pt idx="297">
                  <c:v>1.1945163303767529E-5</c:v>
                </c:pt>
                <c:pt idx="298">
                  <c:v>3.3357538324660244E-4</c:v>
                </c:pt>
                <c:pt idx="299">
                  <c:v>4.2234849223973428E-6</c:v>
                </c:pt>
                <c:pt idx="300">
                  <c:v>4.7147621558638391E-6</c:v>
                </c:pt>
                <c:pt idx="301">
                  <c:v>6.1018180951843676E-6</c:v>
                </c:pt>
                <c:pt idx="302">
                  <c:v>3.7855373245883372E-4</c:v>
                </c:pt>
                <c:pt idx="303">
                  <c:v>1.3024758004926387E-5</c:v>
                </c:pt>
                <c:pt idx="304">
                  <c:v>6.4029684650555743E-4</c:v>
                </c:pt>
                <c:pt idx="305">
                  <c:v>6.102131684263154E-4</c:v>
                </c:pt>
                <c:pt idx="306">
                  <c:v>6.2371567543927054E-4</c:v>
                </c:pt>
                <c:pt idx="307">
                  <c:v>5.0685493217070168E-4</c:v>
                </c:pt>
                <c:pt idx="308">
                  <c:v>1.5042461011574757E-3</c:v>
                </c:pt>
                <c:pt idx="309">
                  <c:v>4.3371801001015344E-4</c:v>
                </c:pt>
                <c:pt idx="310">
                  <c:v>4.9540919657449229E-4</c:v>
                </c:pt>
                <c:pt idx="311">
                  <c:v>5.9043191520088826E-4</c:v>
                </c:pt>
                <c:pt idx="312">
                  <c:v>5.419911432484253E-4</c:v>
                </c:pt>
                <c:pt idx="313">
                  <c:v>3.4497161798625487E-3</c:v>
                </c:pt>
                <c:pt idx="314">
                  <c:v>1.5463470098352132E-4</c:v>
                </c:pt>
                <c:pt idx="315">
                  <c:v>2.1627025099873316E-5</c:v>
                </c:pt>
                <c:pt idx="316">
                  <c:v>1.7611836413915828E-5</c:v>
                </c:pt>
                <c:pt idx="317">
                  <c:v>1.1481979415231178E-4</c:v>
                </c:pt>
                <c:pt idx="318">
                  <c:v>1.771853450851988E-3</c:v>
                </c:pt>
                <c:pt idx="319">
                  <c:v>1.0229199244271639E-4</c:v>
                </c:pt>
                <c:pt idx="320">
                  <c:v>1.8334351025145926E-5</c:v>
                </c:pt>
                <c:pt idx="321">
                  <c:v>2.6339820513694748E-5</c:v>
                </c:pt>
                <c:pt idx="322">
                  <c:v>8.8430266324892633E-5</c:v>
                </c:pt>
                <c:pt idx="323">
                  <c:v>3.4171233320773938E-5</c:v>
                </c:pt>
                <c:pt idx="324">
                  <c:v>3.4399389062417063E-5</c:v>
                </c:pt>
                <c:pt idx="325">
                  <c:v>3.3824013325624302E-5</c:v>
                </c:pt>
                <c:pt idx="326">
                  <c:v>1.4766800068930323E-3</c:v>
                </c:pt>
                <c:pt idx="327">
                  <c:v>1.6232559907739359E-3</c:v>
                </c:pt>
                <c:pt idx="328">
                  <c:v>1.4258709747944588E-3</c:v>
                </c:pt>
                <c:pt idx="329">
                  <c:v>1.345639376887245E-3</c:v>
                </c:pt>
                <c:pt idx="330">
                  <c:v>1.3242474847743923E-3</c:v>
                </c:pt>
                <c:pt idx="331">
                  <c:v>1.3877132864130153E-3</c:v>
                </c:pt>
                <c:pt idx="332">
                  <c:v>6.5422854403087176E-4</c:v>
                </c:pt>
                <c:pt idx="333">
                  <c:v>6.4593826318678702E-4</c:v>
                </c:pt>
                <c:pt idx="334">
                  <c:v>6.0525089241374543E-4</c:v>
                </c:pt>
                <c:pt idx="335">
                  <c:v>5.8715121925266502E-4</c:v>
                </c:pt>
                <c:pt idx="336">
                  <c:v>5.5652200032838635E-4</c:v>
                </c:pt>
                <c:pt idx="337">
                  <c:v>3.0360567584030219E-3</c:v>
                </c:pt>
                <c:pt idx="338">
                  <c:v>9.0046093797304576E-4</c:v>
                </c:pt>
                <c:pt idx="339">
                  <c:v>1.4372711732294275E-5</c:v>
                </c:pt>
                <c:pt idx="340">
                  <c:v>2.6435138947422192E-5</c:v>
                </c:pt>
                <c:pt idx="341">
                  <c:v>2.5176621155311049E-5</c:v>
                </c:pt>
                <c:pt idx="342">
                  <c:v>5.3311569648379816E-5</c:v>
                </c:pt>
                <c:pt idx="343">
                  <c:v>6.3024086591117914E-5</c:v>
                </c:pt>
                <c:pt idx="344">
                  <c:v>4.8739570877777453E-5</c:v>
                </c:pt>
                <c:pt idx="345">
                  <c:v>5.2660216816836926E-5</c:v>
                </c:pt>
                <c:pt idx="346">
                  <c:v>5.6421250645796674E-4</c:v>
                </c:pt>
                <c:pt idx="347">
                  <c:v>3.5089444672622823E-5</c:v>
                </c:pt>
                <c:pt idx="348">
                  <c:v>1.8648881384842892E-4</c:v>
                </c:pt>
                <c:pt idx="349">
                  <c:v>8.6747359307680141E-5</c:v>
                </c:pt>
                <c:pt idx="350">
                  <c:v>1.7568837714836613E-4</c:v>
                </c:pt>
                <c:pt idx="351">
                  <c:v>1.1443089031800143E-4</c:v>
                </c:pt>
                <c:pt idx="352">
                  <c:v>8.3569922191997569E-5</c:v>
                </c:pt>
                <c:pt idx="353">
                  <c:v>8.4068837991660284E-5</c:v>
                </c:pt>
                <c:pt idx="354">
                  <c:v>6.9814098753663524E-5</c:v>
                </c:pt>
                <c:pt idx="355">
                  <c:v>6.0846618941237516E-5</c:v>
                </c:pt>
                <c:pt idx="356">
                  <c:v>7.184872293780182E-5</c:v>
                </c:pt>
                <c:pt idx="357">
                  <c:v>7.8440660536734523E-5</c:v>
                </c:pt>
                <c:pt idx="358">
                  <c:v>4.790492460090211E-4</c:v>
                </c:pt>
                <c:pt idx="359">
                  <c:v>5.2578291980473588E-4</c:v>
                </c:pt>
                <c:pt idx="360">
                  <c:v>5.6432887766272029E-4</c:v>
                </c:pt>
                <c:pt idx="361">
                  <c:v>6.3872710344699615E-4</c:v>
                </c:pt>
                <c:pt idx="362">
                  <c:v>1.21214309915772E-4</c:v>
                </c:pt>
                <c:pt idx="363">
                  <c:v>5.1759912913438453E-6</c:v>
                </c:pt>
                <c:pt idx="364">
                  <c:v>3.7376154865997095E-7</c:v>
                </c:pt>
                <c:pt idx="365">
                  <c:v>1.3737469174834931E-6</c:v>
                </c:pt>
                <c:pt idx="366">
                  <c:v>3.7973056295593288E-11</c:v>
                </c:pt>
                <c:pt idx="367">
                  <c:v>3.0402579336210581E-4</c:v>
                </c:pt>
                <c:pt idx="368">
                  <c:v>3.1286672862323013E-4</c:v>
                </c:pt>
                <c:pt idx="369">
                  <c:v>6.8049127005434392E-7</c:v>
                </c:pt>
                <c:pt idx="370">
                  <c:v>3.1680358405736132E-6</c:v>
                </c:pt>
                <c:pt idx="371">
                  <c:v>6.1424716150281809E-6</c:v>
                </c:pt>
                <c:pt idx="372">
                  <c:v>1.0370579948133463E-5</c:v>
                </c:pt>
                <c:pt idx="373">
                  <c:v>6.5725238136473535E-6</c:v>
                </c:pt>
                <c:pt idx="374">
                  <c:v>3.27736893084938E-4</c:v>
                </c:pt>
                <c:pt idx="375">
                  <c:v>5.7257273754091554E-8</c:v>
                </c:pt>
                <c:pt idx="376">
                  <c:v>2.4203102407983757E-8</c:v>
                </c:pt>
                <c:pt idx="377">
                  <c:v>2.5922341855168594E-8</c:v>
                </c:pt>
                <c:pt idx="378">
                  <c:v>4.6287475775833259E-4</c:v>
                </c:pt>
                <c:pt idx="379">
                  <c:v>1.0664261655000456E-4</c:v>
                </c:pt>
                <c:pt idx="380">
                  <c:v>1.1473246285806244E-4</c:v>
                </c:pt>
                <c:pt idx="381">
                  <c:v>1.3276698929203288E-4</c:v>
                </c:pt>
                <c:pt idx="382">
                  <c:v>1.4749231167822245E-4</c:v>
                </c:pt>
                <c:pt idx="383">
                  <c:v>1.5527018366303755E-4</c:v>
                </c:pt>
                <c:pt idx="384">
                  <c:v>1.7041021383600263E-4</c:v>
                </c:pt>
                <c:pt idx="385">
                  <c:v>1.7516198505717741E-4</c:v>
                </c:pt>
                <c:pt idx="386">
                  <c:v>1.7861133101526136E-4</c:v>
                </c:pt>
                <c:pt idx="387">
                  <c:v>1.8867798152168025E-4</c:v>
                </c:pt>
                <c:pt idx="388">
                  <c:v>1.9206622457850435E-4</c:v>
                </c:pt>
                <c:pt idx="389">
                  <c:v>1.9622486822946385E-4</c:v>
                </c:pt>
                <c:pt idx="390">
                  <c:v>2.7419202958467425E-5</c:v>
                </c:pt>
                <c:pt idx="391">
                  <c:v>3.0639112920063107E-5</c:v>
                </c:pt>
                <c:pt idx="392">
                  <c:v>4.9103924532234028E-5</c:v>
                </c:pt>
                <c:pt idx="393">
                  <c:v>5.7471737430138403E-5</c:v>
                </c:pt>
                <c:pt idx="394">
                  <c:v>1.0756480628973445E-3</c:v>
                </c:pt>
                <c:pt idx="395">
                  <c:v>3.8679224692745306E-5</c:v>
                </c:pt>
                <c:pt idx="396">
                  <c:v>7.8844013238232904E-5</c:v>
                </c:pt>
                <c:pt idx="397">
                  <c:v>5.1630081319463172E-5</c:v>
                </c:pt>
                <c:pt idx="398">
                  <c:v>4.2390774449511557E-4</c:v>
                </c:pt>
                <c:pt idx="399">
                  <c:v>5.4698884401593338E-5</c:v>
                </c:pt>
                <c:pt idx="400">
                  <c:v>4.5179829587501194E-4</c:v>
                </c:pt>
                <c:pt idx="401">
                  <c:v>5.9268459176978064E-4</c:v>
                </c:pt>
                <c:pt idx="402">
                  <c:v>5.5590861229904017E-5</c:v>
                </c:pt>
                <c:pt idx="403">
                  <c:v>4.8576306887372118E-4</c:v>
                </c:pt>
                <c:pt idx="404">
                  <c:v>6.831340301653324E-5</c:v>
                </c:pt>
                <c:pt idx="405">
                  <c:v>1.0667090093534489E-6</c:v>
                </c:pt>
                <c:pt idx="406">
                  <c:v>4.2745917956215813E-6</c:v>
                </c:pt>
                <c:pt idx="407">
                  <c:v>6.0598530537171605E-4</c:v>
                </c:pt>
                <c:pt idx="408">
                  <c:v>6.8804465869387382E-4</c:v>
                </c:pt>
                <c:pt idx="409">
                  <c:v>1.168538941528583E-3</c:v>
                </c:pt>
                <c:pt idx="410">
                  <c:v>6.9366732418470482E-4</c:v>
                </c:pt>
                <c:pt idx="411">
                  <c:v>3.1639940844003656E-6</c:v>
                </c:pt>
                <c:pt idx="412">
                  <c:v>4.5736736965349365E-8</c:v>
                </c:pt>
                <c:pt idx="413">
                  <c:v>1.2772509781934824E-4</c:v>
                </c:pt>
                <c:pt idx="414">
                  <c:v>3.4095897261397112E-4</c:v>
                </c:pt>
                <c:pt idx="415">
                  <c:v>7.8356460754718232E-4</c:v>
                </c:pt>
                <c:pt idx="416">
                  <c:v>8.6868347535370071E-4</c:v>
                </c:pt>
                <c:pt idx="417">
                  <c:v>2.5819425758499847E-4</c:v>
                </c:pt>
                <c:pt idx="418">
                  <c:v>1.1501701006712503E-3</c:v>
                </c:pt>
                <c:pt idx="419">
                  <c:v>4.3890849004057074E-4</c:v>
                </c:pt>
                <c:pt idx="420">
                  <c:v>1.2539957415363422E-3</c:v>
                </c:pt>
                <c:pt idx="421">
                  <c:v>1.0164094630611346E-3</c:v>
                </c:pt>
                <c:pt idx="422">
                  <c:v>8.5033947031373813E-4</c:v>
                </c:pt>
                <c:pt idx="423">
                  <c:v>9.7947188275117314E-4</c:v>
                </c:pt>
                <c:pt idx="424">
                  <c:v>4.5292770352501293E-4</c:v>
                </c:pt>
                <c:pt idx="425">
                  <c:v>7.7647501995477155E-4</c:v>
                </c:pt>
                <c:pt idx="426">
                  <c:v>5.3760551115798261E-4</c:v>
                </c:pt>
                <c:pt idx="427">
                  <c:v>2.0964113363460273E-3</c:v>
                </c:pt>
                <c:pt idx="428">
                  <c:v>2.6486017752107182E-6</c:v>
                </c:pt>
                <c:pt idx="429">
                  <c:v>7.3613852806275171E-6</c:v>
                </c:pt>
                <c:pt idx="430">
                  <c:v>2.4043936665902548E-5</c:v>
                </c:pt>
                <c:pt idx="431">
                  <c:v>8.110916727692418E-6</c:v>
                </c:pt>
                <c:pt idx="432">
                  <c:v>3.7569255400025088E-6</c:v>
                </c:pt>
                <c:pt idx="433">
                  <c:v>6.4547401555988721E-6</c:v>
                </c:pt>
                <c:pt idx="434">
                  <c:v>1.6304182744921201E-5</c:v>
                </c:pt>
                <c:pt idx="435">
                  <c:v>1.2054576866016232E-5</c:v>
                </c:pt>
                <c:pt idx="436">
                  <c:v>1.8561716563252302E-6</c:v>
                </c:pt>
                <c:pt idx="437">
                  <c:v>1.2950356889019223E-6</c:v>
                </c:pt>
                <c:pt idx="438">
                  <c:v>1.2458554406434156E-5</c:v>
                </c:pt>
                <c:pt idx="439">
                  <c:v>3.4670543882749143E-4</c:v>
                </c:pt>
                <c:pt idx="440">
                  <c:v>1.3570191110666146E-6</c:v>
                </c:pt>
                <c:pt idx="441">
                  <c:v>2.3809417196597887E-7</c:v>
                </c:pt>
                <c:pt idx="442">
                  <c:v>6.9191363057279512E-7</c:v>
                </c:pt>
                <c:pt idx="443">
                  <c:v>8.2445977116624036E-7</c:v>
                </c:pt>
                <c:pt idx="444">
                  <c:v>5.7455663835175691E-7</c:v>
                </c:pt>
                <c:pt idx="445">
                  <c:v>3.4348059152748787E-4</c:v>
                </c:pt>
                <c:pt idx="446">
                  <c:v>2.3577262264157875E-5</c:v>
                </c:pt>
                <c:pt idx="447">
                  <c:v>4.8582201490399266E-4</c:v>
                </c:pt>
                <c:pt idx="448">
                  <c:v>3.5759859668451545E-7</c:v>
                </c:pt>
                <c:pt idx="449">
                  <c:v>3.9338808491609826E-7</c:v>
                </c:pt>
                <c:pt idx="450">
                  <c:v>3.1666124330959443E-6</c:v>
                </c:pt>
                <c:pt idx="451">
                  <c:v>2.0800376846843085E-6</c:v>
                </c:pt>
                <c:pt idx="452">
                  <c:v>5.1491941317324156E-6</c:v>
                </c:pt>
                <c:pt idx="453">
                  <c:v>2.7731878109566056E-6</c:v>
                </c:pt>
                <c:pt idx="454">
                  <c:v>1.2399236010300982E-6</c:v>
                </c:pt>
                <c:pt idx="455">
                  <c:v>6.5877790460126384E-7</c:v>
                </c:pt>
                <c:pt idx="456">
                  <c:v>1.9261367305394029E-7</c:v>
                </c:pt>
                <c:pt idx="457">
                  <c:v>1.3682847587429358E-7</c:v>
                </c:pt>
                <c:pt idx="458">
                  <c:v>3.0155789924068516E-4</c:v>
                </c:pt>
                <c:pt idx="459">
                  <c:v>1.0851936797498511E-7</c:v>
                </c:pt>
                <c:pt idx="460">
                  <c:v>3.344657789030901E-7</c:v>
                </c:pt>
                <c:pt idx="461">
                  <c:v>3.2225923285958046E-9</c:v>
                </c:pt>
                <c:pt idx="462">
                  <c:v>1.576950766386501E-8</c:v>
                </c:pt>
                <c:pt idx="463">
                  <c:v>4.3714560862434065E-7</c:v>
                </c:pt>
                <c:pt idx="464">
                  <c:v>1.8655100302741557E-7</c:v>
                </c:pt>
                <c:pt idx="465">
                  <c:v>1.2048984159692286E-6</c:v>
                </c:pt>
                <c:pt idx="466">
                  <c:v>5.1694080463080667E-5</c:v>
                </c:pt>
                <c:pt idx="467">
                  <c:v>6.0441649239288585E-5</c:v>
                </c:pt>
                <c:pt idx="468">
                  <c:v>4.7784942882124376E-5</c:v>
                </c:pt>
                <c:pt idx="469">
                  <c:v>7.3590148926785541E-5</c:v>
                </c:pt>
                <c:pt idx="470">
                  <c:v>5.2811925185252838E-5</c:v>
                </c:pt>
                <c:pt idx="471">
                  <c:v>2.4541388863718889E-4</c:v>
                </c:pt>
                <c:pt idx="472">
                  <c:v>8.6541207435643949E-5</c:v>
                </c:pt>
                <c:pt idx="473">
                  <c:v>2.8110992900105976E-4</c:v>
                </c:pt>
                <c:pt idx="474">
                  <c:v>9.7428533612572223E-5</c:v>
                </c:pt>
                <c:pt idx="475">
                  <c:v>8.7012926667135156E-5</c:v>
                </c:pt>
                <c:pt idx="476">
                  <c:v>6.8200614955041985E-5</c:v>
                </c:pt>
                <c:pt idx="477">
                  <c:v>2.174465240899808E-4</c:v>
                </c:pt>
                <c:pt idx="478">
                  <c:v>2.5798540552144977E-4</c:v>
                </c:pt>
                <c:pt idx="479">
                  <c:v>4.3450549616837555E-5</c:v>
                </c:pt>
                <c:pt idx="480">
                  <c:v>3.746583442032388E-5</c:v>
                </c:pt>
                <c:pt idx="481">
                  <c:v>9.6894637058734395E-4</c:v>
                </c:pt>
                <c:pt idx="482">
                  <c:v>1.1083501649483846E-4</c:v>
                </c:pt>
                <c:pt idx="483">
                  <c:v>1.8911074245598418E-4</c:v>
                </c:pt>
                <c:pt idx="484">
                  <c:v>3.0149485875390097E-4</c:v>
                </c:pt>
                <c:pt idx="485">
                  <c:v>4.1722281650107869E-4</c:v>
                </c:pt>
                <c:pt idx="486">
                  <c:v>4.5878633103018778E-4</c:v>
                </c:pt>
                <c:pt idx="487">
                  <c:v>5.4198731722721267E-4</c:v>
                </c:pt>
                <c:pt idx="488">
                  <c:v>3.9471419935341971E-3</c:v>
                </c:pt>
                <c:pt idx="489">
                  <c:v>5.6577720997627514E-4</c:v>
                </c:pt>
                <c:pt idx="490">
                  <c:v>5.5325949390103851E-4</c:v>
                </c:pt>
                <c:pt idx="491">
                  <c:v>5.2300179319959253E-4</c:v>
                </c:pt>
                <c:pt idx="492">
                  <c:v>3.6867720368811713E-4</c:v>
                </c:pt>
                <c:pt idx="493">
                  <c:v>2.6228046829327969E-4</c:v>
                </c:pt>
                <c:pt idx="494">
                  <c:v>5.0296409988982856E-4</c:v>
                </c:pt>
                <c:pt idx="495">
                  <c:v>5.1451627083682922E-4</c:v>
                </c:pt>
                <c:pt idx="496">
                  <c:v>5.9553177664612787E-6</c:v>
                </c:pt>
                <c:pt idx="497">
                  <c:v>7.8565847558261182E-5</c:v>
                </c:pt>
                <c:pt idx="498">
                  <c:v>8.2378934824475319E-5</c:v>
                </c:pt>
                <c:pt idx="499">
                  <c:v>4.7494908478656298E-4</c:v>
                </c:pt>
                <c:pt idx="500">
                  <c:v>4.8266937562543974E-4</c:v>
                </c:pt>
                <c:pt idx="501">
                  <c:v>3.2292709640485424E-4</c:v>
                </c:pt>
                <c:pt idx="502">
                  <c:v>3.6861494039493452E-4</c:v>
                </c:pt>
                <c:pt idx="503">
                  <c:v>3.9505135653867278E-5</c:v>
                </c:pt>
                <c:pt idx="504">
                  <c:v>2.2737797435892427E-5</c:v>
                </c:pt>
                <c:pt idx="505">
                  <c:v>2.4993730509779989E-5</c:v>
                </c:pt>
                <c:pt idx="506">
                  <c:v>3.6489704719636022E-5</c:v>
                </c:pt>
                <c:pt idx="507">
                  <c:v>5.5784714610486338E-5</c:v>
                </c:pt>
                <c:pt idx="508">
                  <c:v>8.6796931816835173E-5</c:v>
                </c:pt>
                <c:pt idx="509">
                  <c:v>1.1974328710957061E-4</c:v>
                </c:pt>
                <c:pt idx="510">
                  <c:v>1.8445784950472453E-3</c:v>
                </c:pt>
                <c:pt idx="511">
                  <c:v>4.605890301738934E-4</c:v>
                </c:pt>
                <c:pt idx="512">
                  <c:v>5.9553479563136883E-4</c:v>
                </c:pt>
                <c:pt idx="513">
                  <c:v>5.963416452482007E-4</c:v>
                </c:pt>
                <c:pt idx="514">
                  <c:v>5.5055407272717094E-4</c:v>
                </c:pt>
                <c:pt idx="515">
                  <c:v>5.1392449698338893E-4</c:v>
                </c:pt>
                <c:pt idx="516">
                  <c:v>3.3019032152828041E-4</c:v>
                </c:pt>
                <c:pt idx="517">
                  <c:v>3.3315898675368745E-4</c:v>
                </c:pt>
                <c:pt idx="518">
                  <c:v>2.9775944975569073E-4</c:v>
                </c:pt>
                <c:pt idx="519">
                  <c:v>2.7947951187639371E-4</c:v>
                </c:pt>
                <c:pt idx="520">
                  <c:v>2.783567120041162E-4</c:v>
                </c:pt>
                <c:pt idx="521">
                  <c:v>2.4132063772333242E-4</c:v>
                </c:pt>
                <c:pt idx="522">
                  <c:v>2.9778435918514901E-4</c:v>
                </c:pt>
                <c:pt idx="523">
                  <c:v>2.9800333018503136E-4</c:v>
                </c:pt>
                <c:pt idx="524">
                  <c:v>2.032381647932195E-4</c:v>
                </c:pt>
                <c:pt idx="525">
                  <c:v>1.830767740758606E-4</c:v>
                </c:pt>
                <c:pt idx="526">
                  <c:v>5.3744497125061289E-5</c:v>
                </c:pt>
                <c:pt idx="527">
                  <c:v>3.3929621491674334E-5</c:v>
                </c:pt>
                <c:pt idx="528">
                  <c:v>1.4052145329921219E-4</c:v>
                </c:pt>
                <c:pt idx="529">
                  <c:v>1.5873552749356534E-4</c:v>
                </c:pt>
                <c:pt idx="530">
                  <c:v>1.7231759330909151E-4</c:v>
                </c:pt>
                <c:pt idx="531">
                  <c:v>3.0960648632417337E-5</c:v>
                </c:pt>
                <c:pt idx="532">
                  <c:v>1.7866988436479165E-5</c:v>
                </c:pt>
                <c:pt idx="533">
                  <c:v>1.6626549762023858E-4</c:v>
                </c:pt>
                <c:pt idx="534">
                  <c:v>2.7774605840094115E-5</c:v>
                </c:pt>
                <c:pt idx="535">
                  <c:v>6.7786468959820281E-5</c:v>
                </c:pt>
                <c:pt idx="536">
                  <c:v>9.6958516777021284E-5</c:v>
                </c:pt>
                <c:pt idx="537">
                  <c:v>9.3403437021775105E-5</c:v>
                </c:pt>
                <c:pt idx="538">
                  <c:v>1.845689035014609E-3</c:v>
                </c:pt>
                <c:pt idx="539">
                  <c:v>1.7378554896845611E-3</c:v>
                </c:pt>
                <c:pt idx="540">
                  <c:v>1.6006606321047059E-3</c:v>
                </c:pt>
                <c:pt idx="541">
                  <c:v>3.2587336280363193E-4</c:v>
                </c:pt>
                <c:pt idx="542">
                  <c:v>2.5054416162290593E-4</c:v>
                </c:pt>
                <c:pt idx="543">
                  <c:v>2.0119164744015222E-4</c:v>
                </c:pt>
                <c:pt idx="544">
                  <c:v>1.7127122642419926E-4</c:v>
                </c:pt>
                <c:pt idx="545">
                  <c:v>2.9366693313377727E-4</c:v>
                </c:pt>
                <c:pt idx="546">
                  <c:v>2.0831839203052632E-3</c:v>
                </c:pt>
                <c:pt idx="547">
                  <c:v>9.0375680364492868E-5</c:v>
                </c:pt>
                <c:pt idx="548">
                  <c:v>4.6467067141914066E-5</c:v>
                </c:pt>
                <c:pt idx="549">
                  <c:v>1.5835114341351149E-5</c:v>
                </c:pt>
                <c:pt idx="550">
                  <c:v>2.9930678971448956E-3</c:v>
                </c:pt>
                <c:pt idx="551">
                  <c:v>7.9722386509046946E-6</c:v>
                </c:pt>
                <c:pt idx="552">
                  <c:v>5.0441695156615272E-6</c:v>
                </c:pt>
                <c:pt idx="553">
                  <c:v>6.3401325658133561E-4</c:v>
                </c:pt>
                <c:pt idx="554">
                  <c:v>2.5165098466053633E-5</c:v>
                </c:pt>
                <c:pt idx="555">
                  <c:v>9.2977677053661743E-6</c:v>
                </c:pt>
                <c:pt idx="556">
                  <c:v>1.379964069528779E-5</c:v>
                </c:pt>
                <c:pt idx="557">
                  <c:v>1.7279388390340178E-5</c:v>
                </c:pt>
                <c:pt idx="558">
                  <c:v>1.002182721396114E-3</c:v>
                </c:pt>
                <c:pt idx="559">
                  <c:v>1.9531175222316593E-5</c:v>
                </c:pt>
                <c:pt idx="560">
                  <c:v>1.4214497714347148E-5</c:v>
                </c:pt>
                <c:pt idx="561">
                  <c:v>7.6044725952154424E-6</c:v>
                </c:pt>
                <c:pt idx="562">
                  <c:v>8.9501001162789628E-6</c:v>
                </c:pt>
                <c:pt idx="563">
                  <c:v>2.6212961736874598E-6</c:v>
                </c:pt>
                <c:pt idx="564">
                  <c:v>1.8100699071117213E-5</c:v>
                </c:pt>
                <c:pt idx="565">
                  <c:v>1.5759080430870222E-5</c:v>
                </c:pt>
                <c:pt idx="566">
                  <c:v>2.3753431597553144E-6</c:v>
                </c:pt>
                <c:pt idx="567">
                  <c:v>1.7133601855812889E-6</c:v>
                </c:pt>
                <c:pt idx="568">
                  <c:v>2.7889914060474282E-6</c:v>
                </c:pt>
                <c:pt idx="569">
                  <c:v>1.3102252510193591E-6</c:v>
                </c:pt>
                <c:pt idx="570">
                  <c:v>1.5568080309434005E-4</c:v>
                </c:pt>
                <c:pt idx="571">
                  <c:v>2.0168331131209435E-4</c:v>
                </c:pt>
                <c:pt idx="572">
                  <c:v>3.9008753677070802E-4</c:v>
                </c:pt>
                <c:pt idx="573">
                  <c:v>2.3343128122399679E-4</c:v>
                </c:pt>
                <c:pt idx="574">
                  <c:v>9.1630783820711802E-5</c:v>
                </c:pt>
                <c:pt idx="575">
                  <c:v>6.9152275883405847E-5</c:v>
                </c:pt>
                <c:pt idx="576">
                  <c:v>6.2601117537285168E-5</c:v>
                </c:pt>
                <c:pt idx="577">
                  <c:v>6.3057711183735806E-4</c:v>
                </c:pt>
                <c:pt idx="578">
                  <c:v>1.2290817852964231E-8</c:v>
                </c:pt>
                <c:pt idx="579">
                  <c:v>2.1267028759485283E-5</c:v>
                </c:pt>
                <c:pt idx="580">
                  <c:v>3.1453953963751918E-5</c:v>
                </c:pt>
                <c:pt idx="581">
                  <c:v>2.5830070951959845E-4</c:v>
                </c:pt>
                <c:pt idx="582">
                  <c:v>2.3623628051282046E-4</c:v>
                </c:pt>
                <c:pt idx="583">
                  <c:v>2.1783560842802006E-4</c:v>
                </c:pt>
                <c:pt idx="584">
                  <c:v>1.1368049418789759E-4</c:v>
                </c:pt>
                <c:pt idx="585">
                  <c:v>9.4440481303280363E-5</c:v>
                </c:pt>
                <c:pt idx="586">
                  <c:v>9.4535391500964841E-5</c:v>
                </c:pt>
                <c:pt idx="587">
                  <c:v>9.2022330560916836E-5</c:v>
                </c:pt>
                <c:pt idx="588">
                  <c:v>7.4333577902452991E-4</c:v>
                </c:pt>
                <c:pt idx="589">
                  <c:v>1.025176143201678E-4</c:v>
                </c:pt>
                <c:pt idx="590">
                  <c:v>1.2083000059860273E-4</c:v>
                </c:pt>
                <c:pt idx="591">
                  <c:v>1.5049491574012552E-3</c:v>
                </c:pt>
                <c:pt idx="592">
                  <c:v>1.3302890003352463E-3</c:v>
                </c:pt>
                <c:pt idx="593">
                  <c:v>1.6828435751246747E-3</c:v>
                </c:pt>
                <c:pt idx="594">
                  <c:v>1.9296309197246961E-5</c:v>
                </c:pt>
                <c:pt idx="595">
                  <c:v>1.9454180232520298E-5</c:v>
                </c:pt>
                <c:pt idx="596">
                  <c:v>2.566115120838588E-5</c:v>
                </c:pt>
                <c:pt idx="597">
                  <c:v>2.0545222694809463E-5</c:v>
                </c:pt>
                <c:pt idx="598">
                  <c:v>5.3429384584630871E-5</c:v>
                </c:pt>
                <c:pt idx="599">
                  <c:v>8.5142770142551923E-5</c:v>
                </c:pt>
                <c:pt idx="600">
                  <c:v>1.1394808926387137E-4</c:v>
                </c:pt>
                <c:pt idx="601">
                  <c:v>8.8653761494779588E-4</c:v>
                </c:pt>
                <c:pt idx="602">
                  <c:v>9.7242530427014338E-5</c:v>
                </c:pt>
                <c:pt idx="603">
                  <c:v>9.7595838577584003E-5</c:v>
                </c:pt>
                <c:pt idx="604">
                  <c:v>9.0405018820213302E-4</c:v>
                </c:pt>
                <c:pt idx="605">
                  <c:v>1.1621571993440201E-4</c:v>
                </c:pt>
                <c:pt idx="606">
                  <c:v>1.2112110458080987E-4</c:v>
                </c:pt>
                <c:pt idx="607">
                  <c:v>1.2877833858401404E-4</c:v>
                </c:pt>
                <c:pt idx="608">
                  <c:v>1.6053992687308031E-4</c:v>
                </c:pt>
                <c:pt idx="609">
                  <c:v>5.6930780712070609E-6</c:v>
                </c:pt>
                <c:pt idx="610">
                  <c:v>6.3208348693349963E-6</c:v>
                </c:pt>
                <c:pt idx="611">
                  <c:v>4.7505162807517183E-6</c:v>
                </c:pt>
                <c:pt idx="612">
                  <c:v>5.8172993753016379E-6</c:v>
                </c:pt>
                <c:pt idx="613">
                  <c:v>7.8638943904379986E-6</c:v>
                </c:pt>
                <c:pt idx="614">
                  <c:v>8.5940218513588938E-6</c:v>
                </c:pt>
                <c:pt idx="615">
                  <c:v>3.8642115220960101E-4</c:v>
                </c:pt>
                <c:pt idx="616">
                  <c:v>2.2602323281054085E-6</c:v>
                </c:pt>
                <c:pt idx="617">
                  <c:v>4.7150401463567308E-4</c:v>
                </c:pt>
                <c:pt idx="618">
                  <c:v>5.0194269163898254E-4</c:v>
                </c:pt>
                <c:pt idx="619">
                  <c:v>3.2772637277237186E-4</c:v>
                </c:pt>
                <c:pt idx="620">
                  <c:v>2.0711299329142854E-4</c:v>
                </c:pt>
                <c:pt idx="621">
                  <c:v>1.7911831661877506E-4</c:v>
                </c:pt>
                <c:pt idx="622">
                  <c:v>1.0205837815596773E-3</c:v>
                </c:pt>
                <c:pt idx="623">
                  <c:v>1.6892639465431911E-4</c:v>
                </c:pt>
                <c:pt idx="624">
                  <c:v>1.9053998030009033E-4</c:v>
                </c:pt>
                <c:pt idx="625">
                  <c:v>1.2651546101042498E-3</c:v>
                </c:pt>
                <c:pt idx="626">
                  <c:v>1.4215923691260203E-3</c:v>
                </c:pt>
                <c:pt idx="627">
                  <c:v>1.1391348935876959E-4</c:v>
                </c:pt>
                <c:pt idx="628">
                  <c:v>7.1457417169436518E-5</c:v>
                </c:pt>
                <c:pt idx="629">
                  <c:v>6.8968016132107471E-5</c:v>
                </c:pt>
                <c:pt idx="630">
                  <c:v>3.180339469216447E-5</c:v>
                </c:pt>
                <c:pt idx="631">
                  <c:v>2.5260229884645576E-5</c:v>
                </c:pt>
                <c:pt idx="632">
                  <c:v>2.8169214285082247E-5</c:v>
                </c:pt>
                <c:pt idx="633">
                  <c:v>1.7448961065357156E-5</c:v>
                </c:pt>
                <c:pt idx="634">
                  <c:v>2.2367196429175695E-5</c:v>
                </c:pt>
                <c:pt idx="635">
                  <c:v>1.1751359887914978E-3</c:v>
                </c:pt>
                <c:pt idx="636">
                  <c:v>4.8729743676280686E-5</c:v>
                </c:pt>
                <c:pt idx="637">
                  <c:v>2.1410634029796235E-5</c:v>
                </c:pt>
                <c:pt idx="638">
                  <c:v>2.8146579132780233E-5</c:v>
                </c:pt>
                <c:pt idx="639">
                  <c:v>2.2964501503892256E-5</c:v>
                </c:pt>
                <c:pt idx="640">
                  <c:v>3.6919709703704506E-5</c:v>
                </c:pt>
                <c:pt idx="641">
                  <c:v>6.6987771378751036E-4</c:v>
                </c:pt>
                <c:pt idx="642">
                  <c:v>5.7699377257169607E-5</c:v>
                </c:pt>
                <c:pt idx="643">
                  <c:v>4.8883553650971971E-5</c:v>
                </c:pt>
                <c:pt idx="644">
                  <c:v>4.0164859647863917E-5</c:v>
                </c:pt>
                <c:pt idx="645">
                  <c:v>5.0752027354173395E-5</c:v>
                </c:pt>
                <c:pt idx="646">
                  <c:v>6.4651426276362151E-5</c:v>
                </c:pt>
                <c:pt idx="647">
                  <c:v>8.6484458030242363E-5</c:v>
                </c:pt>
                <c:pt idx="648">
                  <c:v>7.6689776154996811E-5</c:v>
                </c:pt>
                <c:pt idx="649">
                  <c:v>2.4454655527386459E-6</c:v>
                </c:pt>
                <c:pt idx="650">
                  <c:v>2.7501477146775298E-4</c:v>
                </c:pt>
                <c:pt idx="651">
                  <c:v>1.4832675927639333E-6</c:v>
                </c:pt>
                <c:pt idx="652">
                  <c:v>1.0211855992753493E-6</c:v>
                </c:pt>
                <c:pt idx="653">
                  <c:v>6.8063754408789229E-7</c:v>
                </c:pt>
                <c:pt idx="654">
                  <c:v>1.3124910880281499E-6</c:v>
                </c:pt>
                <c:pt idx="655">
                  <c:v>1.9347529875957766E-6</c:v>
                </c:pt>
                <c:pt idx="656">
                  <c:v>3.3150798137749238E-4</c:v>
                </c:pt>
                <c:pt idx="657">
                  <c:v>3.8799068564578249E-6</c:v>
                </c:pt>
                <c:pt idx="658">
                  <c:v>5.016231345544627E-6</c:v>
                </c:pt>
                <c:pt idx="659">
                  <c:v>6.9174089595872836E-6</c:v>
                </c:pt>
                <c:pt idx="660">
                  <c:v>8.7702596535805265E-6</c:v>
                </c:pt>
                <c:pt idx="661">
                  <c:v>1.0110653165473801E-5</c:v>
                </c:pt>
                <c:pt idx="662">
                  <c:v>1.1722269396779756E-5</c:v>
                </c:pt>
                <c:pt idx="663">
                  <c:v>1.1007373986790712E-5</c:v>
                </c:pt>
                <c:pt idx="664">
                  <c:v>6.8381389757135417E-6</c:v>
                </c:pt>
                <c:pt idx="665">
                  <c:v>7.6383892458425677E-6</c:v>
                </c:pt>
                <c:pt idx="666">
                  <c:v>2.7095650662218679E-4</c:v>
                </c:pt>
                <c:pt idx="667">
                  <c:v>6.012520683110217E-6</c:v>
                </c:pt>
                <c:pt idx="668">
                  <c:v>5.4806084315499974E-6</c:v>
                </c:pt>
                <c:pt idx="669">
                  <c:v>4.5602087231981953E-4</c:v>
                </c:pt>
                <c:pt idx="670">
                  <c:v>3.8505580450439196E-4</c:v>
                </c:pt>
                <c:pt idx="671">
                  <c:v>4.3790994201953421E-4</c:v>
                </c:pt>
                <c:pt idx="672">
                  <c:v>4.6404019365631872E-4</c:v>
                </c:pt>
                <c:pt idx="673">
                  <c:v>1.2566428554164311E-5</c:v>
                </c:pt>
                <c:pt idx="674">
                  <c:v>1.391372059486381E-5</c:v>
                </c:pt>
                <c:pt idx="675">
                  <c:v>8.0981862030214588E-5</c:v>
                </c:pt>
                <c:pt idx="676">
                  <c:v>8.7038797634722936E-5</c:v>
                </c:pt>
                <c:pt idx="677">
                  <c:v>7.4152372604175112E-5</c:v>
                </c:pt>
                <c:pt idx="678">
                  <c:v>6.2570065337669661E-5</c:v>
                </c:pt>
                <c:pt idx="679">
                  <c:v>5.581740917511218E-5</c:v>
                </c:pt>
                <c:pt idx="680">
                  <c:v>4.1527711148180813E-5</c:v>
                </c:pt>
                <c:pt idx="681">
                  <c:v>4.3973587895061186E-5</c:v>
                </c:pt>
                <c:pt idx="682">
                  <c:v>4.5188045839036353E-4</c:v>
                </c:pt>
                <c:pt idx="683">
                  <c:v>2.441162358663125E-5</c:v>
                </c:pt>
                <c:pt idx="684">
                  <c:v>4.5689113496780723E-4</c:v>
                </c:pt>
                <c:pt idx="685">
                  <c:v>7.2670772664354814E-5</c:v>
                </c:pt>
                <c:pt idx="686">
                  <c:v>1.9465803480105682E-5</c:v>
                </c:pt>
                <c:pt idx="687">
                  <c:v>1.5517524067867296E-5</c:v>
                </c:pt>
                <c:pt idx="688">
                  <c:v>1.4239380161086698E-5</c:v>
                </c:pt>
                <c:pt idx="689">
                  <c:v>1.6140292174594714E-5</c:v>
                </c:pt>
                <c:pt idx="690">
                  <c:v>1.9797472373428957E-5</c:v>
                </c:pt>
                <c:pt idx="691">
                  <c:v>7.8906435878794826E-4</c:v>
                </c:pt>
                <c:pt idx="692">
                  <c:v>8.1605472959258555E-6</c:v>
                </c:pt>
                <c:pt idx="693">
                  <c:v>1.4952270795115772E-5</c:v>
                </c:pt>
                <c:pt idx="694">
                  <c:v>1.0271183939994187E-5</c:v>
                </c:pt>
                <c:pt idx="695">
                  <c:v>9.4103909693431291E-6</c:v>
                </c:pt>
                <c:pt idx="696">
                  <c:v>7.8566036234628811E-12</c:v>
                </c:pt>
                <c:pt idx="697">
                  <c:v>8.5313420313039447E-5</c:v>
                </c:pt>
                <c:pt idx="698">
                  <c:v>1.5972252026872778E-4</c:v>
                </c:pt>
                <c:pt idx="699">
                  <c:v>4.6451029838034843E-4</c:v>
                </c:pt>
                <c:pt idx="700">
                  <c:v>5.466695665995925E-4</c:v>
                </c:pt>
                <c:pt idx="701">
                  <c:v>2.6373743209028279E-5</c:v>
                </c:pt>
                <c:pt idx="702">
                  <c:v>3.3431107870028413E-5</c:v>
                </c:pt>
                <c:pt idx="703">
                  <c:v>2.7578460809007591E-4</c:v>
                </c:pt>
                <c:pt idx="704">
                  <c:v>1.2399660881278978E-4</c:v>
                </c:pt>
                <c:pt idx="705">
                  <c:v>2.5090017715357742E-4</c:v>
                </c:pt>
                <c:pt idx="706">
                  <c:v>9.4555774677576154E-4</c:v>
                </c:pt>
                <c:pt idx="707">
                  <c:v>4.8949933170213609E-5</c:v>
                </c:pt>
                <c:pt idx="708">
                  <c:v>8.0073549284642666E-4</c:v>
                </c:pt>
                <c:pt idx="709">
                  <c:v>6.7520843361385899E-5</c:v>
                </c:pt>
                <c:pt idx="710">
                  <c:v>7.4612591545214325E-5</c:v>
                </c:pt>
                <c:pt idx="711">
                  <c:v>7.114609983510504E-4</c:v>
                </c:pt>
                <c:pt idx="712">
                  <c:v>6.2196457114562875E-4</c:v>
                </c:pt>
                <c:pt idx="713">
                  <c:v>5.8334126158678977E-5</c:v>
                </c:pt>
                <c:pt idx="714">
                  <c:v>5.3583397506198969E-5</c:v>
                </c:pt>
                <c:pt idx="715">
                  <c:v>3.8344684426174892E-5</c:v>
                </c:pt>
                <c:pt idx="716">
                  <c:v>3.2602140640960795E-5</c:v>
                </c:pt>
                <c:pt idx="717">
                  <c:v>2.4473077242172691E-5</c:v>
                </c:pt>
                <c:pt idx="718">
                  <c:v>4.6678314129045891E-5</c:v>
                </c:pt>
                <c:pt idx="719">
                  <c:v>5.6536104222588041E-5</c:v>
                </c:pt>
                <c:pt idx="720">
                  <c:v>4.1791893230758117E-5</c:v>
                </c:pt>
                <c:pt idx="721">
                  <c:v>1.6133565268403178E-6</c:v>
                </c:pt>
                <c:pt idx="722">
                  <c:v>1.3748568701994464E-5</c:v>
                </c:pt>
                <c:pt idx="723">
                  <c:v>2.0021326849496148E-4</c:v>
                </c:pt>
                <c:pt idx="724">
                  <c:v>2.0966162097161884E-4</c:v>
                </c:pt>
                <c:pt idx="725">
                  <c:v>2.0283809533743369E-4</c:v>
                </c:pt>
                <c:pt idx="726">
                  <c:v>1.3661178994317581E-5</c:v>
                </c:pt>
                <c:pt idx="727">
                  <c:v>2.6483593697025224E-5</c:v>
                </c:pt>
                <c:pt idx="728">
                  <c:v>3.6435319653567133E-6</c:v>
                </c:pt>
                <c:pt idx="729">
                  <c:v>2.3427576231584673E-5</c:v>
                </c:pt>
                <c:pt idx="730">
                  <c:v>9.0150000283200083E-10</c:v>
                </c:pt>
                <c:pt idx="731">
                  <c:v>2.1618964823345367E-6</c:v>
                </c:pt>
                <c:pt idx="732">
                  <c:v>3.341837124131974E-6</c:v>
                </c:pt>
                <c:pt idx="733">
                  <c:v>1.0144247887770779E-5</c:v>
                </c:pt>
                <c:pt idx="734">
                  <c:v>7.9165307158988638E-5</c:v>
                </c:pt>
                <c:pt idx="735">
                  <c:v>7.6319040840068143E-5</c:v>
                </c:pt>
                <c:pt idx="736">
                  <c:v>3.2429677530776885E-6</c:v>
                </c:pt>
                <c:pt idx="737">
                  <c:v>3.639569519499995E-6</c:v>
                </c:pt>
                <c:pt idx="738">
                  <c:v>1.9652614203942035E-6</c:v>
                </c:pt>
                <c:pt idx="739">
                  <c:v>1.8678573007593831E-6</c:v>
                </c:pt>
                <c:pt idx="740">
                  <c:v>1.5637877866967692E-6</c:v>
                </c:pt>
                <c:pt idx="741">
                  <c:v>8.4574610847890986E-7</c:v>
                </c:pt>
                <c:pt idx="742">
                  <c:v>4.3584110109225495E-7</c:v>
                </c:pt>
                <c:pt idx="743">
                  <c:v>1.2235865098698011E-6</c:v>
                </c:pt>
                <c:pt idx="744">
                  <c:v>3.5214160900743437E-4</c:v>
                </c:pt>
                <c:pt idx="745">
                  <c:v>7.0442800643450973E-7</c:v>
                </c:pt>
                <c:pt idx="746">
                  <c:v>8.7240894617343715E-6</c:v>
                </c:pt>
                <c:pt idx="747">
                  <c:v>1.9146479625170886E-6</c:v>
                </c:pt>
                <c:pt idx="748">
                  <c:v>8.6837243111816142E-6</c:v>
                </c:pt>
                <c:pt idx="749">
                  <c:v>5.1995121822945475E-6</c:v>
                </c:pt>
                <c:pt idx="750">
                  <c:v>9.1281028681395704E-6</c:v>
                </c:pt>
                <c:pt idx="751">
                  <c:v>5.7112573893474082E-6</c:v>
                </c:pt>
                <c:pt idx="752">
                  <c:v>2.1778776151809001E-6</c:v>
                </c:pt>
                <c:pt idx="753">
                  <c:v>7.0696556494111579E-8</c:v>
                </c:pt>
                <c:pt idx="754">
                  <c:v>3.5726043955715535E-8</c:v>
                </c:pt>
                <c:pt idx="755">
                  <c:v>4.6109462280244492E-4</c:v>
                </c:pt>
                <c:pt idx="756">
                  <c:v>9.9417506389775914E-8</c:v>
                </c:pt>
                <c:pt idx="757">
                  <c:v>2.7304063363187485E-6</c:v>
                </c:pt>
                <c:pt idx="758">
                  <c:v>1.044535128539294E-7</c:v>
                </c:pt>
                <c:pt idx="759">
                  <c:v>1.6439903900844991E-9</c:v>
                </c:pt>
                <c:pt idx="760">
                  <c:v>8.769642281393019E-9</c:v>
                </c:pt>
                <c:pt idx="761">
                  <c:v>2.5139563772465399E-7</c:v>
                </c:pt>
                <c:pt idx="762">
                  <c:v>1.4217956711186829E-7</c:v>
                </c:pt>
                <c:pt idx="763">
                  <c:v>3.6943426693536241E-4</c:v>
                </c:pt>
                <c:pt idx="764">
                  <c:v>3.3453907815920758E-4</c:v>
                </c:pt>
                <c:pt idx="765">
                  <c:v>8.1274539695091617E-4</c:v>
                </c:pt>
                <c:pt idx="766">
                  <c:v>8.6035321317246168E-4</c:v>
                </c:pt>
                <c:pt idx="767">
                  <c:v>3.8156213333165968E-4</c:v>
                </c:pt>
                <c:pt idx="768">
                  <c:v>3.3955435246292381E-4</c:v>
                </c:pt>
                <c:pt idx="769">
                  <c:v>6.206121002757985E-4</c:v>
                </c:pt>
                <c:pt idx="770">
                  <c:v>9.2264319469583672E-4</c:v>
                </c:pt>
                <c:pt idx="771">
                  <c:v>1.0046867994017645E-3</c:v>
                </c:pt>
                <c:pt idx="772">
                  <c:v>6.3617595328336349E-4</c:v>
                </c:pt>
                <c:pt idx="773">
                  <c:v>5.1216861653580138E-4</c:v>
                </c:pt>
                <c:pt idx="774">
                  <c:v>4.3669680379113324E-4</c:v>
                </c:pt>
                <c:pt idx="775">
                  <c:v>2.9170752294797972E-4</c:v>
                </c:pt>
                <c:pt idx="776">
                  <c:v>3.101594653183694E-4</c:v>
                </c:pt>
                <c:pt idx="777">
                  <c:v>3.3416361504098706E-4</c:v>
                </c:pt>
                <c:pt idx="778">
                  <c:v>1.2908917414082303E-4</c:v>
                </c:pt>
                <c:pt idx="779">
                  <c:v>6.6202864679108006E-5</c:v>
                </c:pt>
                <c:pt idx="780">
                  <c:v>7.7046032456547507E-5</c:v>
                </c:pt>
                <c:pt idx="781">
                  <c:v>1.0335186232284022E-4</c:v>
                </c:pt>
                <c:pt idx="782">
                  <c:v>1.3021926795058321E-4</c:v>
                </c:pt>
                <c:pt idx="783">
                  <c:v>1.670569933133019E-4</c:v>
                </c:pt>
                <c:pt idx="784">
                  <c:v>2.1299088849979436E-4</c:v>
                </c:pt>
                <c:pt idx="785">
                  <c:v>2.1994454530940754E-4</c:v>
                </c:pt>
                <c:pt idx="786">
                  <c:v>3.6886899718852897E-4</c:v>
                </c:pt>
                <c:pt idx="787">
                  <c:v>5.1917473626965057E-4</c:v>
                </c:pt>
                <c:pt idx="788">
                  <c:v>6.3425384108353701E-4</c:v>
                </c:pt>
                <c:pt idx="789">
                  <c:v>5.5205858268532427E-4</c:v>
                </c:pt>
                <c:pt idx="790">
                  <c:v>5.0211628108595674E-4</c:v>
                </c:pt>
                <c:pt idx="791">
                  <c:v>5.5450270724013561E-4</c:v>
                </c:pt>
                <c:pt idx="792">
                  <c:v>4.0831913724479146E-4</c:v>
                </c:pt>
                <c:pt idx="793">
                  <c:v>3.9475692831097509E-4</c:v>
                </c:pt>
                <c:pt idx="794">
                  <c:v>3.4252576625436811E-4</c:v>
                </c:pt>
                <c:pt idx="795">
                  <c:v>3.4051602431540675E-4</c:v>
                </c:pt>
                <c:pt idx="796">
                  <c:v>3.3194962798836406E-4</c:v>
                </c:pt>
                <c:pt idx="797">
                  <c:v>3.7841130384855178E-4</c:v>
                </c:pt>
                <c:pt idx="798">
                  <c:v>9.1049228817662899E-5</c:v>
                </c:pt>
                <c:pt idx="799">
                  <c:v>1.0631580801606098E-4</c:v>
                </c:pt>
                <c:pt idx="800">
                  <c:v>1.2758999991920226E-4</c:v>
                </c:pt>
                <c:pt idx="801">
                  <c:v>1.6187955086030594E-4</c:v>
                </c:pt>
                <c:pt idx="802">
                  <c:v>9.6529382777324862E-5</c:v>
                </c:pt>
                <c:pt idx="803">
                  <c:v>1.0809534952259338E-4</c:v>
                </c:pt>
                <c:pt idx="804">
                  <c:v>5.2493315541292416E-5</c:v>
                </c:pt>
                <c:pt idx="805">
                  <c:v>5.0824870670940591E-5</c:v>
                </c:pt>
                <c:pt idx="806">
                  <c:v>2.7276913392814042E-3</c:v>
                </c:pt>
                <c:pt idx="807">
                  <c:v>3.8313067023448816E-4</c:v>
                </c:pt>
                <c:pt idx="808">
                  <c:v>4.1455695017283029E-4</c:v>
                </c:pt>
                <c:pt idx="809">
                  <c:v>5.8253908553762351E-4</c:v>
                </c:pt>
                <c:pt idx="810">
                  <c:v>3.2693671583634132E-4</c:v>
                </c:pt>
                <c:pt idx="811">
                  <c:v>9.4095021373795243E-4</c:v>
                </c:pt>
                <c:pt idx="812">
                  <c:v>2.721840104132343E-3</c:v>
                </c:pt>
                <c:pt idx="813">
                  <c:v>1.7195146082601039E-3</c:v>
                </c:pt>
                <c:pt idx="814">
                  <c:v>1.6505318220192149E-3</c:v>
                </c:pt>
                <c:pt idx="815">
                  <c:v>1.7442815415421962E-3</c:v>
                </c:pt>
                <c:pt idx="816">
                  <c:v>4.2467543862613184E-4</c:v>
                </c:pt>
                <c:pt idx="817">
                  <c:v>3.3550358954413743E-4</c:v>
                </c:pt>
                <c:pt idx="818">
                  <c:v>1.4133581226564379E-3</c:v>
                </c:pt>
                <c:pt idx="819">
                  <c:v>1.5440496135578606E-3</c:v>
                </c:pt>
                <c:pt idx="820">
                  <c:v>1.0937346555579949E-3</c:v>
                </c:pt>
                <c:pt idx="821">
                  <c:v>5.333966419632069E-5</c:v>
                </c:pt>
                <c:pt idx="822">
                  <c:v>3.0984549265406751E-5</c:v>
                </c:pt>
                <c:pt idx="823">
                  <c:v>8.706964622417617E-5</c:v>
                </c:pt>
                <c:pt idx="824">
                  <c:v>3.7519875504453634E-5</c:v>
                </c:pt>
                <c:pt idx="825">
                  <c:v>3.4466153947631829E-5</c:v>
                </c:pt>
                <c:pt idx="826">
                  <c:v>3.8370495140233346E-5</c:v>
                </c:pt>
                <c:pt idx="827">
                  <c:v>3.2239878497998211E-5</c:v>
                </c:pt>
                <c:pt idx="828">
                  <c:v>3.4976570698329027E-5</c:v>
                </c:pt>
                <c:pt idx="829">
                  <c:v>4.082031777324628E-4</c:v>
                </c:pt>
                <c:pt idx="830">
                  <c:v>3.550706858326387E-4</c:v>
                </c:pt>
                <c:pt idx="831">
                  <c:v>3.5529690500428815E-4</c:v>
                </c:pt>
                <c:pt idx="832">
                  <c:v>3.6171608261365674E-4</c:v>
                </c:pt>
                <c:pt idx="833">
                  <c:v>4.5482827954528916E-4</c:v>
                </c:pt>
                <c:pt idx="834">
                  <c:v>3.997666937296213E-4</c:v>
                </c:pt>
                <c:pt idx="835">
                  <c:v>6.890826620126444E-7</c:v>
                </c:pt>
                <c:pt idx="836">
                  <c:v>2.9712402467530581E-3</c:v>
                </c:pt>
                <c:pt idx="837">
                  <c:v>3.1138310899979822E-3</c:v>
                </c:pt>
                <c:pt idx="838">
                  <c:v>2.8675430931836155E-3</c:v>
                </c:pt>
                <c:pt idx="839">
                  <c:v>1.450439268409687E-3</c:v>
                </c:pt>
                <c:pt idx="840">
                  <c:v>2.4144241654549523E-3</c:v>
                </c:pt>
                <c:pt idx="841">
                  <c:v>3.9423002392880262E-3</c:v>
                </c:pt>
                <c:pt idx="842">
                  <c:v>4.54930005443515E-3</c:v>
                </c:pt>
                <c:pt idx="843">
                  <c:v>6.5218321549132888E-3</c:v>
                </c:pt>
                <c:pt idx="844">
                  <c:v>6.9910831613969006E-3</c:v>
                </c:pt>
                <c:pt idx="845">
                  <c:v>8.6821542060181479E-3</c:v>
                </c:pt>
                <c:pt idx="846">
                  <c:v>8.3854036387220002E-3</c:v>
                </c:pt>
                <c:pt idx="847">
                  <c:v>6.5818117510281146E-3</c:v>
                </c:pt>
                <c:pt idx="848">
                  <c:v>5.1538851162842288E-4</c:v>
                </c:pt>
                <c:pt idx="849">
                  <c:v>1.2838289137051865E-4</c:v>
                </c:pt>
                <c:pt idx="850">
                  <c:v>1.286096305594179E-4</c:v>
                </c:pt>
                <c:pt idx="851">
                  <c:v>7.7821267968224405E-5</c:v>
                </c:pt>
                <c:pt idx="852">
                  <c:v>8.4183630783190848E-5</c:v>
                </c:pt>
                <c:pt idx="853">
                  <c:v>8.9301487447411595E-5</c:v>
                </c:pt>
                <c:pt idx="854">
                  <c:v>9.2413186078759183E-5</c:v>
                </c:pt>
                <c:pt idx="855">
                  <c:v>5.4913292738439652E-4</c:v>
                </c:pt>
                <c:pt idx="856">
                  <c:v>6.5870276835751395E-4</c:v>
                </c:pt>
                <c:pt idx="857">
                  <c:v>6.476490727517555E-4</c:v>
                </c:pt>
                <c:pt idx="858">
                  <c:v>2.9221421398725934E-4</c:v>
                </c:pt>
                <c:pt idx="859">
                  <c:v>9.0986928522797752E-4</c:v>
                </c:pt>
                <c:pt idx="860">
                  <c:v>9.2725805975997489E-4</c:v>
                </c:pt>
                <c:pt idx="861">
                  <c:v>1.479576887141793E-3</c:v>
                </c:pt>
                <c:pt idx="862">
                  <c:v>3.322295954076884E-4</c:v>
                </c:pt>
                <c:pt idx="863">
                  <c:v>2.0692444937752802E-3</c:v>
                </c:pt>
                <c:pt idx="864">
                  <c:v>1.460239305870294E-3</c:v>
                </c:pt>
                <c:pt idx="865">
                  <c:v>4.9670771615752433E-4</c:v>
                </c:pt>
                <c:pt idx="866">
                  <c:v>5.6614868326604621E-4</c:v>
                </c:pt>
                <c:pt idx="867">
                  <c:v>5.3362847525009066E-4</c:v>
                </c:pt>
                <c:pt idx="868">
                  <c:v>7.4588932825959031E-4</c:v>
                </c:pt>
                <c:pt idx="869">
                  <c:v>1.1362364296660472E-3</c:v>
                </c:pt>
                <c:pt idx="870">
                  <c:v>3.7038316306293176E-4</c:v>
                </c:pt>
                <c:pt idx="871">
                  <c:v>3.2947699432508135E-4</c:v>
                </c:pt>
                <c:pt idx="872">
                  <c:v>8.3529226006836274E-4</c:v>
                </c:pt>
                <c:pt idx="873">
                  <c:v>7.6654456457471768E-4</c:v>
                </c:pt>
                <c:pt idx="874">
                  <c:v>1.4448228391572598E-4</c:v>
                </c:pt>
                <c:pt idx="875">
                  <c:v>1.5958858719370206E-4</c:v>
                </c:pt>
                <c:pt idx="876">
                  <c:v>1.8890694924629785E-3</c:v>
                </c:pt>
                <c:pt idx="877">
                  <c:v>2.4189190452119971E-4</c:v>
                </c:pt>
                <c:pt idx="878">
                  <c:v>4.4038277647750552E-4</c:v>
                </c:pt>
                <c:pt idx="879">
                  <c:v>1.2282384627118786E-3</c:v>
                </c:pt>
                <c:pt idx="880">
                  <c:v>1.0947128280117863E-4</c:v>
                </c:pt>
                <c:pt idx="881">
                  <c:v>8.9977574080451572E-6</c:v>
                </c:pt>
                <c:pt idx="882">
                  <c:v>1.3937503325861666E-4</c:v>
                </c:pt>
                <c:pt idx="883">
                  <c:v>5.2939732630451906E-6</c:v>
                </c:pt>
                <c:pt idx="884">
                  <c:v>1.6862902060017471E-7</c:v>
                </c:pt>
                <c:pt idx="885">
                  <c:v>7.1849441742767592E-5</c:v>
                </c:pt>
                <c:pt idx="886">
                  <c:v>4.304026845407266E-4</c:v>
                </c:pt>
                <c:pt idx="887">
                  <c:v>6.9832511071358009E-5</c:v>
                </c:pt>
                <c:pt idx="888">
                  <c:v>8.2590047081835603E-5</c:v>
                </c:pt>
                <c:pt idx="889">
                  <c:v>9.6266134400817965E-5</c:v>
                </c:pt>
                <c:pt idx="890">
                  <c:v>1.0451425214503271E-4</c:v>
                </c:pt>
                <c:pt idx="891">
                  <c:v>1.1950762588860713E-4</c:v>
                </c:pt>
                <c:pt idx="892">
                  <c:v>1.1711877259520434E-4</c:v>
                </c:pt>
                <c:pt idx="893">
                  <c:v>1.2285409448754391E-4</c:v>
                </c:pt>
                <c:pt idx="894">
                  <c:v>1.273975909730056E-4</c:v>
                </c:pt>
                <c:pt idx="895">
                  <c:v>1.2975428846150199E-4</c:v>
                </c:pt>
                <c:pt idx="896">
                  <c:v>1.246183772356287E-4</c:v>
                </c:pt>
                <c:pt idx="897">
                  <c:v>1.3516726483998447E-4</c:v>
                </c:pt>
                <c:pt idx="898">
                  <c:v>7.385982798905332E-4</c:v>
                </c:pt>
                <c:pt idx="899">
                  <c:v>8.6647891125712776E-4</c:v>
                </c:pt>
                <c:pt idx="900">
                  <c:v>1.409598828479533E-3</c:v>
                </c:pt>
                <c:pt idx="901">
                  <c:v>1.0685544356536121E-3</c:v>
                </c:pt>
                <c:pt idx="902">
                  <c:v>1.3141107699217586E-3</c:v>
                </c:pt>
                <c:pt idx="903">
                  <c:v>1.7480557718346237E-3</c:v>
                </c:pt>
                <c:pt idx="904">
                  <c:v>2.4251898572599712E-3</c:v>
                </c:pt>
                <c:pt idx="905">
                  <c:v>3.5531293126522825E-3</c:v>
                </c:pt>
                <c:pt idx="906">
                  <c:v>4.6114324490521934E-3</c:v>
                </c:pt>
                <c:pt idx="907">
                  <c:v>1.4108346499523946E-2</c:v>
                </c:pt>
                <c:pt idx="908">
                  <c:v>6.4390053089516943E-3</c:v>
                </c:pt>
                <c:pt idx="909">
                  <c:v>6.6071651881656089E-3</c:v>
                </c:pt>
                <c:pt idx="910">
                  <c:v>1.8734559174952401E-2</c:v>
                </c:pt>
                <c:pt idx="911">
                  <c:v>8.3895667786042931E-8</c:v>
                </c:pt>
                <c:pt idx="912">
                  <c:v>3.9303610035115182E-7</c:v>
                </c:pt>
                <c:pt idx="913">
                  <c:v>2.0989404426480319E-7</c:v>
                </c:pt>
                <c:pt idx="914">
                  <c:v>4.7425090398106921E-4</c:v>
                </c:pt>
                <c:pt idx="915">
                  <c:v>1.3172787988804624E-7</c:v>
                </c:pt>
                <c:pt idx="916">
                  <c:v>3.7782870051569948E-7</c:v>
                </c:pt>
                <c:pt idx="917">
                  <c:v>5.7169975977437609E-7</c:v>
                </c:pt>
                <c:pt idx="918">
                  <c:v>1.0999534369944386E-6</c:v>
                </c:pt>
                <c:pt idx="919">
                  <c:v>5.5398726506317091E-8</c:v>
                </c:pt>
                <c:pt idx="920">
                  <c:v>7.9278914864742209E-7</c:v>
                </c:pt>
                <c:pt idx="921">
                  <c:v>4.4308972580081331E-7</c:v>
                </c:pt>
                <c:pt idx="922">
                  <c:v>4.5822690834597744E-7</c:v>
                </c:pt>
                <c:pt idx="923">
                  <c:v>4.546054475300077E-4</c:v>
                </c:pt>
                <c:pt idx="924">
                  <c:v>4.8038939116035303E-8</c:v>
                </c:pt>
                <c:pt idx="925">
                  <c:v>5.8470742078226793E-8</c:v>
                </c:pt>
                <c:pt idx="926">
                  <c:v>3.0652122633570764E-4</c:v>
                </c:pt>
                <c:pt idx="927">
                  <c:v>2.3153263977607996E-4</c:v>
                </c:pt>
                <c:pt idx="928">
                  <c:v>1.8900202630727441E-4</c:v>
                </c:pt>
                <c:pt idx="929">
                  <c:v>1.2446397698558795E-4</c:v>
                </c:pt>
                <c:pt idx="930">
                  <c:v>1.0988780398096766E-4</c:v>
                </c:pt>
                <c:pt idx="931">
                  <c:v>1.0550810210192044E-4</c:v>
                </c:pt>
                <c:pt idx="932">
                  <c:v>9.4797017835448823E-5</c:v>
                </c:pt>
                <c:pt idx="933">
                  <c:v>8.5218987802460836E-5</c:v>
                </c:pt>
                <c:pt idx="934">
                  <c:v>6.1404096910404042E-5</c:v>
                </c:pt>
                <c:pt idx="935">
                  <c:v>5.470147967609497E-5</c:v>
                </c:pt>
                <c:pt idx="936">
                  <c:v>3.1840652868489971E-4</c:v>
                </c:pt>
                <c:pt idx="937">
                  <c:v>2.4053348234923551E-5</c:v>
                </c:pt>
                <c:pt idx="938">
                  <c:v>1.2172807584910091E-5</c:v>
                </c:pt>
                <c:pt idx="939">
                  <c:v>9.578415826584214E-6</c:v>
                </c:pt>
                <c:pt idx="940">
                  <c:v>5.7278951914889708E-6</c:v>
                </c:pt>
                <c:pt idx="941">
                  <c:v>1.1969227174694062E-4</c:v>
                </c:pt>
                <c:pt idx="942">
                  <c:v>1.2753343183519937E-4</c:v>
                </c:pt>
                <c:pt idx="943">
                  <c:v>1.4004866599859056E-3</c:v>
                </c:pt>
                <c:pt idx="944">
                  <c:v>9.3165252889228106E-5</c:v>
                </c:pt>
                <c:pt idx="945">
                  <c:v>9.3969667156176733E-5</c:v>
                </c:pt>
                <c:pt idx="946">
                  <c:v>9.9070672199091689E-5</c:v>
                </c:pt>
                <c:pt idx="947">
                  <c:v>6.3307834515530974E-5</c:v>
                </c:pt>
                <c:pt idx="948">
                  <c:v>1.0002271256138876E-4</c:v>
                </c:pt>
                <c:pt idx="949">
                  <c:v>1.1373578830482167E-4</c:v>
                </c:pt>
                <c:pt idx="950">
                  <c:v>3.414190191833174E-3</c:v>
                </c:pt>
                <c:pt idx="951">
                  <c:v>1.2096938829086898E-4</c:v>
                </c:pt>
                <c:pt idx="952">
                  <c:v>1.0913541951672768E-4</c:v>
                </c:pt>
                <c:pt idx="953">
                  <c:v>2.3223983695752997E-4</c:v>
                </c:pt>
                <c:pt idx="954">
                  <c:v>2.3276787776675204E-4</c:v>
                </c:pt>
                <c:pt idx="955">
                  <c:v>2.1352417884204746E-4</c:v>
                </c:pt>
                <c:pt idx="956">
                  <c:v>3.0417748160595265E-5</c:v>
                </c:pt>
                <c:pt idx="957">
                  <c:v>1.3254374512158753E-4</c:v>
                </c:pt>
                <c:pt idx="958">
                  <c:v>1.2989138777054937E-4</c:v>
                </c:pt>
                <c:pt idx="959">
                  <c:v>4.0441515982013505E-5</c:v>
                </c:pt>
                <c:pt idx="960">
                  <c:v>4.7182715316402658E-5</c:v>
                </c:pt>
                <c:pt idx="961">
                  <c:v>4.0484189514548078E-5</c:v>
                </c:pt>
                <c:pt idx="962">
                  <c:v>1.8413368958998304E-5</c:v>
                </c:pt>
                <c:pt idx="963">
                  <c:v>1.0085068949697214E-4</c:v>
                </c:pt>
                <c:pt idx="964">
                  <c:v>6.7823249098415022E-5</c:v>
                </c:pt>
                <c:pt idx="965">
                  <c:v>9.5064637324895299E-4</c:v>
                </c:pt>
                <c:pt idx="966">
                  <c:v>1.0665200901718622E-3</c:v>
                </c:pt>
                <c:pt idx="967">
                  <c:v>1.3063128847722516E-3</c:v>
                </c:pt>
                <c:pt idx="968">
                  <c:v>3.2121512406409647E-7</c:v>
                </c:pt>
                <c:pt idx="969">
                  <c:v>2.7421651107778285E-7</c:v>
                </c:pt>
                <c:pt idx="970">
                  <c:v>3.5846941779146212E-6</c:v>
                </c:pt>
                <c:pt idx="971">
                  <c:v>1.7066759109803487E-6</c:v>
                </c:pt>
                <c:pt idx="972">
                  <c:v>9.4961385789283623E-8</c:v>
                </c:pt>
                <c:pt idx="973">
                  <c:v>1.9942642144107096E-7</c:v>
                </c:pt>
                <c:pt idx="974">
                  <c:v>4.536982382144922E-10</c:v>
                </c:pt>
                <c:pt idx="975">
                  <c:v>1.2536075471153622E-4</c:v>
                </c:pt>
                <c:pt idx="976">
                  <c:v>1.4732241532383058E-4</c:v>
                </c:pt>
                <c:pt idx="977">
                  <c:v>1.3725129640227945E-4</c:v>
                </c:pt>
                <c:pt idx="978">
                  <c:v>4.4005868986293814E-5</c:v>
                </c:pt>
                <c:pt idx="979">
                  <c:v>4.0965747802766804E-5</c:v>
                </c:pt>
                <c:pt idx="980">
                  <c:v>4.7067732644792553E-5</c:v>
                </c:pt>
                <c:pt idx="981">
                  <c:v>3.7311545002317211E-5</c:v>
                </c:pt>
                <c:pt idx="982">
                  <c:v>2.0043736651791441E-5</c:v>
                </c:pt>
                <c:pt idx="983">
                  <c:v>1.7852298089925158E-5</c:v>
                </c:pt>
                <c:pt idx="984">
                  <c:v>1.1488002995219154E-5</c:v>
                </c:pt>
                <c:pt idx="985">
                  <c:v>8.1059343863745679E-6</c:v>
                </c:pt>
                <c:pt idx="986">
                  <c:v>9.9300804772738214E-6</c:v>
                </c:pt>
                <c:pt idx="987">
                  <c:v>1.1869124151515045E-5</c:v>
                </c:pt>
                <c:pt idx="988">
                  <c:v>7.9371768847817991E-6</c:v>
                </c:pt>
                <c:pt idx="989">
                  <c:v>5.5001252129421645E-6</c:v>
                </c:pt>
                <c:pt idx="990">
                  <c:v>1.0937445207685812E-5</c:v>
                </c:pt>
                <c:pt idx="991">
                  <c:v>3.4002533394775653E-4</c:v>
                </c:pt>
                <c:pt idx="992">
                  <c:v>1.5338069886909612E-5</c:v>
                </c:pt>
                <c:pt idx="993">
                  <c:v>1.2278187045345551E-5</c:v>
                </c:pt>
                <c:pt idx="994">
                  <c:v>9.9159964977547766E-6</c:v>
                </c:pt>
                <c:pt idx="995">
                  <c:v>3.240442014123749E-4</c:v>
                </c:pt>
                <c:pt idx="996">
                  <c:v>6.5214568017927605E-5</c:v>
                </c:pt>
                <c:pt idx="997">
                  <c:v>2.1699089609432867E-5</c:v>
                </c:pt>
                <c:pt idx="998">
                  <c:v>1.5905075114209179E-5</c:v>
                </c:pt>
                <c:pt idx="999">
                  <c:v>1.22589963548584E-5</c:v>
                </c:pt>
                <c:pt idx="1000">
                  <c:v>1.5088818774922017E-5</c:v>
                </c:pt>
                <c:pt idx="1001">
                  <c:v>1.5778073414327247E-5</c:v>
                </c:pt>
                <c:pt idx="1002">
                  <c:v>2.4166480296089682E-5</c:v>
                </c:pt>
                <c:pt idx="1003">
                  <c:v>2.6339484647120036E-5</c:v>
                </c:pt>
                <c:pt idx="1004">
                  <c:v>2.8536544453663373E-5</c:v>
                </c:pt>
                <c:pt idx="1005">
                  <c:v>9.7688957748435557E-4</c:v>
                </c:pt>
                <c:pt idx="1006">
                  <c:v>9.6784728779530785E-4</c:v>
                </c:pt>
                <c:pt idx="1007">
                  <c:v>1.0286656571955382E-3</c:v>
                </c:pt>
                <c:pt idx="1008">
                  <c:v>1.0251816260090166E-3</c:v>
                </c:pt>
                <c:pt idx="1009">
                  <c:v>3.4225453238501016E-4</c:v>
                </c:pt>
                <c:pt idx="1010">
                  <c:v>2.2434478848973012E-4</c:v>
                </c:pt>
                <c:pt idx="1011">
                  <c:v>1.4030817273336994E-4</c:v>
                </c:pt>
                <c:pt idx="1012">
                  <c:v>2.251595856606954E-4</c:v>
                </c:pt>
                <c:pt idx="1013">
                  <c:v>2.7446002510028472E-4</c:v>
                </c:pt>
                <c:pt idx="1014">
                  <c:v>1.9379229140529001E-4</c:v>
                </c:pt>
                <c:pt idx="1015">
                  <c:v>2.3482418158679246E-4</c:v>
                </c:pt>
                <c:pt idx="1016">
                  <c:v>1.7795404621331735E-4</c:v>
                </c:pt>
                <c:pt idx="1017">
                  <c:v>1.1794392230429833E-4</c:v>
                </c:pt>
                <c:pt idx="1018">
                  <c:v>1.2526180699929263E-4</c:v>
                </c:pt>
                <c:pt idx="1019">
                  <c:v>1.5680325992255433E-4</c:v>
                </c:pt>
                <c:pt idx="1020">
                  <c:v>4.3159693727041169E-4</c:v>
                </c:pt>
                <c:pt idx="1021">
                  <c:v>4.097704744378975E-4</c:v>
                </c:pt>
                <c:pt idx="1022">
                  <c:v>5.0017694969243945E-4</c:v>
                </c:pt>
                <c:pt idx="1023">
                  <c:v>1.7076815900942077E-6</c:v>
                </c:pt>
                <c:pt idx="1024">
                  <c:v>1.4337506715109331E-6</c:v>
                </c:pt>
                <c:pt idx="1025">
                  <c:v>3.5559867948596068E-6</c:v>
                </c:pt>
                <c:pt idx="1026">
                  <c:v>2.7235720503331644E-6</c:v>
                </c:pt>
                <c:pt idx="1027">
                  <c:v>2.0761364613568723E-6</c:v>
                </c:pt>
                <c:pt idx="1028">
                  <c:v>3.031642553241619E-4</c:v>
                </c:pt>
                <c:pt idx="1029">
                  <c:v>5.5225372167816795E-5</c:v>
                </c:pt>
                <c:pt idx="1030">
                  <c:v>5.3166286619367846E-5</c:v>
                </c:pt>
                <c:pt idx="1031">
                  <c:v>6.0734440778640351E-5</c:v>
                </c:pt>
                <c:pt idx="1032">
                  <c:v>4.3115317734501198E-4</c:v>
                </c:pt>
                <c:pt idx="1033">
                  <c:v>4.7783878678143879E-4</c:v>
                </c:pt>
                <c:pt idx="1034">
                  <c:v>5.1254975202400909E-5</c:v>
                </c:pt>
                <c:pt idx="1035">
                  <c:v>4.4838611066575141E-5</c:v>
                </c:pt>
                <c:pt idx="1036">
                  <c:v>4.3983228032152286E-5</c:v>
                </c:pt>
                <c:pt idx="1037">
                  <c:v>3.460170776576676E-5</c:v>
                </c:pt>
                <c:pt idx="1038">
                  <c:v>3.4007867058366994E-5</c:v>
                </c:pt>
                <c:pt idx="1039">
                  <c:v>3.153535903234101E-5</c:v>
                </c:pt>
                <c:pt idx="1040">
                  <c:v>3.4281209200464006E-5</c:v>
                </c:pt>
                <c:pt idx="1041">
                  <c:v>8.7216578346120753E-4</c:v>
                </c:pt>
                <c:pt idx="1042">
                  <c:v>4.8294320010551284E-5</c:v>
                </c:pt>
                <c:pt idx="1043">
                  <c:v>1.2612346789966245E-3</c:v>
                </c:pt>
                <c:pt idx="1044">
                  <c:v>6.050481566527671E-4</c:v>
                </c:pt>
                <c:pt idx="1045">
                  <c:v>8.3833892541031738E-4</c:v>
                </c:pt>
                <c:pt idx="1046">
                  <c:v>1.0618395532280584E-3</c:v>
                </c:pt>
                <c:pt idx="1047">
                  <c:v>1.7128308651277611E-3</c:v>
                </c:pt>
                <c:pt idx="1048">
                  <c:v>2.2573837115489421E-3</c:v>
                </c:pt>
                <c:pt idx="1049">
                  <c:v>3.4349431797974124E-3</c:v>
                </c:pt>
                <c:pt idx="1050">
                  <c:v>3.4776306661287223E-3</c:v>
                </c:pt>
                <c:pt idx="1051">
                  <c:v>4.7190782173497979E-4</c:v>
                </c:pt>
                <c:pt idx="1052">
                  <c:v>3.8505853737843626E-4</c:v>
                </c:pt>
                <c:pt idx="1053">
                  <c:v>3.2492472629930621E-4</c:v>
                </c:pt>
                <c:pt idx="1054">
                  <c:v>2.5438528255870829E-4</c:v>
                </c:pt>
                <c:pt idx="1055">
                  <c:v>2.1960059891963798E-4</c:v>
                </c:pt>
                <c:pt idx="1056">
                  <c:v>1.5553064421423938E-4</c:v>
                </c:pt>
                <c:pt idx="1057">
                  <c:v>9.1334758710853725E-3</c:v>
                </c:pt>
                <c:pt idx="1058">
                  <c:v>7.5024567898242429E-4</c:v>
                </c:pt>
                <c:pt idx="1059">
                  <c:v>6.9853493634953882E-4</c:v>
                </c:pt>
                <c:pt idx="1060">
                  <c:v>6.8569265164473048E-4</c:v>
                </c:pt>
                <c:pt idx="1061">
                  <c:v>6.859147558251422E-4</c:v>
                </c:pt>
                <c:pt idx="1062">
                  <c:v>7.6214057248314424E-4</c:v>
                </c:pt>
                <c:pt idx="1063">
                  <c:v>4.4562230549047191E-6</c:v>
                </c:pt>
                <c:pt idx="1064">
                  <c:v>2.8603885339702537E-4</c:v>
                </c:pt>
                <c:pt idx="1065">
                  <c:v>5.2588129873675913E-6</c:v>
                </c:pt>
                <c:pt idx="1066">
                  <c:v>1.1972584773953382E-3</c:v>
                </c:pt>
                <c:pt idx="1067">
                  <c:v>1.1142979130256409E-5</c:v>
                </c:pt>
                <c:pt idx="1068">
                  <c:v>1.4162229406631826E-5</c:v>
                </c:pt>
                <c:pt idx="1069">
                  <c:v>1.7370393515714573E-5</c:v>
                </c:pt>
                <c:pt idx="1070">
                  <c:v>1.6739200557265297E-4</c:v>
                </c:pt>
                <c:pt idx="1071">
                  <c:v>1.1036831154338854E-4</c:v>
                </c:pt>
                <c:pt idx="1072">
                  <c:v>7.2546363366933825E-5</c:v>
                </c:pt>
                <c:pt idx="1073">
                  <c:v>6.8735938570373966E-5</c:v>
                </c:pt>
                <c:pt idx="1074">
                  <c:v>1.3015998286023867E-4</c:v>
                </c:pt>
                <c:pt idx="1075">
                  <c:v>1.4120474424414144E-5</c:v>
                </c:pt>
                <c:pt idx="1076">
                  <c:v>1.4980862890827685E-5</c:v>
                </c:pt>
                <c:pt idx="1077">
                  <c:v>2.0886862173578611E-5</c:v>
                </c:pt>
                <c:pt idx="1078">
                  <c:v>2.0637143393946848E-5</c:v>
                </c:pt>
                <c:pt idx="1079">
                  <c:v>9.7978804324483006E-6</c:v>
                </c:pt>
                <c:pt idx="1080">
                  <c:v>6.2974752125759965E-6</c:v>
                </c:pt>
                <c:pt idx="1081">
                  <c:v>6.8486660926151132E-6</c:v>
                </c:pt>
                <c:pt idx="1082">
                  <c:v>9.9961804600446657E-6</c:v>
                </c:pt>
                <c:pt idx="1083">
                  <c:v>5.9945844190399883E-4</c:v>
                </c:pt>
                <c:pt idx="1084">
                  <c:v>5.8681453201035413E-4</c:v>
                </c:pt>
                <c:pt idx="1085">
                  <c:v>3.0695660361870238E-5</c:v>
                </c:pt>
                <c:pt idx="1086">
                  <c:v>6.809329136694903E-4</c:v>
                </c:pt>
                <c:pt idx="1087">
                  <c:v>4.4651476715502937E-3</c:v>
                </c:pt>
                <c:pt idx="1088">
                  <c:v>3.0350055454697058E-3</c:v>
                </c:pt>
                <c:pt idx="1089">
                  <c:v>3.4486199593365864E-4</c:v>
                </c:pt>
                <c:pt idx="1090">
                  <c:v>5.0451191621781118E-9</c:v>
                </c:pt>
                <c:pt idx="1091">
                  <c:v>2.2589035080819514E-6</c:v>
                </c:pt>
                <c:pt idx="1092">
                  <c:v>3.3806753329645339E-7</c:v>
                </c:pt>
                <c:pt idx="1093">
                  <c:v>3.7658149446997096E-7</c:v>
                </c:pt>
                <c:pt idx="1094">
                  <c:v>2.889483131867144E-6</c:v>
                </c:pt>
                <c:pt idx="1095">
                  <c:v>1.1028568126956909E-6</c:v>
                </c:pt>
                <c:pt idx="1096">
                  <c:v>6.7525378423800229E-8</c:v>
                </c:pt>
                <c:pt idx="1097">
                  <c:v>3.9707424828747884E-10</c:v>
                </c:pt>
                <c:pt idx="1098">
                  <c:v>3.8023843777140252E-8</c:v>
                </c:pt>
                <c:pt idx="1099">
                  <c:v>3.5423402972345176E-4</c:v>
                </c:pt>
                <c:pt idx="1100">
                  <c:v>7.0064048598473272E-6</c:v>
                </c:pt>
                <c:pt idx="1101">
                  <c:v>6.3624672817947658E-6</c:v>
                </c:pt>
                <c:pt idx="1102">
                  <c:v>8.9152323436283865E-6</c:v>
                </c:pt>
                <c:pt idx="1103">
                  <c:v>5.6970845751404606E-6</c:v>
                </c:pt>
                <c:pt idx="1104">
                  <c:v>2.0479054261618861E-6</c:v>
                </c:pt>
                <c:pt idx="1105">
                  <c:v>5.555012684263001E-7</c:v>
                </c:pt>
                <c:pt idx="1106">
                  <c:v>3.2188000987433243E-5</c:v>
                </c:pt>
                <c:pt idx="1107">
                  <c:v>2.2759258528363685E-5</c:v>
                </c:pt>
                <c:pt idx="1108">
                  <c:v>2.0772670128355744E-5</c:v>
                </c:pt>
                <c:pt idx="1109">
                  <c:v>1.2000717537395615E-5</c:v>
                </c:pt>
                <c:pt idx="1110">
                  <c:v>4.305192728418534E-6</c:v>
                </c:pt>
                <c:pt idx="1111">
                  <c:v>3.1133681729819798E-7</c:v>
                </c:pt>
                <c:pt idx="1112">
                  <c:v>5.9392837243163162E-4</c:v>
                </c:pt>
                <c:pt idx="1113">
                  <c:v>8.9281733801882578E-4</c:v>
                </c:pt>
                <c:pt idx="1114">
                  <c:v>9.5402605416588084E-4</c:v>
                </c:pt>
                <c:pt idx="1115">
                  <c:v>9.5513216569802217E-4</c:v>
                </c:pt>
                <c:pt idx="1116">
                  <c:v>9.4698706635010037E-4</c:v>
                </c:pt>
                <c:pt idx="1117">
                  <c:v>9.7006506713768201E-4</c:v>
                </c:pt>
                <c:pt idx="1118">
                  <c:v>1.1738018846127794E-3</c:v>
                </c:pt>
                <c:pt idx="1119">
                  <c:v>1.2149111002325462E-3</c:v>
                </c:pt>
                <c:pt idx="1120">
                  <c:v>1.3793653561734566E-3</c:v>
                </c:pt>
                <c:pt idx="1121">
                  <c:v>6.834551211563831E-3</c:v>
                </c:pt>
                <c:pt idx="1122">
                  <c:v>6.662757438163302E-5</c:v>
                </c:pt>
                <c:pt idx="1123">
                  <c:v>7.0390248141671214E-5</c:v>
                </c:pt>
                <c:pt idx="1124">
                  <c:v>7.064054125096534E-5</c:v>
                </c:pt>
                <c:pt idx="1125">
                  <c:v>7.0840976824243677E-5</c:v>
                </c:pt>
                <c:pt idx="1126">
                  <c:v>5.4043248011845386E-5</c:v>
                </c:pt>
                <c:pt idx="1127">
                  <c:v>5.6980501262511499E-5</c:v>
                </c:pt>
                <c:pt idx="1128">
                  <c:v>5.0679277939615429E-5</c:v>
                </c:pt>
                <c:pt idx="1129">
                  <c:v>9.2142792807173331E-5</c:v>
                </c:pt>
                <c:pt idx="1130">
                  <c:v>1.0771305021994423E-4</c:v>
                </c:pt>
                <c:pt idx="1131">
                  <c:v>3.3967316735330055E-3</c:v>
                </c:pt>
                <c:pt idx="1132">
                  <c:v>2.0493278868437679E-4</c:v>
                </c:pt>
                <c:pt idx="1133">
                  <c:v>1.8916947719761879E-4</c:v>
                </c:pt>
                <c:pt idx="1134">
                  <c:v>1.9303733263004696E-5</c:v>
                </c:pt>
                <c:pt idx="1135">
                  <c:v>2.4668168580728585E-5</c:v>
                </c:pt>
                <c:pt idx="1136">
                  <c:v>5.4237785441894014E-4</c:v>
                </c:pt>
                <c:pt idx="1137">
                  <c:v>3.1159806998419347E-5</c:v>
                </c:pt>
                <c:pt idx="1138">
                  <c:v>2.2598647596021485E-5</c:v>
                </c:pt>
                <c:pt idx="1139">
                  <c:v>1.5322873423041344E-5</c:v>
                </c:pt>
                <c:pt idx="1140">
                  <c:v>1.4527513367714351E-5</c:v>
                </c:pt>
                <c:pt idx="1141">
                  <c:v>1.966611428390769E-5</c:v>
                </c:pt>
                <c:pt idx="1142">
                  <c:v>9.689538349621636E-6</c:v>
                </c:pt>
                <c:pt idx="1143">
                  <c:v>1.1346579527542709E-5</c:v>
                </c:pt>
                <c:pt idx="1144">
                  <c:v>1.373277434832681E-5</c:v>
                </c:pt>
                <c:pt idx="1145">
                  <c:v>1.5726904460709163E-5</c:v>
                </c:pt>
                <c:pt idx="1146">
                  <c:v>2.0632922150686288E-5</c:v>
                </c:pt>
                <c:pt idx="1147">
                  <c:v>2.0372334890394865E-5</c:v>
                </c:pt>
                <c:pt idx="1148">
                  <c:v>2.4081889262412897E-4</c:v>
                </c:pt>
                <c:pt idx="1149">
                  <c:v>2.4595433394672612E-4</c:v>
                </c:pt>
                <c:pt idx="1150">
                  <c:v>2.4472289379679212E-4</c:v>
                </c:pt>
                <c:pt idx="1151">
                  <c:v>1.9440776071431693E-4</c:v>
                </c:pt>
                <c:pt idx="1152">
                  <c:v>1.9436152906987124E-4</c:v>
                </c:pt>
                <c:pt idx="1153">
                  <c:v>1.963481391174908E-4</c:v>
                </c:pt>
                <c:pt idx="1154">
                  <c:v>7.3899042253102983E-4</c:v>
                </c:pt>
                <c:pt idx="1155">
                  <c:v>2.1487516950866685E-4</c:v>
                </c:pt>
                <c:pt idx="1156">
                  <c:v>2.3420405979279166E-4</c:v>
                </c:pt>
                <c:pt idx="1157">
                  <c:v>1.1306528775784522E-3</c:v>
                </c:pt>
                <c:pt idx="1158">
                  <c:v>3.3727986905623145E-4</c:v>
                </c:pt>
                <c:pt idx="1159">
                  <c:v>4.0302595038634389E-4</c:v>
                </c:pt>
                <c:pt idx="1160">
                  <c:v>4.6027019547944143E-4</c:v>
                </c:pt>
                <c:pt idx="1161">
                  <c:v>5.1376389269717809E-4</c:v>
                </c:pt>
                <c:pt idx="1162">
                  <c:v>5.8954197855527182E-4</c:v>
                </c:pt>
                <c:pt idx="1163">
                  <c:v>2.9725636934111337E-6</c:v>
                </c:pt>
                <c:pt idx="1164">
                  <c:v>8.8722879419398018E-7</c:v>
                </c:pt>
                <c:pt idx="1165">
                  <c:v>1.1786230491686276E-6</c:v>
                </c:pt>
                <c:pt idx="1166">
                  <c:v>3.5922999164322752E-4</c:v>
                </c:pt>
                <c:pt idx="1167">
                  <c:v>3.7315248151688796E-7</c:v>
                </c:pt>
                <c:pt idx="1168">
                  <c:v>7.5548229414230211E-7</c:v>
                </c:pt>
                <c:pt idx="1169">
                  <c:v>2.3043581441351006E-6</c:v>
                </c:pt>
                <c:pt idx="1170">
                  <c:v>2.1360556591956681E-7</c:v>
                </c:pt>
                <c:pt idx="1171">
                  <c:v>1.0440550568469872E-7</c:v>
                </c:pt>
                <c:pt idx="1172">
                  <c:v>2.9562358229824631E-9</c:v>
                </c:pt>
                <c:pt idx="1173">
                  <c:v>6.7303563689016237E-9</c:v>
                </c:pt>
                <c:pt idx="1174">
                  <c:v>1.9660334644149972E-6</c:v>
                </c:pt>
                <c:pt idx="1175">
                  <c:v>1.7892658599730758E-6</c:v>
                </c:pt>
                <c:pt idx="1176">
                  <c:v>3.5490832112359599E-6</c:v>
                </c:pt>
                <c:pt idx="1177">
                  <c:v>1.4999398807590682E-6</c:v>
                </c:pt>
                <c:pt idx="1178">
                  <c:v>5.2329363656399152E-7</c:v>
                </c:pt>
                <c:pt idx="1179">
                  <c:v>3.3486547761269213E-4</c:v>
                </c:pt>
                <c:pt idx="1180">
                  <c:v>2.8019147335500515E-4</c:v>
                </c:pt>
                <c:pt idx="1181">
                  <c:v>1.1363667894456426E-6</c:v>
                </c:pt>
                <c:pt idx="1182">
                  <c:v>1.210012514515998E-6</c:v>
                </c:pt>
                <c:pt idx="1183">
                  <c:v>2.0464981333338599E-6</c:v>
                </c:pt>
                <c:pt idx="1184">
                  <c:v>4.9089786009855337E-8</c:v>
                </c:pt>
                <c:pt idx="1185">
                  <c:v>7.8730394160259564E-8</c:v>
                </c:pt>
                <c:pt idx="1186">
                  <c:v>1.3328958540674799E-6</c:v>
                </c:pt>
                <c:pt idx="1187">
                  <c:v>4.1239639383782454E-5</c:v>
                </c:pt>
                <c:pt idx="1188">
                  <c:v>4.6737924871901107E-5</c:v>
                </c:pt>
                <c:pt idx="1189">
                  <c:v>4.0122395436826072E-5</c:v>
                </c:pt>
                <c:pt idx="1190">
                  <c:v>3.9764208013716977E-5</c:v>
                </c:pt>
                <c:pt idx="1191">
                  <c:v>3.7879187425695333E-5</c:v>
                </c:pt>
                <c:pt idx="1192">
                  <c:v>4.3218919378394106E-5</c:v>
                </c:pt>
                <c:pt idx="1193">
                  <c:v>3.6395811353375361E-5</c:v>
                </c:pt>
                <c:pt idx="1194">
                  <c:v>3.358114987078984E-5</c:v>
                </c:pt>
                <c:pt idx="1195">
                  <c:v>3.9681276582334403E-5</c:v>
                </c:pt>
                <c:pt idx="1196">
                  <c:v>4.8181059150546953E-5</c:v>
                </c:pt>
                <c:pt idx="1197">
                  <c:v>4.2797965869894912E-5</c:v>
                </c:pt>
                <c:pt idx="1198">
                  <c:v>4.1722855181305922E-5</c:v>
                </c:pt>
                <c:pt idx="1199">
                  <c:v>4.4277765520490148E-5</c:v>
                </c:pt>
                <c:pt idx="1200">
                  <c:v>4.2119555187719685E-5</c:v>
                </c:pt>
                <c:pt idx="1201">
                  <c:v>4.135411014842981E-5</c:v>
                </c:pt>
                <c:pt idx="1202">
                  <c:v>9.5359990526896706E-4</c:v>
                </c:pt>
                <c:pt idx="1203">
                  <c:v>8.273589282064873E-4</c:v>
                </c:pt>
                <c:pt idx="1204">
                  <c:v>1.0170373595163222E-4</c:v>
                </c:pt>
                <c:pt idx="1205">
                  <c:v>1.4708094926316778E-4</c:v>
                </c:pt>
                <c:pt idx="1206">
                  <c:v>1.2566822935254091E-3</c:v>
                </c:pt>
                <c:pt idx="1207">
                  <c:v>1.0510076336255608E-4</c:v>
                </c:pt>
                <c:pt idx="1208">
                  <c:v>9.198583795854056E-4</c:v>
                </c:pt>
                <c:pt idx="1209">
                  <c:v>1.4020792328669715E-4</c:v>
                </c:pt>
                <c:pt idx="1210">
                  <c:v>1.5939170465654006E-4</c:v>
                </c:pt>
                <c:pt idx="1211">
                  <c:v>1.58757115394796E-4</c:v>
                </c:pt>
                <c:pt idx="1212">
                  <c:v>2.3293173438831548E-4</c:v>
                </c:pt>
                <c:pt idx="1213">
                  <c:v>2.042544821346789E-4</c:v>
                </c:pt>
                <c:pt idx="1214">
                  <c:v>2.3303372253681418E-4</c:v>
                </c:pt>
                <c:pt idx="1215">
                  <c:v>2.4040653876278731E-4</c:v>
                </c:pt>
                <c:pt idx="1216">
                  <c:v>2.3554074652917066E-4</c:v>
                </c:pt>
                <c:pt idx="1217">
                  <c:v>6.9882390318457788E-7</c:v>
                </c:pt>
                <c:pt idx="1218">
                  <c:v>3.5608198957406055E-6</c:v>
                </c:pt>
                <c:pt idx="1219">
                  <c:v>8.1541068341332946E-6</c:v>
                </c:pt>
                <c:pt idx="1220">
                  <c:v>2.7362231035768733E-6</c:v>
                </c:pt>
                <c:pt idx="1221">
                  <c:v>1.8891539370249046E-6</c:v>
                </c:pt>
                <c:pt idx="1222">
                  <c:v>7.3383891335682323E-4</c:v>
                </c:pt>
                <c:pt idx="1223">
                  <c:v>5.0431063687296497E-6</c:v>
                </c:pt>
                <c:pt idx="1224">
                  <c:v>1.2828730375515757E-5</c:v>
                </c:pt>
                <c:pt idx="1225">
                  <c:v>1.0110894865464842E-8</c:v>
                </c:pt>
                <c:pt idx="1226">
                  <c:v>5.6290314782470789E-4</c:v>
                </c:pt>
                <c:pt idx="1227">
                  <c:v>7.3315297100670056E-7</c:v>
                </c:pt>
                <c:pt idx="1228">
                  <c:v>5.5407490866238806E-4</c:v>
                </c:pt>
                <c:pt idx="1229">
                  <c:v>3.7511580399530238E-4</c:v>
                </c:pt>
                <c:pt idx="1230">
                  <c:v>5.0971629182507215E-4</c:v>
                </c:pt>
                <c:pt idx="1231">
                  <c:v>8.5237171271138122E-4</c:v>
                </c:pt>
                <c:pt idx="1232">
                  <c:v>8.8298656405524792E-4</c:v>
                </c:pt>
                <c:pt idx="1233">
                  <c:v>1.053628070690484E-4</c:v>
                </c:pt>
                <c:pt idx="1234">
                  <c:v>1.588096633566528E-4</c:v>
                </c:pt>
                <c:pt idx="1235">
                  <c:v>2.5603065762994391E-4</c:v>
                </c:pt>
                <c:pt idx="1236">
                  <c:v>3.853673626443056E-4</c:v>
                </c:pt>
                <c:pt idx="1237">
                  <c:v>3.4822257551218015E-4</c:v>
                </c:pt>
                <c:pt idx="1238">
                  <c:v>2.1193822452318799E-4</c:v>
                </c:pt>
                <c:pt idx="1239">
                  <c:v>1.2934760523818174E-4</c:v>
                </c:pt>
                <c:pt idx="1240">
                  <c:v>1.619726372022078E-4</c:v>
                </c:pt>
                <c:pt idx="1241">
                  <c:v>2.0017981693748986E-4</c:v>
                </c:pt>
                <c:pt idx="1242">
                  <c:v>1.1405138102445799E-4</c:v>
                </c:pt>
                <c:pt idx="1243">
                  <c:v>1.6870681561454822E-4</c:v>
                </c:pt>
                <c:pt idx="1244">
                  <c:v>1.2384994077138399E-4</c:v>
                </c:pt>
                <c:pt idx="1245">
                  <c:v>1.0460803465020554E-4</c:v>
                </c:pt>
                <c:pt idx="1246">
                  <c:v>5.7771449665797713E-5</c:v>
                </c:pt>
                <c:pt idx="1247">
                  <c:v>6.0127923952111152E-4</c:v>
                </c:pt>
                <c:pt idx="1248">
                  <c:v>6.3717252243118477E-4</c:v>
                </c:pt>
                <c:pt idx="1249">
                  <c:v>1.5533780759966033E-3</c:v>
                </c:pt>
                <c:pt idx="1250">
                  <c:v>1.4213166975616421E-3</c:v>
                </c:pt>
                <c:pt idx="1251">
                  <c:v>6.5465152420165465E-4</c:v>
                </c:pt>
                <c:pt idx="1252">
                  <c:v>1.1350986937032864E-3</c:v>
                </c:pt>
                <c:pt idx="1253">
                  <c:v>2.1925268461423261E-3</c:v>
                </c:pt>
                <c:pt idx="1254">
                  <c:v>1.2564962056914697E-3</c:v>
                </c:pt>
                <c:pt idx="1255">
                  <c:v>2.1627779411626078E-3</c:v>
                </c:pt>
                <c:pt idx="1256">
                  <c:v>2.0859013825323628E-3</c:v>
                </c:pt>
                <c:pt idx="1257">
                  <c:v>1.975853651101049E-3</c:v>
                </c:pt>
                <c:pt idx="1258">
                  <c:v>1.7428508323745239E-3</c:v>
                </c:pt>
                <c:pt idx="1259">
                  <c:v>1.3779518289415078E-3</c:v>
                </c:pt>
                <c:pt idx="1260">
                  <c:v>1.32105180212391E-3</c:v>
                </c:pt>
                <c:pt idx="1261">
                  <c:v>4.6687036489428583E-4</c:v>
                </c:pt>
                <c:pt idx="1262">
                  <c:v>1.1013883735184777E-4</c:v>
                </c:pt>
                <c:pt idx="1263">
                  <c:v>1.0733946067376347E-4</c:v>
                </c:pt>
                <c:pt idx="1264">
                  <c:v>6.8943999979648166E-5</c:v>
                </c:pt>
                <c:pt idx="1265">
                  <c:v>1.9199334766605092E-3</c:v>
                </c:pt>
                <c:pt idx="1266">
                  <c:v>1.6564265726106485E-4</c:v>
                </c:pt>
                <c:pt idx="1267">
                  <c:v>9.4650396070465105E-5</c:v>
                </c:pt>
                <c:pt idx="1268">
                  <c:v>9.4606399087662177E-5</c:v>
                </c:pt>
                <c:pt idx="1269">
                  <c:v>1.7434206082189658E-4</c:v>
                </c:pt>
                <c:pt idx="1270">
                  <c:v>3.30433082233032E-3</c:v>
                </c:pt>
                <c:pt idx="1271">
                  <c:v>6.3104150664891991E-4</c:v>
                </c:pt>
                <c:pt idx="1272">
                  <c:v>4.9252894394441124E-3</c:v>
                </c:pt>
                <c:pt idx="1273">
                  <c:v>9.2740717891544463E-4</c:v>
                </c:pt>
                <c:pt idx="1274">
                  <c:v>2.6263280886346914E-8</c:v>
                </c:pt>
                <c:pt idx="1275">
                  <c:v>6.0849861109097115E-7</c:v>
                </c:pt>
                <c:pt idx="1276">
                  <c:v>2.3519970219338782E-6</c:v>
                </c:pt>
                <c:pt idx="1277">
                  <c:v>2.389908106733152E-7</c:v>
                </c:pt>
                <c:pt idx="1278">
                  <c:v>3.655706323730471E-7</c:v>
                </c:pt>
                <c:pt idx="1279">
                  <c:v>1.9239072259434642E-5</c:v>
                </c:pt>
                <c:pt idx="1280">
                  <c:v>3.0525964465351021E-8</c:v>
                </c:pt>
                <c:pt idx="1281">
                  <c:v>4.0714738110819535E-7</c:v>
                </c:pt>
                <c:pt idx="1282">
                  <c:v>8.6178628032911279E-7</c:v>
                </c:pt>
                <c:pt idx="1283">
                  <c:v>2.4517812036985783E-4</c:v>
                </c:pt>
                <c:pt idx="1284">
                  <c:v>2.2513956961869976E-6</c:v>
                </c:pt>
                <c:pt idx="1285">
                  <c:v>3.4426348748561652E-6</c:v>
                </c:pt>
                <c:pt idx="1286">
                  <c:v>6.0935116742400356E-6</c:v>
                </c:pt>
                <c:pt idx="1287">
                  <c:v>5.448246215559158E-6</c:v>
                </c:pt>
                <c:pt idx="1288">
                  <c:v>2.7608292063569792E-4</c:v>
                </c:pt>
                <c:pt idx="1289">
                  <c:v>2.9807461505424423E-5</c:v>
                </c:pt>
                <c:pt idx="1290">
                  <c:v>2.8614126497932704E-5</c:v>
                </c:pt>
                <c:pt idx="1291">
                  <c:v>2.1222151354677185E-5</c:v>
                </c:pt>
                <c:pt idx="1292">
                  <c:v>2.4427979849285993E-6</c:v>
                </c:pt>
                <c:pt idx="1293">
                  <c:v>6.215600040607944E-4</c:v>
                </c:pt>
                <c:pt idx="1294">
                  <c:v>5.6572778304229076E-4</c:v>
                </c:pt>
                <c:pt idx="1295">
                  <c:v>1.1274852480313483E-5</c:v>
                </c:pt>
                <c:pt idx="1296">
                  <c:v>9.6148916868308264E-6</c:v>
                </c:pt>
                <c:pt idx="1297">
                  <c:v>7.7692078625769074E-4</c:v>
                </c:pt>
                <c:pt idx="1298">
                  <c:v>6.6201863433090805E-6</c:v>
                </c:pt>
                <c:pt idx="1299">
                  <c:v>5.5262616521653647E-6</c:v>
                </c:pt>
                <c:pt idx="1300">
                  <c:v>4.305172349751914E-6</c:v>
                </c:pt>
                <c:pt idx="1301">
                  <c:v>5.7116611677502609E-7</c:v>
                </c:pt>
                <c:pt idx="1302">
                  <c:v>2.5148396318307574E-7</c:v>
                </c:pt>
                <c:pt idx="1303">
                  <c:v>1.2706178137935496E-3</c:v>
                </c:pt>
                <c:pt idx="1304">
                  <c:v>1.1862147400493999E-3</c:v>
                </c:pt>
                <c:pt idx="1305">
                  <c:v>4.9056387502676777E-7</c:v>
                </c:pt>
                <c:pt idx="1306">
                  <c:v>1.8300706197537862E-6</c:v>
                </c:pt>
                <c:pt idx="1307">
                  <c:v>1.7066523075858838E-6</c:v>
                </c:pt>
                <c:pt idx="1308">
                  <c:v>2.1051428678172143E-3</c:v>
                </c:pt>
                <c:pt idx="1309">
                  <c:v>4.193179488743241E-6</c:v>
                </c:pt>
                <c:pt idx="1310">
                  <c:v>8.956850959306018E-6</c:v>
                </c:pt>
                <c:pt idx="1311">
                  <c:v>1.278814580633366E-5</c:v>
                </c:pt>
                <c:pt idx="1312">
                  <c:v>2.2149019029581605E-5</c:v>
                </c:pt>
                <c:pt idx="1313">
                  <c:v>1.9415514297361188E-5</c:v>
                </c:pt>
                <c:pt idx="1314">
                  <c:v>1.822691649105528E-5</c:v>
                </c:pt>
                <c:pt idx="1315">
                  <c:v>3.2317735066132002E-5</c:v>
                </c:pt>
                <c:pt idx="1316">
                  <c:v>2.9662313793797131E-5</c:v>
                </c:pt>
                <c:pt idx="1317">
                  <c:v>2.50492676813329E-5</c:v>
                </c:pt>
                <c:pt idx="1318">
                  <c:v>3.189257360408325E-5</c:v>
                </c:pt>
                <c:pt idx="1319">
                  <c:v>1.9274192596425281E-5</c:v>
                </c:pt>
                <c:pt idx="1320">
                  <c:v>1.4335103675706523E-5</c:v>
                </c:pt>
                <c:pt idx="1321">
                  <c:v>2.9674001876213453E-5</c:v>
                </c:pt>
                <c:pt idx="1322">
                  <c:v>1.0023309687556671E-5</c:v>
                </c:pt>
                <c:pt idx="1323">
                  <c:v>4.6666964470923848E-4</c:v>
                </c:pt>
                <c:pt idx="1324">
                  <c:v>2.3860088089310382E-4</c:v>
                </c:pt>
                <c:pt idx="1325">
                  <c:v>4.179776669516431E-4</c:v>
                </c:pt>
                <c:pt idx="1326">
                  <c:v>2.9604839921792433E-5</c:v>
                </c:pt>
                <c:pt idx="1327">
                  <c:v>4.4961681257623738E-4</c:v>
                </c:pt>
                <c:pt idx="1328">
                  <c:v>2.7549236398440611E-5</c:v>
                </c:pt>
                <c:pt idx="1329">
                  <c:v>6.8972594343767076E-5</c:v>
                </c:pt>
                <c:pt idx="1330">
                  <c:v>5.8056667577420597E-5</c:v>
                </c:pt>
                <c:pt idx="1331">
                  <c:v>2.7893542616098211E-5</c:v>
                </c:pt>
                <c:pt idx="1332">
                  <c:v>7.1553951546620563E-6</c:v>
                </c:pt>
                <c:pt idx="1333">
                  <c:v>1.1108947226001401E-5</c:v>
                </c:pt>
                <c:pt idx="1334">
                  <c:v>1.2973588899520167E-5</c:v>
                </c:pt>
                <c:pt idx="1335">
                  <c:v>2.8116019433603535E-6</c:v>
                </c:pt>
                <c:pt idx="1336">
                  <c:v>1.7790613916699643E-5</c:v>
                </c:pt>
                <c:pt idx="1337">
                  <c:v>1.9420524539181605E-5</c:v>
                </c:pt>
                <c:pt idx="1338">
                  <c:v>1.9427367785928515E-3</c:v>
                </c:pt>
                <c:pt idx="1339">
                  <c:v>5.11701310359888E-4</c:v>
                </c:pt>
                <c:pt idx="1340">
                  <c:v>1.2709884413604892E-3</c:v>
                </c:pt>
                <c:pt idx="1341">
                  <c:v>1.19098299045188E-3</c:v>
                </c:pt>
                <c:pt idx="1342">
                  <c:v>1.2886609939659201E-3</c:v>
                </c:pt>
                <c:pt idx="1343">
                  <c:v>1.4907663464180999E-3</c:v>
                </c:pt>
                <c:pt idx="1344">
                  <c:v>1.6383591883377673E-3</c:v>
                </c:pt>
                <c:pt idx="1345">
                  <c:v>1.2883620753527648E-3</c:v>
                </c:pt>
                <c:pt idx="1346">
                  <c:v>8.038607209757311E-7</c:v>
                </c:pt>
                <c:pt idx="1347">
                  <c:v>2.8109887995308831E-7</c:v>
                </c:pt>
                <c:pt idx="1348">
                  <c:v>6.2951928288663092E-7</c:v>
                </c:pt>
                <c:pt idx="1349">
                  <c:v>2.2603748141787621E-7</c:v>
                </c:pt>
                <c:pt idx="1350">
                  <c:v>1.3753450621824167E-7</c:v>
                </c:pt>
                <c:pt idx="1351">
                  <c:v>1.1321652112460743E-6</c:v>
                </c:pt>
                <c:pt idx="1352">
                  <c:v>8.4162315430614634E-7</c:v>
                </c:pt>
                <c:pt idx="1353">
                  <c:v>8.925198859322665E-4</c:v>
                </c:pt>
                <c:pt idx="1354">
                  <c:v>1.2077414333576406E-3</c:v>
                </c:pt>
                <c:pt idx="1355">
                  <c:v>9.7988444301031624E-4</c:v>
                </c:pt>
                <c:pt idx="1356">
                  <c:v>1.0425574871120269E-3</c:v>
                </c:pt>
                <c:pt idx="1357">
                  <c:v>3.8963505535801305E-6</c:v>
                </c:pt>
                <c:pt idx="1358">
                  <c:v>1.6748506966591816E-3</c:v>
                </c:pt>
                <c:pt idx="1359">
                  <c:v>1.8326921626668199E-6</c:v>
                </c:pt>
                <c:pt idx="1360">
                  <c:v>1.9991002787100953E-5</c:v>
                </c:pt>
                <c:pt idx="1361">
                  <c:v>6.5367591121510396E-4</c:v>
                </c:pt>
                <c:pt idx="1362">
                  <c:v>7.7770750328787024E-4</c:v>
                </c:pt>
                <c:pt idx="1363">
                  <c:v>1.0233002180737327E-3</c:v>
                </c:pt>
                <c:pt idx="1364">
                  <c:v>1.1039322431973975E-3</c:v>
                </c:pt>
                <c:pt idx="1365">
                  <c:v>1.2318548380032086E-3</c:v>
                </c:pt>
                <c:pt idx="1366">
                  <c:v>1.1864321093199555E-3</c:v>
                </c:pt>
                <c:pt idx="1367">
                  <c:v>1.1805431526930295E-3</c:v>
                </c:pt>
                <c:pt idx="1368">
                  <c:v>9.9063002150011218E-4</c:v>
                </c:pt>
                <c:pt idx="1369">
                  <c:v>9.1360208246910046E-4</c:v>
                </c:pt>
                <c:pt idx="1370">
                  <c:v>6.6271836238141065E-4</c:v>
                </c:pt>
                <c:pt idx="1371">
                  <c:v>7.3473768792757228E-4</c:v>
                </c:pt>
                <c:pt idx="1372">
                  <c:v>5.8721798305332051E-4</c:v>
                </c:pt>
                <c:pt idx="1373">
                  <c:v>4.100136623709061E-4</c:v>
                </c:pt>
                <c:pt idx="1374">
                  <c:v>2.7723251785256739E-4</c:v>
                </c:pt>
                <c:pt idx="1375">
                  <c:v>1.576413642404254E-4</c:v>
                </c:pt>
                <c:pt idx="1376">
                  <c:v>2.4322342401754223E-4</c:v>
                </c:pt>
                <c:pt idx="1377">
                  <c:v>3.5538300140659437E-4</c:v>
                </c:pt>
                <c:pt idx="1378">
                  <c:v>1.0709126133902888E-5</c:v>
                </c:pt>
                <c:pt idx="1379">
                  <c:v>1.0493627218760266E-5</c:v>
                </c:pt>
                <c:pt idx="1380">
                  <c:v>2.2518477390025335E-5</c:v>
                </c:pt>
                <c:pt idx="1381">
                  <c:v>1.9271899211020062E-6</c:v>
                </c:pt>
                <c:pt idx="1382">
                  <c:v>3.1503293522234659E-4</c:v>
                </c:pt>
                <c:pt idx="1383">
                  <c:v>3.1030573998547402E-5</c:v>
                </c:pt>
                <c:pt idx="1384">
                  <c:v>1.1160618527846891E-6</c:v>
                </c:pt>
                <c:pt idx="1385">
                  <c:v>3.8244089191158692E-5</c:v>
                </c:pt>
                <c:pt idx="1386">
                  <c:v>2.3391629804254493E-6</c:v>
                </c:pt>
                <c:pt idx="1387">
                  <c:v>1.4148029574924957E-6</c:v>
                </c:pt>
                <c:pt idx="1388">
                  <c:v>3.0440032315890622E-5</c:v>
                </c:pt>
                <c:pt idx="1389">
                  <c:v>6.7028004408704049E-8</c:v>
                </c:pt>
                <c:pt idx="1390">
                  <c:v>3.2210773357978982E-7</c:v>
                </c:pt>
                <c:pt idx="1391">
                  <c:v>1.0617706712603502E-5</c:v>
                </c:pt>
                <c:pt idx="1392">
                  <c:v>6.9756880530619754E-6</c:v>
                </c:pt>
                <c:pt idx="1393">
                  <c:v>5.2759403845202939E-6</c:v>
                </c:pt>
                <c:pt idx="1394">
                  <c:v>2.3579172180242394E-6</c:v>
                </c:pt>
                <c:pt idx="1395">
                  <c:v>1.8915466506385917E-6</c:v>
                </c:pt>
                <c:pt idx="1396">
                  <c:v>7.5901024828484175E-5</c:v>
                </c:pt>
                <c:pt idx="1397">
                  <c:v>4.165145450672321E-5</c:v>
                </c:pt>
                <c:pt idx="1398">
                  <c:v>3.3672400541988477E-6</c:v>
                </c:pt>
                <c:pt idx="1399">
                  <c:v>2.8431721213965225E-6</c:v>
                </c:pt>
                <c:pt idx="1400">
                  <c:v>2.2146190107530644E-8</c:v>
                </c:pt>
                <c:pt idx="1401">
                  <c:v>8.7984472808484994E-5</c:v>
                </c:pt>
                <c:pt idx="1402">
                  <c:v>1.0981833252386487E-6</c:v>
                </c:pt>
                <c:pt idx="1403">
                  <c:v>1.2471570493457724E-5</c:v>
                </c:pt>
                <c:pt idx="1404">
                  <c:v>1.376044849665584E-5</c:v>
                </c:pt>
                <c:pt idx="1405">
                  <c:v>8.2350386975795239E-6</c:v>
                </c:pt>
                <c:pt idx="1406">
                  <c:v>2.2005193070548322E-5</c:v>
                </c:pt>
                <c:pt idx="1407">
                  <c:v>3.4419250603810931E-4</c:v>
                </c:pt>
                <c:pt idx="1408">
                  <c:v>1.8599293487918205E-5</c:v>
                </c:pt>
                <c:pt idx="1409">
                  <c:v>9.8681614876253021E-6</c:v>
                </c:pt>
                <c:pt idx="1410">
                  <c:v>2.958621984364129E-4</c:v>
                </c:pt>
                <c:pt idx="1411">
                  <c:v>1.1227584326081456E-5</c:v>
                </c:pt>
                <c:pt idx="1412">
                  <c:v>2.9937712366273606E-4</c:v>
                </c:pt>
                <c:pt idx="1413">
                  <c:v>9.7021272628026599E-4</c:v>
                </c:pt>
                <c:pt idx="1414">
                  <c:v>1.106325706490392E-3</c:v>
                </c:pt>
                <c:pt idx="1415">
                  <c:v>1.2732608232598735E-3</c:v>
                </c:pt>
                <c:pt idx="1416">
                  <c:v>8.3823285809647697E-4</c:v>
                </c:pt>
                <c:pt idx="1417">
                  <c:v>6.2586239911098594E-4</c:v>
                </c:pt>
                <c:pt idx="1418">
                  <c:v>5.9613738492344567E-2</c:v>
                </c:pt>
                <c:pt idx="1419">
                  <c:v>3.4923269439390307E-3</c:v>
                </c:pt>
                <c:pt idx="1420">
                  <c:v>0.11824341485121607</c:v>
                </c:pt>
                <c:pt idx="1421">
                  <c:v>1.2890857131748618E-3</c:v>
                </c:pt>
                <c:pt idx="1422">
                  <c:v>0.23405162367132168</c:v>
                </c:pt>
                <c:pt idx="1423">
                  <c:v>0.25918554300674018</c:v>
                </c:pt>
                <c:pt idx="1424">
                  <c:v>0.32228679472929617</c:v>
                </c:pt>
                <c:pt idx="1425">
                  <c:v>6.5369110028603745E-3</c:v>
                </c:pt>
                <c:pt idx="1426">
                  <c:v>7.7254510260497235E-3</c:v>
                </c:pt>
                <c:pt idx="1427">
                  <c:v>8.1974160251495291E-3</c:v>
                </c:pt>
                <c:pt idx="1428">
                  <c:v>4.9690500185380385E-5</c:v>
                </c:pt>
                <c:pt idx="1429">
                  <c:v>3.5827989199238561E-5</c:v>
                </c:pt>
                <c:pt idx="1430">
                  <c:v>3.1587191491820138E-4</c:v>
                </c:pt>
                <c:pt idx="1431">
                  <c:v>5.5693760050141386E-4</c:v>
                </c:pt>
                <c:pt idx="1432">
                  <c:v>2.1340944513418516E-5</c:v>
                </c:pt>
                <c:pt idx="1433">
                  <c:v>1.8644634926769882E-5</c:v>
                </c:pt>
                <c:pt idx="1434">
                  <c:v>2.0066113338226524E-5</c:v>
                </c:pt>
                <c:pt idx="1435">
                  <c:v>2.3534979219821204E-5</c:v>
                </c:pt>
                <c:pt idx="1436">
                  <c:v>2.4706876882709436E-5</c:v>
                </c:pt>
                <c:pt idx="1437">
                  <c:v>2.5683114482276575E-5</c:v>
                </c:pt>
                <c:pt idx="1438">
                  <c:v>2.8200567205920315E-5</c:v>
                </c:pt>
                <c:pt idx="1439">
                  <c:v>2.9687440029265255E-5</c:v>
                </c:pt>
                <c:pt idx="1440">
                  <c:v>1.6355151715573389E-6</c:v>
                </c:pt>
                <c:pt idx="1441">
                  <c:v>1.4363599941647772E-6</c:v>
                </c:pt>
                <c:pt idx="1442">
                  <c:v>1.3400029590685272E-6</c:v>
                </c:pt>
                <c:pt idx="1443">
                  <c:v>1.482583649125974E-6</c:v>
                </c:pt>
                <c:pt idx="1444">
                  <c:v>3.8185065475536759E-6</c:v>
                </c:pt>
                <c:pt idx="1445">
                  <c:v>5.8247059310420526E-6</c:v>
                </c:pt>
                <c:pt idx="1446">
                  <c:v>4.7405993103382146E-6</c:v>
                </c:pt>
                <c:pt idx="1447">
                  <c:v>7.9234653461231568E-6</c:v>
                </c:pt>
                <c:pt idx="1448">
                  <c:v>6.9909863256796481E-6</c:v>
                </c:pt>
                <c:pt idx="1449">
                  <c:v>1.6290648783403942E-5</c:v>
                </c:pt>
                <c:pt idx="1450">
                  <c:v>1.8063364691951073E-6</c:v>
                </c:pt>
                <c:pt idx="1451">
                  <c:v>1.60363682758267E-6</c:v>
                </c:pt>
                <c:pt idx="1452">
                  <c:v>4.4467434464678082E-6</c:v>
                </c:pt>
                <c:pt idx="1453">
                  <c:v>3.0126480861829683E-6</c:v>
                </c:pt>
                <c:pt idx="1454">
                  <c:v>3.4031391484998293E-6</c:v>
                </c:pt>
                <c:pt idx="1455">
                  <c:v>4.9817365080289295E-6</c:v>
                </c:pt>
                <c:pt idx="1456">
                  <c:v>2.1715970204910084E-6</c:v>
                </c:pt>
                <c:pt idx="1457">
                  <c:v>1.394599146796401E-6</c:v>
                </c:pt>
                <c:pt idx="1458">
                  <c:v>3.3168385332207944E-4</c:v>
                </c:pt>
                <c:pt idx="1459">
                  <c:v>2.1116012965621375E-6</c:v>
                </c:pt>
                <c:pt idx="1460">
                  <c:v>1.3653009280147547E-7</c:v>
                </c:pt>
                <c:pt idx="1461">
                  <c:v>6.4734152178207037E-7</c:v>
                </c:pt>
                <c:pt idx="1462">
                  <c:v>1.3880694141801503E-6</c:v>
                </c:pt>
                <c:pt idx="1463">
                  <c:v>7.3193416389373809E-6</c:v>
                </c:pt>
                <c:pt idx="1464">
                  <c:v>5.65125653239597E-6</c:v>
                </c:pt>
                <c:pt idx="1465">
                  <c:v>4.2056624998687321E-6</c:v>
                </c:pt>
                <c:pt idx="1466">
                  <c:v>2.791233762608851E-6</c:v>
                </c:pt>
                <c:pt idx="1467">
                  <c:v>1.025750467325473E-6</c:v>
                </c:pt>
                <c:pt idx="1468">
                  <c:v>1.2003065021310862E-5</c:v>
                </c:pt>
                <c:pt idx="1469">
                  <c:v>1.6488632163938207E-5</c:v>
                </c:pt>
                <c:pt idx="1470">
                  <c:v>1.752421394360254E-5</c:v>
                </c:pt>
                <c:pt idx="1471">
                  <c:v>1.5986538656827119E-5</c:v>
                </c:pt>
                <c:pt idx="1472">
                  <c:v>2.0166670686033169E-5</c:v>
                </c:pt>
                <c:pt idx="1473">
                  <c:v>1.5539033155432394E-5</c:v>
                </c:pt>
                <c:pt idx="1474">
                  <c:v>1.13008335578223E-5</c:v>
                </c:pt>
                <c:pt idx="1475">
                  <c:v>5.2116142039279991E-4</c:v>
                </c:pt>
                <c:pt idx="1476">
                  <c:v>4.9275622516260721E-4</c:v>
                </c:pt>
                <c:pt idx="1477">
                  <c:v>5.3229057119049555E-4</c:v>
                </c:pt>
                <c:pt idx="1478">
                  <c:v>3.5637775105818044E-4</c:v>
                </c:pt>
                <c:pt idx="1479">
                  <c:v>2.7596137338831243E-4</c:v>
                </c:pt>
                <c:pt idx="1480">
                  <c:v>2.8915305092491365E-4</c:v>
                </c:pt>
                <c:pt idx="1481">
                  <c:v>2.7737231369982671E-4</c:v>
                </c:pt>
                <c:pt idx="1482">
                  <c:v>4.180695117486796E-5</c:v>
                </c:pt>
                <c:pt idx="1483">
                  <c:v>4.8465871258108049E-5</c:v>
                </c:pt>
                <c:pt idx="1484">
                  <c:v>5.2628822840597747E-5</c:v>
                </c:pt>
                <c:pt idx="1485">
                  <c:v>4.7222987973282837E-4</c:v>
                </c:pt>
                <c:pt idx="1486">
                  <c:v>4.2117823485533171E-5</c:v>
                </c:pt>
                <c:pt idx="1487">
                  <c:v>6.5013302601629025E-5</c:v>
                </c:pt>
                <c:pt idx="1488">
                  <c:v>6.4591509946031249E-5</c:v>
                </c:pt>
                <c:pt idx="1489">
                  <c:v>4.8651277929933088E-5</c:v>
                </c:pt>
                <c:pt idx="1490">
                  <c:v>6.4439653376365663E-5</c:v>
                </c:pt>
                <c:pt idx="1491">
                  <c:v>4.747223735172092E-4</c:v>
                </c:pt>
                <c:pt idx="1492">
                  <c:v>7.4507865115286506E-5</c:v>
                </c:pt>
                <c:pt idx="1493">
                  <c:v>2.5685966597560875E-5</c:v>
                </c:pt>
                <c:pt idx="1494">
                  <c:v>2.7124610087910892E-5</c:v>
                </c:pt>
                <c:pt idx="1495">
                  <c:v>2.2783774564176248E-5</c:v>
                </c:pt>
                <c:pt idx="1496">
                  <c:v>4.4946876627995088E-5</c:v>
                </c:pt>
                <c:pt idx="1497">
                  <c:v>2.9447255002805646E-5</c:v>
                </c:pt>
                <c:pt idx="1498">
                  <c:v>3.8443148432289271E-6</c:v>
                </c:pt>
                <c:pt idx="1499">
                  <c:v>3.4882753076433809E-5</c:v>
                </c:pt>
                <c:pt idx="1500">
                  <c:v>4.9937479716190165E-6</c:v>
                </c:pt>
                <c:pt idx="1501">
                  <c:v>3.5274403557076727E-5</c:v>
                </c:pt>
                <c:pt idx="1502">
                  <c:v>1.1549292407208246E-5</c:v>
                </c:pt>
                <c:pt idx="1503">
                  <c:v>9.0387798942055282E-5</c:v>
                </c:pt>
                <c:pt idx="1504">
                  <c:v>9.0475843041996442E-6</c:v>
                </c:pt>
                <c:pt idx="1505">
                  <c:v>9.5212532037625842E-6</c:v>
                </c:pt>
                <c:pt idx="1506">
                  <c:v>2.9030463677278635E-5</c:v>
                </c:pt>
                <c:pt idx="1507">
                  <c:v>4.4713745756168463E-4</c:v>
                </c:pt>
                <c:pt idx="1508">
                  <c:v>1.0083339749922799E-5</c:v>
                </c:pt>
                <c:pt idx="1509">
                  <c:v>1.6178211589874357E-6</c:v>
                </c:pt>
                <c:pt idx="1510">
                  <c:v>4.2891013047738992E-4</c:v>
                </c:pt>
                <c:pt idx="1511">
                  <c:v>4.2553109999005165E-4</c:v>
                </c:pt>
                <c:pt idx="1512">
                  <c:v>4.2360528804915383E-4</c:v>
                </c:pt>
                <c:pt idx="1513">
                  <c:v>4.2266431842181355E-4</c:v>
                </c:pt>
                <c:pt idx="1514">
                  <c:v>4.7957425231467141E-4</c:v>
                </c:pt>
                <c:pt idx="1515">
                  <c:v>4.2183640334151658E-4</c:v>
                </c:pt>
                <c:pt idx="1516">
                  <c:v>4.6891942116788598E-4</c:v>
                </c:pt>
                <c:pt idx="1517">
                  <c:v>4.2646633700876683E-4</c:v>
                </c:pt>
                <c:pt idx="1518">
                  <c:v>4.1418453212385822E-4</c:v>
                </c:pt>
                <c:pt idx="1519">
                  <c:v>3.9314276517548235E-4</c:v>
                </c:pt>
                <c:pt idx="1520">
                  <c:v>3.7576261790636271E-4</c:v>
                </c:pt>
                <c:pt idx="1521">
                  <c:v>3.6213315239353935E-4</c:v>
                </c:pt>
                <c:pt idx="1522">
                  <c:v>3.5635386209117667E-4</c:v>
                </c:pt>
                <c:pt idx="1523">
                  <c:v>4.0108448271084646E-4</c:v>
                </c:pt>
                <c:pt idx="1524">
                  <c:v>1.3166100097841876E-5</c:v>
                </c:pt>
                <c:pt idx="1525">
                  <c:v>1.1270733094519054E-3</c:v>
                </c:pt>
                <c:pt idx="1526">
                  <c:v>1.1642921630857252E-3</c:v>
                </c:pt>
                <c:pt idx="1527">
                  <c:v>5.5733779261434339E-7</c:v>
                </c:pt>
                <c:pt idx="1528">
                  <c:v>3.6568022663020776E-7</c:v>
                </c:pt>
                <c:pt idx="1529">
                  <c:v>8.1710035181392645E-6</c:v>
                </c:pt>
                <c:pt idx="1530">
                  <c:v>1.1431078796252527E-5</c:v>
                </c:pt>
                <c:pt idx="1531">
                  <c:v>9.2280464895716667E-6</c:v>
                </c:pt>
                <c:pt idx="1532">
                  <c:v>7.7846853695262691E-6</c:v>
                </c:pt>
                <c:pt idx="1533">
                  <c:v>1.0130882239028633E-5</c:v>
                </c:pt>
                <c:pt idx="1534">
                  <c:v>5.7050165672800258E-6</c:v>
                </c:pt>
                <c:pt idx="1535">
                  <c:v>5.2027258175223941E-6</c:v>
                </c:pt>
                <c:pt idx="1536">
                  <c:v>2.9449311541353475E-6</c:v>
                </c:pt>
                <c:pt idx="1537">
                  <c:v>5.3011494725946737E-6</c:v>
                </c:pt>
                <c:pt idx="1538">
                  <c:v>3.4619342319751166E-4</c:v>
                </c:pt>
                <c:pt idx="1539">
                  <c:v>8.4887754039558714E-6</c:v>
                </c:pt>
                <c:pt idx="1540">
                  <c:v>5.4711654154263417E-5</c:v>
                </c:pt>
                <c:pt idx="1541">
                  <c:v>4.4460664393934737E-5</c:v>
                </c:pt>
                <c:pt idx="1542">
                  <c:v>4.2430860399262764E-4</c:v>
                </c:pt>
                <c:pt idx="1543">
                  <c:v>3.9265569350437372E-5</c:v>
                </c:pt>
                <c:pt idx="1544">
                  <c:v>2.6362215740740783E-5</c:v>
                </c:pt>
                <c:pt idx="1545">
                  <c:v>2.6751503907705102E-5</c:v>
                </c:pt>
                <c:pt idx="1546">
                  <c:v>5.7920660695244521E-5</c:v>
                </c:pt>
                <c:pt idx="1547">
                  <c:v>6.7492416436517916E-5</c:v>
                </c:pt>
                <c:pt idx="1548">
                  <c:v>7.8656290937222692E-5</c:v>
                </c:pt>
                <c:pt idx="1549">
                  <c:v>7.8840506015436811E-5</c:v>
                </c:pt>
                <c:pt idx="1550">
                  <c:v>5.8357591151304825E-5</c:v>
                </c:pt>
                <c:pt idx="1551">
                  <c:v>4.5935380496301811E-5</c:v>
                </c:pt>
                <c:pt idx="1552">
                  <c:v>4.4297230199806502E-5</c:v>
                </c:pt>
                <c:pt idx="1553">
                  <c:v>6.134427737889259E-4</c:v>
                </c:pt>
                <c:pt idx="1554">
                  <c:v>3.203280822036118E-4</c:v>
                </c:pt>
                <c:pt idx="1555">
                  <c:v>3.789074190852622E-4</c:v>
                </c:pt>
                <c:pt idx="1556">
                  <c:v>5.1154174294656951E-4</c:v>
                </c:pt>
                <c:pt idx="1557">
                  <c:v>5.7477750574563369E-4</c:v>
                </c:pt>
                <c:pt idx="1558">
                  <c:v>7.2442828569106938E-4</c:v>
                </c:pt>
                <c:pt idx="1559">
                  <c:v>3.9851893653385434E-3</c:v>
                </c:pt>
                <c:pt idx="1560">
                  <c:v>4.2942339689700177E-3</c:v>
                </c:pt>
                <c:pt idx="1561">
                  <c:v>4.1886188166061801E-3</c:v>
                </c:pt>
                <c:pt idx="1562">
                  <c:v>2.0415894205421778E-3</c:v>
                </c:pt>
                <c:pt idx="1563">
                  <c:v>3.0251585410451592E-3</c:v>
                </c:pt>
                <c:pt idx="1564">
                  <c:v>3.6424190813766342E-3</c:v>
                </c:pt>
                <c:pt idx="1565">
                  <c:v>4.3478548365395026E-3</c:v>
                </c:pt>
                <c:pt idx="1566">
                  <c:v>5.3154074022021634E-4</c:v>
                </c:pt>
                <c:pt idx="1567">
                  <c:v>2.3909885968535497E-4</c:v>
                </c:pt>
                <c:pt idx="1568">
                  <c:v>4.7678490847587385E-4</c:v>
                </c:pt>
                <c:pt idx="1569">
                  <c:v>5.040691013294778E-4</c:v>
                </c:pt>
                <c:pt idx="1570">
                  <c:v>2.7803026029557483E-4</c:v>
                </c:pt>
                <c:pt idx="1571">
                  <c:v>4.3315478838771253E-4</c:v>
                </c:pt>
                <c:pt idx="1572">
                  <c:v>9.3446529610962672E-4</c:v>
                </c:pt>
                <c:pt idx="1573">
                  <c:v>9.2284178984347869E-4</c:v>
                </c:pt>
                <c:pt idx="1574">
                  <c:v>6.8558256275531968E-4</c:v>
                </c:pt>
                <c:pt idx="1575">
                  <c:v>6.441545888401062E-4</c:v>
                </c:pt>
                <c:pt idx="1576">
                  <c:v>5.5510491721023469E-4</c:v>
                </c:pt>
                <c:pt idx="1577">
                  <c:v>4.0960883622321865E-4</c:v>
                </c:pt>
                <c:pt idx="1578">
                  <c:v>3.1817042652816467E-4</c:v>
                </c:pt>
                <c:pt idx="1579">
                  <c:v>2.1282616076862579E-4</c:v>
                </c:pt>
                <c:pt idx="1580">
                  <c:v>2.2959296775421713E-4</c:v>
                </c:pt>
                <c:pt idx="1581">
                  <c:v>2.9189482698828864E-6</c:v>
                </c:pt>
                <c:pt idx="1582">
                  <c:v>4.3074504159034437E-6</c:v>
                </c:pt>
                <c:pt idx="1583">
                  <c:v>1.1801078424105869E-6</c:v>
                </c:pt>
                <c:pt idx="1584">
                  <c:v>4.8232123991778073E-7</c:v>
                </c:pt>
                <c:pt idx="1585">
                  <c:v>1.2045420454911441E-5</c:v>
                </c:pt>
                <c:pt idx="1586">
                  <c:v>4.1681602277072895E-6</c:v>
                </c:pt>
                <c:pt idx="1587">
                  <c:v>7.0782293726775432E-7</c:v>
                </c:pt>
                <c:pt idx="1588">
                  <c:v>5.190022318762672E-7</c:v>
                </c:pt>
                <c:pt idx="1589">
                  <c:v>6.3789547557148536E-7</c:v>
                </c:pt>
                <c:pt idx="1590">
                  <c:v>2.3570780246361211E-6</c:v>
                </c:pt>
                <c:pt idx="1591">
                  <c:v>6.8179229552347568E-6</c:v>
                </c:pt>
                <c:pt idx="1592">
                  <c:v>2.4343258407097507E-7</c:v>
                </c:pt>
                <c:pt idx="1593">
                  <c:v>1.4384034543263746E-7</c:v>
                </c:pt>
                <c:pt idx="1594">
                  <c:v>3.3807717205401281E-6</c:v>
                </c:pt>
                <c:pt idx="1595">
                  <c:v>7.0631623959616366E-7</c:v>
                </c:pt>
                <c:pt idx="1596">
                  <c:v>5.4512705144120235E-5</c:v>
                </c:pt>
                <c:pt idx="1597">
                  <c:v>5.2000093517434583E-5</c:v>
                </c:pt>
                <c:pt idx="1598">
                  <c:v>4.9567239011978647E-5</c:v>
                </c:pt>
                <c:pt idx="1599">
                  <c:v>1.2455003249809801E-5</c:v>
                </c:pt>
                <c:pt idx="1600">
                  <c:v>1.0699672989524077E-5</c:v>
                </c:pt>
                <c:pt idx="1601">
                  <c:v>1.012492535421707E-5</c:v>
                </c:pt>
                <c:pt idx="1602">
                  <c:v>1.2997618251440577E-5</c:v>
                </c:pt>
                <c:pt idx="1603">
                  <c:v>1.2741627313894612E-5</c:v>
                </c:pt>
                <c:pt idx="1604">
                  <c:v>1.3768318449789622E-5</c:v>
                </c:pt>
                <c:pt idx="1605">
                  <c:v>2.1563836049957749E-5</c:v>
                </c:pt>
                <c:pt idx="1606">
                  <c:v>1.1913518061940305E-5</c:v>
                </c:pt>
                <c:pt idx="1607">
                  <c:v>8.2485218523996343E-6</c:v>
                </c:pt>
                <c:pt idx="1608">
                  <c:v>8.1811822924413044E-6</c:v>
                </c:pt>
                <c:pt idx="1609">
                  <c:v>1.4211203931925815E-5</c:v>
                </c:pt>
                <c:pt idx="1610">
                  <c:v>1.2872665168517156E-5</c:v>
                </c:pt>
                <c:pt idx="1611">
                  <c:v>9.7872308312180718E-6</c:v>
                </c:pt>
                <c:pt idx="1612">
                  <c:v>7.7867389663286069E-6</c:v>
                </c:pt>
                <c:pt idx="1613">
                  <c:v>5.1597811624245196E-6</c:v>
                </c:pt>
                <c:pt idx="1614">
                  <c:v>3.7312804100056354E-6</c:v>
                </c:pt>
                <c:pt idx="1615">
                  <c:v>2.2506717266744301E-6</c:v>
                </c:pt>
                <c:pt idx="1616">
                  <c:v>8.4036627134741202E-7</c:v>
                </c:pt>
                <c:pt idx="1617">
                  <c:v>5.7214279352118065E-7</c:v>
                </c:pt>
                <c:pt idx="1618">
                  <c:v>9.4181586875967965E-10</c:v>
                </c:pt>
                <c:pt idx="1619">
                  <c:v>6.5148949058565755E-7</c:v>
                </c:pt>
                <c:pt idx="1620">
                  <c:v>1.3861400228348253E-7</c:v>
                </c:pt>
                <c:pt idx="1621">
                  <c:v>2.1058848845559941E-7</c:v>
                </c:pt>
                <c:pt idx="1622">
                  <c:v>7.4092816489067988E-7</c:v>
                </c:pt>
                <c:pt idx="1623">
                  <c:v>5.6587209275421894E-4</c:v>
                </c:pt>
                <c:pt idx="1624">
                  <c:v>6.9314039890140862E-4</c:v>
                </c:pt>
                <c:pt idx="1625">
                  <c:v>4.0325170001579444E-4</c:v>
                </c:pt>
                <c:pt idx="1626">
                  <c:v>4.2690160336342469E-4</c:v>
                </c:pt>
                <c:pt idx="1627">
                  <c:v>4.6232064380802458E-4</c:v>
                </c:pt>
                <c:pt idx="1628">
                  <c:v>4.2135800254076695E-4</c:v>
                </c:pt>
                <c:pt idx="1629">
                  <c:v>4.3120916894256366E-4</c:v>
                </c:pt>
                <c:pt idx="1630">
                  <c:v>2.1428241255945103E-3</c:v>
                </c:pt>
                <c:pt idx="1631">
                  <c:v>1.8723486406539216E-3</c:v>
                </c:pt>
                <c:pt idx="1632">
                  <c:v>2.7512065361146171E-3</c:v>
                </c:pt>
                <c:pt idx="1633">
                  <c:v>3.5229717065676444E-3</c:v>
                </c:pt>
                <c:pt idx="1634">
                  <c:v>4.516100145907183E-4</c:v>
                </c:pt>
                <c:pt idx="1635">
                  <c:v>6.4197052444866609E-4</c:v>
                </c:pt>
                <c:pt idx="1636">
                  <c:v>8.0325855166620778E-4</c:v>
                </c:pt>
                <c:pt idx="1637">
                  <c:v>1.0596083636013915E-3</c:v>
                </c:pt>
                <c:pt idx="1638">
                  <c:v>2.123734394285013E-3</c:v>
                </c:pt>
                <c:pt idx="1639">
                  <c:v>3.8836027996088057E-3</c:v>
                </c:pt>
                <c:pt idx="1640">
                  <c:v>5.9699345591566694E-3</c:v>
                </c:pt>
                <c:pt idx="1641">
                  <c:v>1.6723898317998247E-2</c:v>
                </c:pt>
                <c:pt idx="1642">
                  <c:v>3.4580580145020731E-2</c:v>
                </c:pt>
                <c:pt idx="1643">
                  <c:v>1.1435414378542551E-2</c:v>
                </c:pt>
                <c:pt idx="1644">
                  <c:v>1.0896460619557534E-2</c:v>
                </c:pt>
                <c:pt idx="1645">
                  <c:v>9.2071443825039491E-3</c:v>
                </c:pt>
                <c:pt idx="1646">
                  <c:v>0.10085136625799107</c:v>
                </c:pt>
                <c:pt idx="1647">
                  <c:v>4.4504544391849466E-3</c:v>
                </c:pt>
                <c:pt idx="1648">
                  <c:v>1.9930653642349487E-3</c:v>
                </c:pt>
              </c:numCache>
            </c:numRef>
          </c:val>
          <c:extLst>
            <c:ext xmlns:c16="http://schemas.microsoft.com/office/drawing/2014/chart" uri="{C3380CC4-5D6E-409C-BE32-E72D297353CC}">
              <c16:uniqueId val="{00000001-CFB4-427A-8869-BC333B17406B}"/>
            </c:ext>
          </c:extLst>
        </c:ser>
        <c:dLbls>
          <c:showLegendKey val="0"/>
          <c:showVal val="0"/>
          <c:showCatName val="0"/>
          <c:showSerName val="0"/>
          <c:showPercent val="0"/>
          <c:showBubbleSize val="0"/>
        </c:dLbls>
        <c:gapWidth val="150"/>
        <c:axId val="7742991"/>
        <c:axId val="2068889648"/>
      </c:barChart>
      <c:catAx>
        <c:axId val="774299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068889648"/>
        <c:crosses val="autoZero"/>
        <c:auto val="1"/>
        <c:lblAlgn val="ctr"/>
        <c:lblOffset val="100"/>
        <c:noMultiLvlLbl val="0"/>
      </c:catAx>
      <c:valAx>
        <c:axId val="2068889648"/>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774299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1.5323491327705911E-3</c:v>
                </c:pt>
                <c:pt idx="1">
                  <c:v>1.5426631418201291E-3</c:v>
                </c:pt>
                <c:pt idx="2">
                  <c:v>1.5556380072741204E-3</c:v>
                </c:pt>
                <c:pt idx="3">
                  <c:v>1.5726254923655279E-3</c:v>
                </c:pt>
                <c:pt idx="4">
                  <c:v>1.6465533804025012E-3</c:v>
                </c:pt>
                <c:pt idx="5">
                  <c:v>1.7422140874574664E-3</c:v>
                </c:pt>
                <c:pt idx="6">
                  <c:v>1.8595755075448881E-3</c:v>
                </c:pt>
                <c:pt idx="7">
                  <c:v>1.9445118704386074E-3</c:v>
                </c:pt>
                <c:pt idx="8">
                  <c:v>2.1110841531771425E-3</c:v>
                </c:pt>
                <c:pt idx="9">
                  <c:v>2.3013027491575631E-3</c:v>
                </c:pt>
                <c:pt idx="10">
                  <c:v>2.4432715673035959E-3</c:v>
                </c:pt>
                <c:pt idx="11">
                  <c:v>3.4365198766233671E-3</c:v>
                </c:pt>
                <c:pt idx="12">
                  <c:v>3.7683043432629494E-3</c:v>
                </c:pt>
                <c:pt idx="13">
                  <c:v>4.1256605622738262E-3</c:v>
                </c:pt>
                <c:pt idx="14">
                  <c:v>4.5064043577099791E-3</c:v>
                </c:pt>
                <c:pt idx="15">
                  <c:v>5.0594778918921016E-3</c:v>
                </c:pt>
                <c:pt idx="16">
                  <c:v>1.5404009134052658E-3</c:v>
                </c:pt>
                <c:pt idx="17">
                  <c:v>1.5356859220139302E-3</c:v>
                </c:pt>
                <c:pt idx="18">
                  <c:v>1.5203665128432249E-3</c:v>
                </c:pt>
                <c:pt idx="19">
                  <c:v>1.5232480064308628E-3</c:v>
                </c:pt>
                <c:pt idx="20">
                  <c:v>1.1617224749305417E-3</c:v>
                </c:pt>
                <c:pt idx="21">
                  <c:v>1.1606149299780589E-3</c:v>
                </c:pt>
                <c:pt idx="22">
                  <c:v>1.1780083881040133E-3</c:v>
                </c:pt>
                <c:pt idx="23">
                  <c:v>1.2355601517909814E-3</c:v>
                </c:pt>
                <c:pt idx="24">
                  <c:v>1.2759695776835452E-3</c:v>
                </c:pt>
                <c:pt idx="25">
                  <c:v>1.2474200058147E-3</c:v>
                </c:pt>
                <c:pt idx="26">
                  <c:v>1.3441030467749077E-3</c:v>
                </c:pt>
                <c:pt idx="27">
                  <c:v>1.0563637962171799E-3</c:v>
                </c:pt>
                <c:pt idx="28">
                  <c:v>1.1239346763249444E-3</c:v>
                </c:pt>
                <c:pt idx="29">
                  <c:v>9.6784166081839793E-4</c:v>
                </c:pt>
                <c:pt idx="30">
                  <c:v>1.0994973468599302E-3</c:v>
                </c:pt>
                <c:pt idx="31">
                  <c:v>9.6363842980996643E-4</c:v>
                </c:pt>
                <c:pt idx="32">
                  <c:v>3.8287199742005262E-3</c:v>
                </c:pt>
                <c:pt idx="33">
                  <c:v>3.2389538446313103E-3</c:v>
                </c:pt>
                <c:pt idx="34">
                  <c:v>3.1497396278676185E-3</c:v>
                </c:pt>
                <c:pt idx="35">
                  <c:v>2.8461719208789319E-3</c:v>
                </c:pt>
                <c:pt idx="36">
                  <c:v>2.5453018587993132E-3</c:v>
                </c:pt>
                <c:pt idx="37">
                  <c:v>2.1408934051173776E-3</c:v>
                </c:pt>
                <c:pt idx="38">
                  <c:v>1.9489039375121394E-3</c:v>
                </c:pt>
                <c:pt idx="39">
                  <c:v>1.7489775648330871E-3</c:v>
                </c:pt>
                <c:pt idx="40">
                  <c:v>1.7766027103937941E-3</c:v>
                </c:pt>
                <c:pt idx="41">
                  <c:v>1.6586407130851225E-3</c:v>
                </c:pt>
                <c:pt idx="42">
                  <c:v>1.4831155484684212E-3</c:v>
                </c:pt>
                <c:pt idx="43">
                  <c:v>2.6853932086933216E-3</c:v>
                </c:pt>
                <c:pt idx="44">
                  <c:v>2.496957678194401E-3</c:v>
                </c:pt>
                <c:pt idx="45">
                  <c:v>3.4597003654410199E-3</c:v>
                </c:pt>
                <c:pt idx="46">
                  <c:v>4.127346764104086E-3</c:v>
                </c:pt>
                <c:pt idx="47">
                  <c:v>4.2261197755628808E-3</c:v>
                </c:pt>
                <c:pt idx="48">
                  <c:v>4.0821112150589162E-3</c:v>
                </c:pt>
                <c:pt idx="49">
                  <c:v>4.7116303595505582E-3</c:v>
                </c:pt>
                <c:pt idx="50">
                  <c:v>4.5269386592541117E-3</c:v>
                </c:pt>
                <c:pt idx="51">
                  <c:v>5.5964488487076185E-3</c:v>
                </c:pt>
                <c:pt idx="52">
                  <c:v>5.51721122928003E-3</c:v>
                </c:pt>
                <c:pt idx="53">
                  <c:v>5.0310101655913686E-3</c:v>
                </c:pt>
                <c:pt idx="54">
                  <c:v>4.184360237376456E-3</c:v>
                </c:pt>
                <c:pt idx="55">
                  <c:v>4.4830427980016348E-3</c:v>
                </c:pt>
                <c:pt idx="56">
                  <c:v>4.0353388004539786E-3</c:v>
                </c:pt>
                <c:pt idx="57">
                  <c:v>3.6792449403804982E-3</c:v>
                </c:pt>
                <c:pt idx="58">
                  <c:v>3.5779594403495514E-3</c:v>
                </c:pt>
                <c:pt idx="59">
                  <c:v>3.4172198103299971E-3</c:v>
                </c:pt>
                <c:pt idx="60">
                  <c:v>3.8935118469088596E-3</c:v>
                </c:pt>
                <c:pt idx="61">
                  <c:v>3.6745804825303041E-3</c:v>
                </c:pt>
                <c:pt idx="62">
                  <c:v>4.0450528562742307E-3</c:v>
                </c:pt>
                <c:pt idx="63">
                  <c:v>3.8526862142604376E-3</c:v>
                </c:pt>
                <c:pt idx="64">
                  <c:v>9.6518861755506532E-4</c:v>
                </c:pt>
                <c:pt idx="65">
                  <c:v>9.65789847013671E-4</c:v>
                </c:pt>
                <c:pt idx="66">
                  <c:v>9.5248095136505739E-4</c:v>
                </c:pt>
                <c:pt idx="67">
                  <c:v>9.4706351475885744E-4</c:v>
                </c:pt>
                <c:pt idx="68">
                  <c:v>8.8752370035699601E-4</c:v>
                </c:pt>
                <c:pt idx="69">
                  <c:v>8.4563990563498923E-4</c:v>
                </c:pt>
                <c:pt idx="70">
                  <c:v>1.0036342356238368E-3</c:v>
                </c:pt>
                <c:pt idx="71">
                  <c:v>1.0336301735912733E-3</c:v>
                </c:pt>
                <c:pt idx="72">
                  <c:v>8.8622816673744045E-4</c:v>
                </c:pt>
                <c:pt idx="73">
                  <c:v>1.0329459693652248E-3</c:v>
                </c:pt>
                <c:pt idx="74">
                  <c:v>9.3432598858392648E-4</c:v>
                </c:pt>
                <c:pt idx="75">
                  <c:v>9.4051006254107766E-4</c:v>
                </c:pt>
                <c:pt idx="76">
                  <c:v>8.9977266184082234E-4</c:v>
                </c:pt>
                <c:pt idx="77">
                  <c:v>8.7004053770254339E-4</c:v>
                </c:pt>
                <c:pt idx="78">
                  <c:v>8.6225021901333194E-4</c:v>
                </c:pt>
                <c:pt idx="79">
                  <c:v>2.5672820909586041E-2</c:v>
                </c:pt>
                <c:pt idx="80">
                  <c:v>2.9763690399528413E-2</c:v>
                </c:pt>
                <c:pt idx="81">
                  <c:v>2.9355628156043055E-2</c:v>
                </c:pt>
                <c:pt idx="82">
                  <c:v>2.6669149596253761E-2</c:v>
                </c:pt>
                <c:pt idx="83">
                  <c:v>1.6792622775064665E-2</c:v>
                </c:pt>
                <c:pt idx="84">
                  <c:v>1.1310188252337391E-2</c:v>
                </c:pt>
                <c:pt idx="85">
                  <c:v>1.5536611290250493E-2</c:v>
                </c:pt>
                <c:pt idx="86">
                  <c:v>8.1222010432438329E-3</c:v>
                </c:pt>
                <c:pt idx="87">
                  <c:v>1.1302960638884266E-2</c:v>
                </c:pt>
                <c:pt idx="88">
                  <c:v>1.0350805274572109E-2</c:v>
                </c:pt>
                <c:pt idx="89">
                  <c:v>1.1229583301914845E-2</c:v>
                </c:pt>
                <c:pt idx="90">
                  <c:v>8.8720991325595411E-3</c:v>
                </c:pt>
                <c:pt idx="91">
                  <c:v>1.100547397432395E-2</c:v>
                </c:pt>
                <c:pt idx="92">
                  <c:v>8.6136355572854519E-3</c:v>
                </c:pt>
                <c:pt idx="93">
                  <c:v>1.2826720811991505E-2</c:v>
                </c:pt>
                <c:pt idx="94">
                  <c:v>6.7471233478200027E-3</c:v>
                </c:pt>
                <c:pt idx="95">
                  <c:v>1.1595224072201663E-2</c:v>
                </c:pt>
                <c:pt idx="96">
                  <c:v>1.259667408120408E-2</c:v>
                </c:pt>
                <c:pt idx="97">
                  <c:v>1.0330383890945431E-2</c:v>
                </c:pt>
                <c:pt idx="98">
                  <c:v>1.2783676100534026E-2</c:v>
                </c:pt>
                <c:pt idx="99">
                  <c:v>1.3095037910394233E-2</c:v>
                </c:pt>
                <c:pt idx="100">
                  <c:v>1.0617845589924825E-2</c:v>
                </c:pt>
                <c:pt idx="101">
                  <c:v>6.9441503392345984E-3</c:v>
                </c:pt>
                <c:pt idx="102">
                  <c:v>7.5786455090435193E-3</c:v>
                </c:pt>
                <c:pt idx="103">
                  <c:v>6.7520624536677436E-3</c:v>
                </c:pt>
                <c:pt idx="104">
                  <c:v>6.2877979756134844E-3</c:v>
                </c:pt>
                <c:pt idx="105">
                  <c:v>4.7752727388337213E-3</c:v>
                </c:pt>
                <c:pt idx="106">
                  <c:v>4.6255457750799187E-3</c:v>
                </c:pt>
                <c:pt idx="107">
                  <c:v>4.9262803586629092E-3</c:v>
                </c:pt>
                <c:pt idx="108">
                  <c:v>3.35451244287916E-3</c:v>
                </c:pt>
                <c:pt idx="109">
                  <c:v>2.5364896124428445E-3</c:v>
                </c:pt>
                <c:pt idx="110">
                  <c:v>3.0884060418123419E-3</c:v>
                </c:pt>
                <c:pt idx="111">
                  <c:v>2.2093963157911421E-3</c:v>
                </c:pt>
                <c:pt idx="112">
                  <c:v>1.6121957425409212E-3</c:v>
                </c:pt>
                <c:pt idx="113">
                  <c:v>9.7600842011450742E-4</c:v>
                </c:pt>
                <c:pt idx="114">
                  <c:v>1.8253285240205433E-3</c:v>
                </c:pt>
                <c:pt idx="115">
                  <c:v>1.4072218590595841E-3</c:v>
                </c:pt>
                <c:pt idx="116">
                  <c:v>1.2559834705132388E-3</c:v>
                </c:pt>
                <c:pt idx="117">
                  <c:v>1.2638575162694037E-3</c:v>
                </c:pt>
                <c:pt idx="118">
                  <c:v>1.3262782356617047E-3</c:v>
                </c:pt>
                <c:pt idx="119">
                  <c:v>1.2978378814789938E-3</c:v>
                </c:pt>
                <c:pt idx="120">
                  <c:v>1.2973321690404563E-3</c:v>
                </c:pt>
                <c:pt idx="121">
                  <c:v>1.5441229155782644E-3</c:v>
                </c:pt>
                <c:pt idx="122">
                  <c:v>1.5282377044468528E-3</c:v>
                </c:pt>
                <c:pt idx="123">
                  <c:v>1.5447396492033365E-3</c:v>
                </c:pt>
                <c:pt idx="124">
                  <c:v>1.6644533269284847E-3</c:v>
                </c:pt>
                <c:pt idx="125">
                  <c:v>1.856315733109752E-3</c:v>
                </c:pt>
                <c:pt idx="126">
                  <c:v>2.1193579899239875E-3</c:v>
                </c:pt>
                <c:pt idx="127">
                  <c:v>2.0035699360173602E-3</c:v>
                </c:pt>
                <c:pt idx="128">
                  <c:v>2.0036519942035966E-3</c:v>
                </c:pt>
                <c:pt idx="129">
                  <c:v>2.1167849207766728E-3</c:v>
                </c:pt>
                <c:pt idx="130">
                  <c:v>2.241603466985632E-3</c:v>
                </c:pt>
                <c:pt idx="131">
                  <c:v>2.304238436860763E-3</c:v>
                </c:pt>
                <c:pt idx="132">
                  <c:v>2.4506436842688367E-3</c:v>
                </c:pt>
                <c:pt idx="133">
                  <c:v>7.4562967256456385E-3</c:v>
                </c:pt>
                <c:pt idx="134">
                  <c:v>8.398731012515006E-3</c:v>
                </c:pt>
                <c:pt idx="135">
                  <c:v>1.1650648740324556E-2</c:v>
                </c:pt>
                <c:pt idx="136">
                  <c:v>1.2584777648371421E-2</c:v>
                </c:pt>
                <c:pt idx="137">
                  <c:v>8.8871524970763165E-3</c:v>
                </c:pt>
                <c:pt idx="138">
                  <c:v>7.8054027519084551E-3</c:v>
                </c:pt>
                <c:pt idx="139">
                  <c:v>8.6261022099690231E-3</c:v>
                </c:pt>
                <c:pt idx="140">
                  <c:v>7.963652653167513E-3</c:v>
                </c:pt>
                <c:pt idx="141">
                  <c:v>6.0098265079334325E-3</c:v>
                </c:pt>
                <c:pt idx="142">
                  <c:v>4.5632191333638775E-3</c:v>
                </c:pt>
                <c:pt idx="143">
                  <c:v>5.5752671897426904E-3</c:v>
                </c:pt>
                <c:pt idx="144">
                  <c:v>4.6746142170183656E-3</c:v>
                </c:pt>
                <c:pt idx="145">
                  <c:v>5.8953924673074464E-3</c:v>
                </c:pt>
                <c:pt idx="146">
                  <c:v>4.3437112812300897E-3</c:v>
                </c:pt>
                <c:pt idx="147">
                  <c:v>7.011344589421019E-3</c:v>
                </c:pt>
                <c:pt idx="148">
                  <c:v>9.4533465261231204E-3</c:v>
                </c:pt>
                <c:pt idx="149">
                  <c:v>5.9412793132803312E-3</c:v>
                </c:pt>
                <c:pt idx="150">
                  <c:v>5.801991207159473E-3</c:v>
                </c:pt>
                <c:pt idx="151">
                  <c:v>5.7047396593764912E-3</c:v>
                </c:pt>
                <c:pt idx="152">
                  <c:v>5.6970895432774827E-3</c:v>
                </c:pt>
                <c:pt idx="153">
                  <c:v>5.6550831326679539E-3</c:v>
                </c:pt>
                <c:pt idx="154">
                  <c:v>9.8708226486826506E-3</c:v>
                </c:pt>
                <c:pt idx="155">
                  <c:v>5.6426243439705957E-3</c:v>
                </c:pt>
                <c:pt idx="156">
                  <c:v>6.6995938916148655E-3</c:v>
                </c:pt>
                <c:pt idx="157">
                  <c:v>6.5283194518161993E-3</c:v>
                </c:pt>
                <c:pt idx="158">
                  <c:v>6.3951906820704533E-3</c:v>
                </c:pt>
                <c:pt idx="159">
                  <c:v>7.5981131316138839E-3</c:v>
                </c:pt>
                <c:pt idx="160">
                  <c:v>8.1072534292442808E-3</c:v>
                </c:pt>
                <c:pt idx="161">
                  <c:v>5.1582299908682011E-3</c:v>
                </c:pt>
                <c:pt idx="162">
                  <c:v>7.3776723894081776E-3</c:v>
                </c:pt>
                <c:pt idx="163">
                  <c:v>1.3988328490384756E-3</c:v>
                </c:pt>
                <c:pt idx="164">
                  <c:v>1.3912641471560952E-3</c:v>
                </c:pt>
                <c:pt idx="165">
                  <c:v>1.4272882340458446E-3</c:v>
                </c:pt>
                <c:pt idx="166">
                  <c:v>1.4035439728598182E-3</c:v>
                </c:pt>
                <c:pt idx="167">
                  <c:v>1.4801509640595171E-3</c:v>
                </c:pt>
                <c:pt idx="168">
                  <c:v>1.4926475205581193E-3</c:v>
                </c:pt>
                <c:pt idx="169">
                  <c:v>1.8863986624188343E-3</c:v>
                </c:pt>
                <c:pt idx="170">
                  <c:v>2.0866344686484408E-3</c:v>
                </c:pt>
                <c:pt idx="171">
                  <c:v>1.3552759970750744E-3</c:v>
                </c:pt>
                <c:pt idx="172">
                  <c:v>1.2460829473111136E-3</c:v>
                </c:pt>
                <c:pt idx="173">
                  <c:v>1.2342813601877185E-3</c:v>
                </c:pt>
                <c:pt idx="174">
                  <c:v>1.0392092414902953E-3</c:v>
                </c:pt>
                <c:pt idx="175">
                  <c:v>9.991214770246554E-4</c:v>
                </c:pt>
                <c:pt idx="176">
                  <c:v>9.5987229909690345E-4</c:v>
                </c:pt>
                <c:pt idx="177">
                  <c:v>9.7475693554466768E-4</c:v>
                </c:pt>
                <c:pt idx="178">
                  <c:v>1.4725932342034564E-3</c:v>
                </c:pt>
                <c:pt idx="179">
                  <c:v>1.4566254871393601E-3</c:v>
                </c:pt>
                <c:pt idx="180">
                  <c:v>1.4687279908275727E-3</c:v>
                </c:pt>
                <c:pt idx="181">
                  <c:v>1.155097509811392E-3</c:v>
                </c:pt>
                <c:pt idx="182">
                  <c:v>1.2609532855406673E-3</c:v>
                </c:pt>
                <c:pt idx="183">
                  <c:v>1.3458380304548006E-3</c:v>
                </c:pt>
                <c:pt idx="184">
                  <c:v>1.4163621249067121E-3</c:v>
                </c:pt>
                <c:pt idx="185">
                  <c:v>1.5212630548988161E-3</c:v>
                </c:pt>
                <c:pt idx="186">
                  <c:v>1.6232705475719062E-3</c:v>
                </c:pt>
                <c:pt idx="187">
                  <c:v>1.7400861053729452E-3</c:v>
                </c:pt>
                <c:pt idx="188">
                  <c:v>2.0170578675512505E-3</c:v>
                </c:pt>
                <c:pt idx="189">
                  <c:v>2.3419694428163372E-3</c:v>
                </c:pt>
                <c:pt idx="190">
                  <c:v>2.7053474422397699E-3</c:v>
                </c:pt>
                <c:pt idx="191">
                  <c:v>2.0533874170893763E-3</c:v>
                </c:pt>
                <c:pt idx="192">
                  <c:v>2.2208979152951703E-3</c:v>
                </c:pt>
                <c:pt idx="193">
                  <c:v>1.9451959709981576E-3</c:v>
                </c:pt>
                <c:pt idx="194">
                  <c:v>1.6550167588018697E-3</c:v>
                </c:pt>
                <c:pt idx="195">
                  <c:v>1.4721262978998715E-3</c:v>
                </c:pt>
                <c:pt idx="196">
                  <c:v>1.4812203978955027E-3</c:v>
                </c:pt>
                <c:pt idx="197">
                  <c:v>1.4516255972514022E-3</c:v>
                </c:pt>
                <c:pt idx="198">
                  <c:v>1.4916212202382493E-3</c:v>
                </c:pt>
                <c:pt idx="199">
                  <c:v>1.5183944163531028E-3</c:v>
                </c:pt>
                <c:pt idx="200">
                  <c:v>1.5533154229026452E-3</c:v>
                </c:pt>
                <c:pt idx="201">
                  <c:v>1.709011817639175E-3</c:v>
                </c:pt>
                <c:pt idx="202">
                  <c:v>2.039241055927711E-3</c:v>
                </c:pt>
                <c:pt idx="203">
                  <c:v>2.3559564129649411E-3</c:v>
                </c:pt>
                <c:pt idx="204">
                  <c:v>2.6627775773843685E-3</c:v>
                </c:pt>
                <c:pt idx="205">
                  <c:v>2.9451490299567053E-3</c:v>
                </c:pt>
                <c:pt idx="206">
                  <c:v>1.6225984674527317E-3</c:v>
                </c:pt>
                <c:pt idx="207">
                  <c:v>1.8485436063853874E-3</c:v>
                </c:pt>
                <c:pt idx="208">
                  <c:v>1.4202591177972699E-3</c:v>
                </c:pt>
                <c:pt idx="209">
                  <c:v>1.39122993924929E-3</c:v>
                </c:pt>
                <c:pt idx="210">
                  <c:v>1.1145065982643707E-3</c:v>
                </c:pt>
                <c:pt idx="211">
                  <c:v>1.1207922117867969E-3</c:v>
                </c:pt>
                <c:pt idx="212">
                  <c:v>1.2684141621142463E-3</c:v>
                </c:pt>
                <c:pt idx="213">
                  <c:v>1.2057289232373994E-3</c:v>
                </c:pt>
                <c:pt idx="214">
                  <c:v>1.1363457228429302E-3</c:v>
                </c:pt>
                <c:pt idx="215">
                  <c:v>1.0688132351335867E-3</c:v>
                </c:pt>
                <c:pt idx="216">
                  <c:v>9.880271081378247E-4</c:v>
                </c:pt>
                <c:pt idx="217">
                  <c:v>2.5101549194477216E-3</c:v>
                </c:pt>
                <c:pt idx="218">
                  <c:v>2.323846265509659E-3</c:v>
                </c:pt>
                <c:pt idx="219">
                  <c:v>2.3619578144354111E-3</c:v>
                </c:pt>
                <c:pt idx="220">
                  <c:v>1.5017025193681743E-3</c:v>
                </c:pt>
                <c:pt idx="221">
                  <c:v>1.4920478556376261E-3</c:v>
                </c:pt>
                <c:pt idx="222">
                  <c:v>1.7527724277074264E-3</c:v>
                </c:pt>
                <c:pt idx="223">
                  <c:v>3.1375382182476596E-3</c:v>
                </c:pt>
                <c:pt idx="224">
                  <c:v>3.2816941371263519E-3</c:v>
                </c:pt>
                <c:pt idx="225">
                  <c:v>4.5122491881858543E-3</c:v>
                </c:pt>
                <c:pt idx="226">
                  <c:v>6.7991170791509865E-3</c:v>
                </c:pt>
                <c:pt idx="227">
                  <c:v>1.2849116414240016E-2</c:v>
                </c:pt>
                <c:pt idx="228">
                  <c:v>1.6280692706248157E-2</c:v>
                </c:pt>
                <c:pt idx="229">
                  <c:v>1.9202104154990393E-2</c:v>
                </c:pt>
                <c:pt idx="230">
                  <c:v>2.2206553713681458E-2</c:v>
                </c:pt>
                <c:pt idx="231">
                  <c:v>2.4226765426402896E-2</c:v>
                </c:pt>
                <c:pt idx="232">
                  <c:v>2.7115451202191897E-3</c:v>
                </c:pt>
                <c:pt idx="233">
                  <c:v>3.3149853594642204E-3</c:v>
                </c:pt>
                <c:pt idx="234">
                  <c:v>3.7481761034636497E-3</c:v>
                </c:pt>
                <c:pt idx="235">
                  <c:v>3.3833918730231619E-3</c:v>
                </c:pt>
                <c:pt idx="236">
                  <c:v>2.3530378146875918E-3</c:v>
                </c:pt>
                <c:pt idx="237">
                  <c:v>2.5165907527150461E-3</c:v>
                </c:pt>
                <c:pt idx="238">
                  <c:v>2.6597264452616638E-3</c:v>
                </c:pt>
                <c:pt idx="239">
                  <c:v>2.3719481067233186E-3</c:v>
                </c:pt>
                <c:pt idx="240">
                  <c:v>1.9845291861723961E-3</c:v>
                </c:pt>
                <c:pt idx="241">
                  <c:v>1.9513237935496171E-3</c:v>
                </c:pt>
                <c:pt idx="242">
                  <c:v>1.8164428915938711E-3</c:v>
                </c:pt>
                <c:pt idx="243">
                  <c:v>2.4623758041544099E-3</c:v>
                </c:pt>
                <c:pt idx="244">
                  <c:v>2.1150259821665898E-3</c:v>
                </c:pt>
                <c:pt idx="245">
                  <c:v>2.0172422229303238E-3</c:v>
                </c:pt>
                <c:pt idx="246">
                  <c:v>2.006729806518517E-3</c:v>
                </c:pt>
                <c:pt idx="247">
                  <c:v>7.1999084591914848E-3</c:v>
                </c:pt>
                <c:pt idx="248">
                  <c:v>7.2931499418255486E-3</c:v>
                </c:pt>
                <c:pt idx="249">
                  <c:v>5.2124103593331993E-3</c:v>
                </c:pt>
                <c:pt idx="250">
                  <c:v>5.1340443014129874E-3</c:v>
                </c:pt>
                <c:pt idx="251">
                  <c:v>5.3716595676634015E-3</c:v>
                </c:pt>
                <c:pt idx="252">
                  <c:v>5.5464937041878049E-3</c:v>
                </c:pt>
                <c:pt idx="253">
                  <c:v>7.1773432454561147E-3</c:v>
                </c:pt>
                <c:pt idx="254">
                  <c:v>5.731726118647534E-3</c:v>
                </c:pt>
                <c:pt idx="255">
                  <c:v>5.740656548140266E-3</c:v>
                </c:pt>
                <c:pt idx="256">
                  <c:v>5.8631736606654375E-3</c:v>
                </c:pt>
                <c:pt idx="257">
                  <c:v>6.1934377524637645E-3</c:v>
                </c:pt>
                <c:pt idx="258">
                  <c:v>7.1419504369156332E-3</c:v>
                </c:pt>
                <c:pt idx="259">
                  <c:v>6.7745195309323394E-3</c:v>
                </c:pt>
                <c:pt idx="260">
                  <c:v>6.6687694012906775E-3</c:v>
                </c:pt>
                <c:pt idx="261">
                  <c:v>6.6708788351841544E-3</c:v>
                </c:pt>
                <c:pt idx="262">
                  <c:v>2.5420210384063473E-3</c:v>
                </c:pt>
                <c:pt idx="263">
                  <c:v>3.7096037951640515E-3</c:v>
                </c:pt>
                <c:pt idx="264">
                  <c:v>4.1550797675386124E-3</c:v>
                </c:pt>
                <c:pt idx="265">
                  <c:v>4.7052511993212476E-3</c:v>
                </c:pt>
                <c:pt idx="266">
                  <c:v>5.3307727551308087E-3</c:v>
                </c:pt>
                <c:pt idx="267">
                  <c:v>5.9792198021447118E-3</c:v>
                </c:pt>
                <c:pt idx="268">
                  <c:v>6.7658037267709576E-3</c:v>
                </c:pt>
                <c:pt idx="269">
                  <c:v>7.7547538940155548E-3</c:v>
                </c:pt>
                <c:pt idx="270">
                  <c:v>8.2282101145604962E-3</c:v>
                </c:pt>
                <c:pt idx="271">
                  <c:v>1.5000478085749047E-3</c:v>
                </c:pt>
                <c:pt idx="272">
                  <c:v>1.48645754007208E-3</c:v>
                </c:pt>
                <c:pt idx="273">
                  <c:v>1.4778094328854921E-3</c:v>
                </c:pt>
                <c:pt idx="274">
                  <c:v>1.2952608177429622E-3</c:v>
                </c:pt>
                <c:pt idx="275">
                  <c:v>1.6099117178079436E-3</c:v>
                </c:pt>
                <c:pt idx="276">
                  <c:v>2.0700043286448542E-3</c:v>
                </c:pt>
                <c:pt idx="277">
                  <c:v>2.8217122814907141E-3</c:v>
                </c:pt>
                <c:pt idx="278">
                  <c:v>3.7181271692069313E-3</c:v>
                </c:pt>
                <c:pt idx="279">
                  <c:v>5.5770425929344029E-3</c:v>
                </c:pt>
                <c:pt idx="280">
                  <c:v>6.8357819842274322E-3</c:v>
                </c:pt>
                <c:pt idx="281">
                  <c:v>7.7131267890535602E-3</c:v>
                </c:pt>
                <c:pt idx="282">
                  <c:v>2.7668266391610657E-3</c:v>
                </c:pt>
                <c:pt idx="283">
                  <c:v>2.8405072934679413E-3</c:v>
                </c:pt>
                <c:pt idx="284">
                  <c:v>2.6557675051282546E-3</c:v>
                </c:pt>
                <c:pt idx="285">
                  <c:v>1.2425716574925201E-3</c:v>
                </c:pt>
                <c:pt idx="286">
                  <c:v>9.4668998854423076E-4</c:v>
                </c:pt>
                <c:pt idx="287">
                  <c:v>8.635011311724901E-4</c:v>
                </c:pt>
                <c:pt idx="288">
                  <c:v>8.2120335600861468E-4</c:v>
                </c:pt>
                <c:pt idx="289">
                  <c:v>9.8656042055351306E-4</c:v>
                </c:pt>
                <c:pt idx="290">
                  <c:v>9.2672664738690375E-4</c:v>
                </c:pt>
                <c:pt idx="291">
                  <c:v>9.3098980614270566E-4</c:v>
                </c:pt>
                <c:pt idx="292">
                  <c:v>8.8174931071224286E-4</c:v>
                </c:pt>
                <c:pt idx="293">
                  <c:v>8.417477678222705E-4</c:v>
                </c:pt>
                <c:pt idx="294">
                  <c:v>8.185711737333589E-4</c:v>
                </c:pt>
                <c:pt idx="295">
                  <c:v>1.5492444289615145E-3</c:v>
                </c:pt>
                <c:pt idx="296">
                  <c:v>1.5408604533779921E-3</c:v>
                </c:pt>
                <c:pt idx="297">
                  <c:v>1.5274878123819327E-3</c:v>
                </c:pt>
                <c:pt idx="298">
                  <c:v>9.3120079399884018E-4</c:v>
                </c:pt>
                <c:pt idx="299">
                  <c:v>9.2630832524884753E-4</c:v>
                </c:pt>
                <c:pt idx="300">
                  <c:v>9.4184648904450615E-4</c:v>
                </c:pt>
                <c:pt idx="301">
                  <c:v>9.2694669430868541E-4</c:v>
                </c:pt>
                <c:pt idx="302">
                  <c:v>9.7283905386834021E-4</c:v>
                </c:pt>
                <c:pt idx="303">
                  <c:v>1.0155466887639695E-3</c:v>
                </c:pt>
                <c:pt idx="304">
                  <c:v>1.5103301301777016E-3</c:v>
                </c:pt>
                <c:pt idx="305">
                  <c:v>1.528700359122307E-3</c:v>
                </c:pt>
                <c:pt idx="306">
                  <c:v>1.5782137275915057E-3</c:v>
                </c:pt>
                <c:pt idx="307">
                  <c:v>1.9314209379498082E-3</c:v>
                </c:pt>
                <c:pt idx="308">
                  <c:v>2.1213831831110998E-3</c:v>
                </c:pt>
                <c:pt idx="309">
                  <c:v>2.4042116558575782E-3</c:v>
                </c:pt>
                <c:pt idx="310">
                  <c:v>2.7624378845898783E-3</c:v>
                </c:pt>
                <c:pt idx="311">
                  <c:v>3.285323920649454E-3</c:v>
                </c:pt>
                <c:pt idx="312">
                  <c:v>2.9783147709611709E-3</c:v>
                </c:pt>
                <c:pt idx="313">
                  <c:v>2.8077024276133636E-3</c:v>
                </c:pt>
                <c:pt idx="314">
                  <c:v>3.6864516023331594E-3</c:v>
                </c:pt>
                <c:pt idx="315">
                  <c:v>2.6894846643907261E-2</c:v>
                </c:pt>
                <c:pt idx="316">
                  <c:v>2.6985548390278447E-2</c:v>
                </c:pt>
                <c:pt idx="317">
                  <c:v>3.5832669829459849E-3</c:v>
                </c:pt>
                <c:pt idx="318">
                  <c:v>2.0858933252426191E-2</c:v>
                </c:pt>
                <c:pt idx="319">
                  <c:v>3.6214904148651741E-3</c:v>
                </c:pt>
                <c:pt idx="320">
                  <c:v>1.9598298813047064E-2</c:v>
                </c:pt>
                <c:pt idx="321">
                  <c:v>1.7141758461438322E-2</c:v>
                </c:pt>
                <c:pt idx="322">
                  <c:v>3.4305654646366495E-3</c:v>
                </c:pt>
                <c:pt idx="323">
                  <c:v>1.1155826680361754E-2</c:v>
                </c:pt>
                <c:pt idx="324">
                  <c:v>8.7031555245704779E-3</c:v>
                </c:pt>
                <c:pt idx="325">
                  <c:v>6.5420922771893229E-3</c:v>
                </c:pt>
                <c:pt idx="326">
                  <c:v>2.8895539511935571E-3</c:v>
                </c:pt>
                <c:pt idx="327">
                  <c:v>2.9084566672763156E-3</c:v>
                </c:pt>
                <c:pt idx="328">
                  <c:v>2.9180728259472297E-3</c:v>
                </c:pt>
                <c:pt idx="329">
                  <c:v>3.2057398290839911E-3</c:v>
                </c:pt>
                <c:pt idx="330">
                  <c:v>3.4723728332093614E-3</c:v>
                </c:pt>
                <c:pt idx="331">
                  <c:v>3.7443173404507605E-3</c:v>
                </c:pt>
                <c:pt idx="332">
                  <c:v>2.7141672374033665E-3</c:v>
                </c:pt>
                <c:pt idx="333">
                  <c:v>2.6792826515639012E-3</c:v>
                </c:pt>
                <c:pt idx="334">
                  <c:v>2.6738124024336197E-3</c:v>
                </c:pt>
                <c:pt idx="335">
                  <c:v>3.2677777156251914E-3</c:v>
                </c:pt>
                <c:pt idx="336">
                  <c:v>3.2668631362013307E-3</c:v>
                </c:pt>
                <c:pt idx="337">
                  <c:v>3.65539043862661E-3</c:v>
                </c:pt>
                <c:pt idx="338">
                  <c:v>4.0802701467625236E-3</c:v>
                </c:pt>
                <c:pt idx="339">
                  <c:v>3.6304645670092329E-3</c:v>
                </c:pt>
                <c:pt idx="340">
                  <c:v>3.1416456109437125E-3</c:v>
                </c:pt>
                <c:pt idx="341">
                  <c:v>2.8469082922532377E-3</c:v>
                </c:pt>
                <c:pt idx="342">
                  <c:v>2.8927818209258101E-3</c:v>
                </c:pt>
                <c:pt idx="343">
                  <c:v>2.9700931118914827E-3</c:v>
                </c:pt>
                <c:pt idx="344">
                  <c:v>2.9627940557648814E-3</c:v>
                </c:pt>
                <c:pt idx="345">
                  <c:v>2.7132745233685836E-3</c:v>
                </c:pt>
                <c:pt idx="346">
                  <c:v>2.5022770310730441E-3</c:v>
                </c:pt>
                <c:pt idx="347">
                  <c:v>2.2069095237279282E-3</c:v>
                </c:pt>
                <c:pt idx="348">
                  <c:v>3.1109214437560592E-3</c:v>
                </c:pt>
                <c:pt idx="349">
                  <c:v>1.2671666963637127E-3</c:v>
                </c:pt>
                <c:pt idx="350">
                  <c:v>2.3725866464678262E-3</c:v>
                </c:pt>
                <c:pt idx="351">
                  <c:v>1.9847245476109516E-3</c:v>
                </c:pt>
                <c:pt idx="352">
                  <c:v>1.2683643860991088E-3</c:v>
                </c:pt>
                <c:pt idx="353">
                  <c:v>1.2852534961298977E-3</c:v>
                </c:pt>
                <c:pt idx="354">
                  <c:v>1.1337609853040887E-3</c:v>
                </c:pt>
                <c:pt idx="355">
                  <c:v>8.3564431305377471E-4</c:v>
                </c:pt>
                <c:pt idx="356">
                  <c:v>9.1119738337878888E-4</c:v>
                </c:pt>
                <c:pt idx="357">
                  <c:v>9.229728653813731E-4</c:v>
                </c:pt>
                <c:pt idx="358">
                  <c:v>1.0827546181453082E-3</c:v>
                </c:pt>
                <c:pt idx="359">
                  <c:v>1.1682511196135486E-3</c:v>
                </c:pt>
                <c:pt idx="360">
                  <c:v>1.257341836184723E-3</c:v>
                </c:pt>
                <c:pt idx="361">
                  <c:v>1.3187387244003295E-3</c:v>
                </c:pt>
                <c:pt idx="362">
                  <c:v>1.3889995884963937E-3</c:v>
                </c:pt>
                <c:pt idx="363">
                  <c:v>1.6955957744340909E-3</c:v>
                </c:pt>
                <c:pt idx="364">
                  <c:v>1.3401419418261973E-3</c:v>
                </c:pt>
                <c:pt idx="365">
                  <c:v>1.6569593136000101E-3</c:v>
                </c:pt>
                <c:pt idx="366">
                  <c:v>2.3512745922073504E-3</c:v>
                </c:pt>
                <c:pt idx="367">
                  <c:v>1.1273601326584482E-3</c:v>
                </c:pt>
                <c:pt idx="368">
                  <c:v>1.1220361633281963E-3</c:v>
                </c:pt>
                <c:pt idx="369">
                  <c:v>1.1027550622551589E-3</c:v>
                </c:pt>
                <c:pt idx="370">
                  <c:v>1.005499766701438E-3</c:v>
                </c:pt>
                <c:pt idx="371">
                  <c:v>1.017959769454322E-3</c:v>
                </c:pt>
                <c:pt idx="372">
                  <c:v>1.0077094160782028E-3</c:v>
                </c:pt>
                <c:pt idx="373">
                  <c:v>9.9195420076289434E-4</c:v>
                </c:pt>
                <c:pt idx="374">
                  <c:v>9.7106439276085574E-4</c:v>
                </c:pt>
                <c:pt idx="375">
                  <c:v>9.7075001851043184E-4</c:v>
                </c:pt>
                <c:pt idx="376">
                  <c:v>9.8259266875013211E-4</c:v>
                </c:pt>
                <c:pt idx="377">
                  <c:v>1.1036404586139098E-3</c:v>
                </c:pt>
                <c:pt idx="378">
                  <c:v>1.5383586458739132E-3</c:v>
                </c:pt>
                <c:pt idx="379">
                  <c:v>1.5005790361109408E-3</c:v>
                </c:pt>
                <c:pt idx="380">
                  <c:v>1.495523503018124E-3</c:v>
                </c:pt>
                <c:pt idx="381">
                  <c:v>1.4513172511666857E-3</c:v>
                </c:pt>
                <c:pt idx="382">
                  <c:v>1.4433500505843153E-3</c:v>
                </c:pt>
                <c:pt idx="383">
                  <c:v>1.4436215453954519E-3</c:v>
                </c:pt>
                <c:pt idx="384">
                  <c:v>1.4790154208538667E-3</c:v>
                </c:pt>
                <c:pt idx="385">
                  <c:v>1.4991519444169012E-3</c:v>
                </c:pt>
                <c:pt idx="386">
                  <c:v>1.4757773565646504E-3</c:v>
                </c:pt>
                <c:pt idx="387">
                  <c:v>1.5192277266341029E-3</c:v>
                </c:pt>
                <c:pt idx="388">
                  <c:v>1.5549403196941018E-3</c:v>
                </c:pt>
                <c:pt idx="389">
                  <c:v>1.6654059652591458E-3</c:v>
                </c:pt>
                <c:pt idx="390">
                  <c:v>1.8469007702280409E-3</c:v>
                </c:pt>
                <c:pt idx="391">
                  <c:v>1.7415624023583553E-3</c:v>
                </c:pt>
                <c:pt idx="392">
                  <c:v>5.4095950240673363E-3</c:v>
                </c:pt>
                <c:pt idx="393">
                  <c:v>5.1060971585988341E-3</c:v>
                </c:pt>
                <c:pt idx="394">
                  <c:v>5.5713564370943143E-3</c:v>
                </c:pt>
                <c:pt idx="395">
                  <c:v>1.1658408804849645E-3</c:v>
                </c:pt>
                <c:pt idx="396">
                  <c:v>3.4074573014794486E-3</c:v>
                </c:pt>
                <c:pt idx="397">
                  <c:v>1.1640810856721571E-3</c:v>
                </c:pt>
                <c:pt idx="398">
                  <c:v>1.654586911831432E-3</c:v>
                </c:pt>
                <c:pt idx="399">
                  <c:v>1.3546218298792403E-3</c:v>
                </c:pt>
                <c:pt idx="400">
                  <c:v>1.515473066321706E-3</c:v>
                </c:pt>
                <c:pt idx="401">
                  <c:v>1.6805415137506163E-3</c:v>
                </c:pt>
                <c:pt idx="402">
                  <c:v>9.8270587259350261E-4</c:v>
                </c:pt>
                <c:pt idx="403">
                  <c:v>1.2504707481957424E-3</c:v>
                </c:pt>
                <c:pt idx="404">
                  <c:v>9.9907329590611022E-4</c:v>
                </c:pt>
                <c:pt idx="405">
                  <c:v>4.6733656715009231E-3</c:v>
                </c:pt>
                <c:pt idx="406">
                  <c:v>4.8063435492839909E-3</c:v>
                </c:pt>
                <c:pt idx="407">
                  <c:v>4.6220998033581484E-3</c:v>
                </c:pt>
                <c:pt idx="408">
                  <c:v>4.8429767130095452E-3</c:v>
                </c:pt>
                <c:pt idx="409">
                  <c:v>6.7471168102141103E-3</c:v>
                </c:pt>
                <c:pt idx="410">
                  <c:v>5.0585820219805917E-3</c:v>
                </c:pt>
                <c:pt idx="411">
                  <c:v>4.8846883555881959E-3</c:v>
                </c:pt>
                <c:pt idx="412">
                  <c:v>5.1626055562654866E-3</c:v>
                </c:pt>
                <c:pt idx="413">
                  <c:v>1.2007025200725554E-2</c:v>
                </c:pt>
                <c:pt idx="414">
                  <c:v>5.7823115457457819E-3</c:v>
                </c:pt>
                <c:pt idx="415">
                  <c:v>1.5741459226502962E-2</c:v>
                </c:pt>
                <c:pt idx="416">
                  <c:v>1.8527710902189368E-2</c:v>
                </c:pt>
                <c:pt idx="417">
                  <c:v>5.8495578782609076E-3</c:v>
                </c:pt>
                <c:pt idx="418">
                  <c:v>5.9076451072051991E-3</c:v>
                </c:pt>
                <c:pt idx="419">
                  <c:v>6.4800017464051798E-3</c:v>
                </c:pt>
                <c:pt idx="420">
                  <c:v>2.3233706463847321E-2</c:v>
                </c:pt>
                <c:pt idx="421">
                  <c:v>1.8179267190064952E-2</c:v>
                </c:pt>
                <c:pt idx="422">
                  <c:v>1.6355728601776538E-2</c:v>
                </c:pt>
                <c:pt idx="423">
                  <c:v>1.4807765823675685E-2</c:v>
                </c:pt>
                <c:pt idx="424">
                  <c:v>6.4461392857995594E-3</c:v>
                </c:pt>
                <c:pt idx="425">
                  <c:v>9.6400183234356205E-3</c:v>
                </c:pt>
                <c:pt idx="426">
                  <c:v>6.781866831142869E-3</c:v>
                </c:pt>
                <c:pt idx="427">
                  <c:v>8.4810637429568927E-3</c:v>
                </c:pt>
                <c:pt idx="428">
                  <c:v>3.7622007820658854E-3</c:v>
                </c:pt>
                <c:pt idx="429">
                  <c:v>3.8412786815179745E-3</c:v>
                </c:pt>
                <c:pt idx="430">
                  <c:v>3.8537689819723026E-3</c:v>
                </c:pt>
                <c:pt idx="431">
                  <c:v>4.2131881264676667E-3</c:v>
                </c:pt>
                <c:pt idx="432">
                  <c:v>4.8051826822393222E-3</c:v>
                </c:pt>
                <c:pt idx="433">
                  <c:v>5.0902070681523295E-3</c:v>
                </c:pt>
                <c:pt idx="434">
                  <c:v>5.5408833081928652E-3</c:v>
                </c:pt>
                <c:pt idx="435">
                  <c:v>6.2629034645786848E-3</c:v>
                </c:pt>
                <c:pt idx="436">
                  <c:v>1.455414300703011E-3</c:v>
                </c:pt>
                <c:pt idx="437">
                  <c:v>1.4563247686500893E-3</c:v>
                </c:pt>
                <c:pt idx="438">
                  <c:v>1.2256524998958442E-3</c:v>
                </c:pt>
                <c:pt idx="439">
                  <c:v>1.1980720556903158E-3</c:v>
                </c:pt>
                <c:pt idx="440">
                  <c:v>1.1536142988151994E-3</c:v>
                </c:pt>
                <c:pt idx="441">
                  <c:v>1.1504382712094756E-3</c:v>
                </c:pt>
                <c:pt idx="442">
                  <c:v>1.3493170902142326E-3</c:v>
                </c:pt>
                <c:pt idx="443">
                  <c:v>1.6719451838624509E-3</c:v>
                </c:pt>
                <c:pt idx="444">
                  <c:v>1.1781421771622487E-3</c:v>
                </c:pt>
                <c:pt idx="445">
                  <c:v>1.0585928200415214E-3</c:v>
                </c:pt>
                <c:pt idx="446">
                  <c:v>9.3507543413904671E-4</c:v>
                </c:pt>
                <c:pt idx="447">
                  <c:v>1.2433067349634187E-3</c:v>
                </c:pt>
                <c:pt idx="448">
                  <c:v>1.4311656744499697E-3</c:v>
                </c:pt>
                <c:pt idx="449">
                  <c:v>1.1512692216739727E-3</c:v>
                </c:pt>
                <c:pt idx="450">
                  <c:v>1.4769751914565992E-3</c:v>
                </c:pt>
                <c:pt idx="451">
                  <c:v>2.6659512013233258E-3</c:v>
                </c:pt>
                <c:pt idx="452">
                  <c:v>1.3432445909808467E-3</c:v>
                </c:pt>
                <c:pt idx="453">
                  <c:v>1.2860493190807619E-3</c:v>
                </c:pt>
                <c:pt idx="454">
                  <c:v>1.2363255210553483E-3</c:v>
                </c:pt>
                <c:pt idx="455">
                  <c:v>1.0913717856117994E-3</c:v>
                </c:pt>
                <c:pt idx="456">
                  <c:v>1.1219896998539796E-3</c:v>
                </c:pt>
                <c:pt idx="457">
                  <c:v>1.1978892004693761E-3</c:v>
                </c:pt>
                <c:pt idx="458">
                  <c:v>1.1434737906528525E-3</c:v>
                </c:pt>
                <c:pt idx="459">
                  <c:v>1.1115036975172473E-3</c:v>
                </c:pt>
                <c:pt idx="460">
                  <c:v>1.1113503594608587E-3</c:v>
                </c:pt>
                <c:pt idx="461">
                  <c:v>1.0737002138030034E-3</c:v>
                </c:pt>
                <c:pt idx="462">
                  <c:v>1.0458643855552363E-3</c:v>
                </c:pt>
                <c:pt idx="463">
                  <c:v>8.893447631298033E-4</c:v>
                </c:pt>
                <c:pt idx="464">
                  <c:v>1.0023211410649427E-3</c:v>
                </c:pt>
                <c:pt idx="465">
                  <c:v>8.9515641968754365E-4</c:v>
                </c:pt>
                <c:pt idx="466">
                  <c:v>1.4592085169901963E-3</c:v>
                </c:pt>
                <c:pt idx="467">
                  <c:v>1.4918265708696306E-3</c:v>
                </c:pt>
                <c:pt idx="468">
                  <c:v>1.4161551939182635E-3</c:v>
                </c:pt>
                <c:pt idx="469">
                  <c:v>1.318428631938923E-3</c:v>
                </c:pt>
                <c:pt idx="470">
                  <c:v>1.2475301306222354E-3</c:v>
                </c:pt>
                <c:pt idx="471">
                  <c:v>1.1368316260163722E-3</c:v>
                </c:pt>
                <c:pt idx="472">
                  <c:v>1.5852034137085781E-3</c:v>
                </c:pt>
                <c:pt idx="473">
                  <c:v>1.2740895244998669E-3</c:v>
                </c:pt>
                <c:pt idx="474">
                  <c:v>1.2892836334337081E-3</c:v>
                </c:pt>
                <c:pt idx="475">
                  <c:v>1.123675663317095E-3</c:v>
                </c:pt>
                <c:pt idx="476">
                  <c:v>9.8788385973940483E-4</c:v>
                </c:pt>
                <c:pt idx="477">
                  <c:v>8.8971243570899511E-4</c:v>
                </c:pt>
                <c:pt idx="478">
                  <c:v>9.0541322932285691E-4</c:v>
                </c:pt>
                <c:pt idx="479">
                  <c:v>8.3057948946055012E-4</c:v>
                </c:pt>
                <c:pt idx="480">
                  <c:v>8.5292465205059128E-4</c:v>
                </c:pt>
                <c:pt idx="481">
                  <c:v>1.6820465075865637E-3</c:v>
                </c:pt>
                <c:pt idx="482">
                  <c:v>5.8476140102941996E-3</c:v>
                </c:pt>
                <c:pt idx="483">
                  <c:v>5.6392951309865392E-3</c:v>
                </c:pt>
                <c:pt idx="484">
                  <c:v>5.4289267092636753E-3</c:v>
                </c:pt>
                <c:pt idx="485">
                  <c:v>5.4160060651766585E-3</c:v>
                </c:pt>
                <c:pt idx="486">
                  <c:v>5.3708733986600138E-3</c:v>
                </c:pt>
                <c:pt idx="487">
                  <c:v>5.2968155627975263E-3</c:v>
                </c:pt>
                <c:pt idx="488">
                  <c:v>5.1343318813260831E-3</c:v>
                </c:pt>
                <c:pt idx="489">
                  <c:v>5.6572447275351316E-3</c:v>
                </c:pt>
                <c:pt idx="490">
                  <c:v>6.1209743046095316E-3</c:v>
                </c:pt>
                <c:pt idx="491">
                  <c:v>6.6843030042321476E-3</c:v>
                </c:pt>
                <c:pt idx="492">
                  <c:v>7.5922491000640626E-3</c:v>
                </c:pt>
                <c:pt idx="493">
                  <c:v>6.8214638344757331E-3</c:v>
                </c:pt>
                <c:pt idx="494">
                  <c:v>7.2191060527798823E-3</c:v>
                </c:pt>
                <c:pt idx="495">
                  <c:v>7.1553536052843467E-3</c:v>
                </c:pt>
                <c:pt idx="496">
                  <c:v>8.8659102438576852E-3</c:v>
                </c:pt>
                <c:pt idx="497">
                  <c:v>9.0613995152902128E-3</c:v>
                </c:pt>
                <c:pt idx="498">
                  <c:v>1.2530006875293379E-2</c:v>
                </c:pt>
                <c:pt idx="499">
                  <c:v>1.3662669121144055E-2</c:v>
                </c:pt>
                <c:pt idx="500">
                  <c:v>1.6147749779153061E-2</c:v>
                </c:pt>
                <c:pt idx="501">
                  <c:v>1.0265866340731246E-2</c:v>
                </c:pt>
                <c:pt idx="502">
                  <c:v>9.6535008531685191E-3</c:v>
                </c:pt>
                <c:pt idx="503">
                  <c:v>2.0771116128678914E-3</c:v>
                </c:pt>
                <c:pt idx="504">
                  <c:v>1.8924059187246539E-3</c:v>
                </c:pt>
                <c:pt idx="505">
                  <c:v>1.8713173244143686E-3</c:v>
                </c:pt>
                <c:pt idx="506">
                  <c:v>1.9885400554545195E-3</c:v>
                </c:pt>
                <c:pt idx="507">
                  <c:v>2.0410926204204104E-3</c:v>
                </c:pt>
                <c:pt idx="508">
                  <c:v>2.0198499977785484E-3</c:v>
                </c:pt>
                <c:pt idx="509">
                  <c:v>2.4014633068810869E-3</c:v>
                </c:pt>
                <c:pt idx="510">
                  <c:v>2.8494493075176919E-3</c:v>
                </c:pt>
                <c:pt idx="511">
                  <c:v>4.8534805730042381E-3</c:v>
                </c:pt>
                <c:pt idx="512">
                  <c:v>4.3226820959349297E-3</c:v>
                </c:pt>
                <c:pt idx="513">
                  <c:v>4.2002917293791839E-3</c:v>
                </c:pt>
                <c:pt idx="514">
                  <c:v>3.9618775505306219E-3</c:v>
                </c:pt>
                <c:pt idx="515">
                  <c:v>2.6477758967869518E-3</c:v>
                </c:pt>
                <c:pt idx="516">
                  <c:v>2.4875925013215887E-3</c:v>
                </c:pt>
                <c:pt idx="517">
                  <c:v>2.5980511652093871E-3</c:v>
                </c:pt>
                <c:pt idx="518">
                  <c:v>2.3550855005789878E-3</c:v>
                </c:pt>
                <c:pt idx="519">
                  <c:v>2.2596638477227595E-3</c:v>
                </c:pt>
                <c:pt idx="520">
                  <c:v>2.1643926434306887E-3</c:v>
                </c:pt>
                <c:pt idx="521">
                  <c:v>1.9535949703079233E-3</c:v>
                </c:pt>
                <c:pt idx="522">
                  <c:v>1.6545806751270551E-3</c:v>
                </c:pt>
                <c:pt idx="523">
                  <c:v>1.6388086614890179E-3</c:v>
                </c:pt>
                <c:pt idx="524">
                  <c:v>1.6900590027853729E-3</c:v>
                </c:pt>
                <c:pt idx="525">
                  <c:v>1.5880597973593523E-3</c:v>
                </c:pt>
                <c:pt idx="526">
                  <c:v>1.276937205324998E-2</c:v>
                </c:pt>
                <c:pt idx="527">
                  <c:v>1.2264057474667312E-2</c:v>
                </c:pt>
                <c:pt idx="528">
                  <c:v>5.4077546632808216E-3</c:v>
                </c:pt>
                <c:pt idx="529">
                  <c:v>5.7001999863364999E-3</c:v>
                </c:pt>
                <c:pt idx="530">
                  <c:v>5.9511636358007096E-3</c:v>
                </c:pt>
                <c:pt idx="531">
                  <c:v>1.2087291200632306E-2</c:v>
                </c:pt>
                <c:pt idx="532">
                  <c:v>1.386448161955601E-2</c:v>
                </c:pt>
                <c:pt idx="533">
                  <c:v>6.4750747576428052E-3</c:v>
                </c:pt>
                <c:pt idx="534">
                  <c:v>1.070900963010487E-2</c:v>
                </c:pt>
                <c:pt idx="535">
                  <c:v>9.9996978364010822E-3</c:v>
                </c:pt>
                <c:pt idx="536">
                  <c:v>1.0564870506617445E-2</c:v>
                </c:pt>
                <c:pt idx="537">
                  <c:v>9.5355385688722476E-3</c:v>
                </c:pt>
                <c:pt idx="538">
                  <c:v>8.6984351394818714E-3</c:v>
                </c:pt>
                <c:pt idx="539">
                  <c:v>8.4173288505265502E-3</c:v>
                </c:pt>
                <c:pt idx="540">
                  <c:v>8.067818830689525E-3</c:v>
                </c:pt>
                <c:pt idx="541">
                  <c:v>3.2987058452145562E-3</c:v>
                </c:pt>
                <c:pt idx="542">
                  <c:v>5.9031365466405304E-3</c:v>
                </c:pt>
                <c:pt idx="543">
                  <c:v>2.9396800722544629E-3</c:v>
                </c:pt>
                <c:pt idx="544">
                  <c:v>2.751587712520224E-3</c:v>
                </c:pt>
                <c:pt idx="545">
                  <c:v>5.3985772911364655E-3</c:v>
                </c:pt>
                <c:pt idx="546">
                  <c:v>2.9017291161283348E-3</c:v>
                </c:pt>
                <c:pt idx="547">
                  <c:v>3.190166889351885E-3</c:v>
                </c:pt>
                <c:pt idx="548">
                  <c:v>4.2334659589697565E-3</c:v>
                </c:pt>
                <c:pt idx="549">
                  <c:v>3.1079019603593057E-3</c:v>
                </c:pt>
                <c:pt idx="550">
                  <c:v>3.5673858700052221E-3</c:v>
                </c:pt>
                <c:pt idx="551">
                  <c:v>1.5380843457116814E-3</c:v>
                </c:pt>
                <c:pt idx="552">
                  <c:v>1.5163318158483404E-3</c:v>
                </c:pt>
                <c:pt idx="553">
                  <c:v>2.1494187462114929E-3</c:v>
                </c:pt>
                <c:pt idx="554">
                  <c:v>2.2644760124408097E-3</c:v>
                </c:pt>
                <c:pt idx="555">
                  <c:v>1.7623251199163164E-3</c:v>
                </c:pt>
                <c:pt idx="556">
                  <c:v>1.6433316851385527E-3</c:v>
                </c:pt>
                <c:pt idx="557">
                  <c:v>1.75153939767011E-3</c:v>
                </c:pt>
                <c:pt idx="558">
                  <c:v>2.6673750821867735E-3</c:v>
                </c:pt>
                <c:pt idx="559">
                  <c:v>1.3201002949381861E-3</c:v>
                </c:pt>
                <c:pt idx="560">
                  <c:v>1.0481811389505848E-3</c:v>
                </c:pt>
                <c:pt idx="561">
                  <c:v>9.3761920961273743E-4</c:v>
                </c:pt>
                <c:pt idx="562">
                  <c:v>8.5303374759833014E-4</c:v>
                </c:pt>
                <c:pt idx="563">
                  <c:v>9.0225299419660404E-4</c:v>
                </c:pt>
                <c:pt idx="564">
                  <c:v>8.8782648870500288E-4</c:v>
                </c:pt>
                <c:pt idx="565">
                  <c:v>8.5221842542602911E-4</c:v>
                </c:pt>
                <c:pt idx="566">
                  <c:v>6.4901313383755425E-3</c:v>
                </c:pt>
                <c:pt idx="567">
                  <c:v>6.4059352396632057E-3</c:v>
                </c:pt>
                <c:pt idx="568">
                  <c:v>6.3999896768176688E-3</c:v>
                </c:pt>
                <c:pt idx="569">
                  <c:v>6.2968144612213254E-3</c:v>
                </c:pt>
                <c:pt idx="570">
                  <c:v>1.3345347765396328E-2</c:v>
                </c:pt>
                <c:pt idx="571">
                  <c:v>1.3842688692983851E-2</c:v>
                </c:pt>
                <c:pt idx="572">
                  <c:v>1.5485770771228521E-2</c:v>
                </c:pt>
                <c:pt idx="573">
                  <c:v>1.4868692099190173E-2</c:v>
                </c:pt>
                <c:pt idx="574">
                  <c:v>9.383922409771029E-3</c:v>
                </c:pt>
                <c:pt idx="575">
                  <c:v>8.287930395103716E-3</c:v>
                </c:pt>
                <c:pt idx="576">
                  <c:v>7.7457616705814874E-3</c:v>
                </c:pt>
                <c:pt idx="577">
                  <c:v>6.3347124733954038E-3</c:v>
                </c:pt>
                <c:pt idx="578">
                  <c:v>6.5844868317037081E-3</c:v>
                </c:pt>
                <c:pt idx="579">
                  <c:v>5.7065406589891995E-3</c:v>
                </c:pt>
                <c:pt idx="580">
                  <c:v>6.5228192987844894E-3</c:v>
                </c:pt>
                <c:pt idx="581">
                  <c:v>1.6885474953929292E-3</c:v>
                </c:pt>
                <c:pt idx="582">
                  <c:v>1.646291094908097E-3</c:v>
                </c:pt>
                <c:pt idx="583">
                  <c:v>1.5427172277798513E-3</c:v>
                </c:pt>
                <c:pt idx="584">
                  <c:v>9.5884705631822133E-4</c:v>
                </c:pt>
                <c:pt idx="585">
                  <c:v>9.6179048228978397E-4</c:v>
                </c:pt>
                <c:pt idx="586">
                  <c:v>9.7207664692745583E-4</c:v>
                </c:pt>
                <c:pt idx="587">
                  <c:v>1.0787477657645931E-3</c:v>
                </c:pt>
                <c:pt idx="588">
                  <c:v>1.3960061835262489E-3</c:v>
                </c:pt>
                <c:pt idx="589">
                  <c:v>1.5733671258066273E-3</c:v>
                </c:pt>
                <c:pt idx="590">
                  <c:v>1.9735157016703992E-3</c:v>
                </c:pt>
                <c:pt idx="591">
                  <c:v>2.2893949316757198E-3</c:v>
                </c:pt>
                <c:pt idx="592">
                  <c:v>2.11717122851863E-3</c:v>
                </c:pt>
                <c:pt idx="593">
                  <c:v>2.3695670157416132E-3</c:v>
                </c:pt>
                <c:pt idx="594">
                  <c:v>6.6083017667074462E-3</c:v>
                </c:pt>
                <c:pt idx="595">
                  <c:v>6.5879987075146548E-3</c:v>
                </c:pt>
                <c:pt idx="596">
                  <c:v>5.5065598941269412E-3</c:v>
                </c:pt>
                <c:pt idx="597">
                  <c:v>5.8058703393774318E-3</c:v>
                </c:pt>
                <c:pt idx="598">
                  <c:v>6.4659743126950246E-3</c:v>
                </c:pt>
                <c:pt idx="599">
                  <c:v>3.9860793243757598E-3</c:v>
                </c:pt>
                <c:pt idx="600">
                  <c:v>8.7677255904442235E-3</c:v>
                </c:pt>
                <c:pt idx="601">
                  <c:v>6.7626728624760324E-3</c:v>
                </c:pt>
                <c:pt idx="602">
                  <c:v>4.2943918266593172E-3</c:v>
                </c:pt>
                <c:pt idx="603">
                  <c:v>5.1501692688646402E-3</c:v>
                </c:pt>
                <c:pt idx="604">
                  <c:v>2.3668575044946811E-2</c:v>
                </c:pt>
                <c:pt idx="605">
                  <c:v>4.2850833944254874E-3</c:v>
                </c:pt>
                <c:pt idx="606">
                  <c:v>2.654737348285854E-3</c:v>
                </c:pt>
                <c:pt idx="607">
                  <c:v>2.8220732300163536E-3</c:v>
                </c:pt>
                <c:pt idx="608">
                  <c:v>2.6177057790628512E-3</c:v>
                </c:pt>
                <c:pt idx="609">
                  <c:v>1.0804703606269082E-3</c:v>
                </c:pt>
                <c:pt idx="610">
                  <c:v>1.0282003925987703E-3</c:v>
                </c:pt>
                <c:pt idx="611">
                  <c:v>9.7585821999267492E-4</c:v>
                </c:pt>
                <c:pt idx="612">
                  <c:v>9.7223855917374208E-4</c:v>
                </c:pt>
                <c:pt idx="613">
                  <c:v>9.8916522789160594E-4</c:v>
                </c:pt>
                <c:pt idx="614">
                  <c:v>1.0282566451223962E-3</c:v>
                </c:pt>
                <c:pt idx="615">
                  <c:v>1.0271677005753313E-3</c:v>
                </c:pt>
                <c:pt idx="616">
                  <c:v>1.0681799334296433E-3</c:v>
                </c:pt>
                <c:pt idx="617">
                  <c:v>1.1798693344187432E-3</c:v>
                </c:pt>
                <c:pt idx="618">
                  <c:v>1.2534581082104912E-3</c:v>
                </c:pt>
                <c:pt idx="619">
                  <c:v>1.966073067350312E-3</c:v>
                </c:pt>
                <c:pt idx="620">
                  <c:v>1.9775941847018684E-3</c:v>
                </c:pt>
                <c:pt idx="621">
                  <c:v>1.926568799486955E-3</c:v>
                </c:pt>
                <c:pt idx="622">
                  <c:v>1.9319752748642306E-3</c:v>
                </c:pt>
                <c:pt idx="623">
                  <c:v>1.9854497978401896E-3</c:v>
                </c:pt>
                <c:pt idx="624">
                  <c:v>2.11050422084801E-3</c:v>
                </c:pt>
                <c:pt idx="625">
                  <c:v>2.2420737036925823E-3</c:v>
                </c:pt>
                <c:pt idx="626">
                  <c:v>2.4590765591823919E-3</c:v>
                </c:pt>
                <c:pt idx="627">
                  <c:v>1.632966268633209E-3</c:v>
                </c:pt>
                <c:pt idx="628">
                  <c:v>1.719577880570718E-3</c:v>
                </c:pt>
                <c:pt idx="629">
                  <c:v>1.7813317431811767E-3</c:v>
                </c:pt>
                <c:pt idx="630">
                  <c:v>1.6213496957449267E-3</c:v>
                </c:pt>
                <c:pt idx="631">
                  <c:v>1.6325655535394173E-3</c:v>
                </c:pt>
                <c:pt idx="632">
                  <c:v>1.5670858051812994E-3</c:v>
                </c:pt>
                <c:pt idx="633">
                  <c:v>3.0186368736699843E-3</c:v>
                </c:pt>
                <c:pt idx="634">
                  <c:v>2.9270529945126765E-3</c:v>
                </c:pt>
                <c:pt idx="635">
                  <c:v>2.6523605163156156E-3</c:v>
                </c:pt>
                <c:pt idx="636">
                  <c:v>2.8770706424214713E-3</c:v>
                </c:pt>
                <c:pt idx="637">
                  <c:v>2.9725373422655943E-3</c:v>
                </c:pt>
                <c:pt idx="638">
                  <c:v>2.7246754088978654E-3</c:v>
                </c:pt>
                <c:pt idx="639">
                  <c:v>2.4565310391130484E-3</c:v>
                </c:pt>
                <c:pt idx="640">
                  <c:v>1.9566100073087618E-3</c:v>
                </c:pt>
                <c:pt idx="641">
                  <c:v>1.7216514476389221E-3</c:v>
                </c:pt>
                <c:pt idx="642">
                  <c:v>2.0501946780793739E-3</c:v>
                </c:pt>
                <c:pt idx="643">
                  <c:v>2.4478653462067287E-3</c:v>
                </c:pt>
                <c:pt idx="644">
                  <c:v>2.4882703407404644E-3</c:v>
                </c:pt>
                <c:pt idx="645">
                  <c:v>2.4449081416718804E-3</c:v>
                </c:pt>
                <c:pt idx="646">
                  <c:v>1.824260113182936E-3</c:v>
                </c:pt>
                <c:pt idx="647">
                  <c:v>1.7403192841959007E-3</c:v>
                </c:pt>
                <c:pt idx="648">
                  <c:v>2.6119303228051127E-3</c:v>
                </c:pt>
                <c:pt idx="649">
                  <c:v>8.4831153095941069E-4</c:v>
                </c:pt>
                <c:pt idx="650">
                  <c:v>8.2479973923674894E-4</c:v>
                </c:pt>
                <c:pt idx="651">
                  <c:v>8.569116746436204E-4</c:v>
                </c:pt>
                <c:pt idx="652">
                  <c:v>8.9171824773389492E-4</c:v>
                </c:pt>
                <c:pt idx="653">
                  <c:v>8.3826047343745923E-4</c:v>
                </c:pt>
                <c:pt idx="654">
                  <c:v>8.3564984221825493E-4</c:v>
                </c:pt>
                <c:pt idx="655">
                  <c:v>8.173346183497828E-4</c:v>
                </c:pt>
                <c:pt idx="656">
                  <c:v>8.4408748317724332E-4</c:v>
                </c:pt>
                <c:pt idx="657">
                  <c:v>8.557466390417556E-4</c:v>
                </c:pt>
                <c:pt idx="658">
                  <c:v>9.0675190859531001E-4</c:v>
                </c:pt>
                <c:pt idx="659">
                  <c:v>9.2605533613098227E-4</c:v>
                </c:pt>
                <c:pt idx="660">
                  <c:v>9.5239229713243436E-4</c:v>
                </c:pt>
                <c:pt idx="661">
                  <c:v>9.9793837349741905E-4</c:v>
                </c:pt>
                <c:pt idx="662">
                  <c:v>1.0584969639649414E-3</c:v>
                </c:pt>
                <c:pt idx="663">
                  <c:v>1.0845970787525883E-3</c:v>
                </c:pt>
                <c:pt idx="664">
                  <c:v>8.1450933036104022E-4</c:v>
                </c:pt>
                <c:pt idx="665">
                  <c:v>8.1388248078755412E-4</c:v>
                </c:pt>
                <c:pt idx="666">
                  <c:v>8.1928191798900593E-4</c:v>
                </c:pt>
                <c:pt idx="667">
                  <c:v>8.8020563813125141E-4</c:v>
                </c:pt>
                <c:pt idx="668">
                  <c:v>9.6951934099840644E-4</c:v>
                </c:pt>
                <c:pt idx="669">
                  <c:v>9.8752594695389068E-4</c:v>
                </c:pt>
                <c:pt idx="670">
                  <c:v>1.039979969246047E-3</c:v>
                </c:pt>
                <c:pt idx="671">
                  <c:v>1.1791473230604022E-3</c:v>
                </c:pt>
                <c:pt idx="672">
                  <c:v>1.2510361967960422E-3</c:v>
                </c:pt>
                <c:pt idx="673">
                  <c:v>1.3906621732155567E-3</c:v>
                </c:pt>
                <c:pt idx="674">
                  <c:v>1.4755498337960804E-3</c:v>
                </c:pt>
                <c:pt idx="675">
                  <c:v>2.3053353629520395E-3</c:v>
                </c:pt>
                <c:pt idx="676">
                  <c:v>2.3625271285738405E-3</c:v>
                </c:pt>
                <c:pt idx="677">
                  <c:v>2.1129233488143525E-3</c:v>
                </c:pt>
                <c:pt idx="678">
                  <c:v>1.98484576399565E-3</c:v>
                </c:pt>
                <c:pt idx="679">
                  <c:v>1.8497468448254422E-3</c:v>
                </c:pt>
                <c:pt idx="680">
                  <c:v>1.6672642293546326E-3</c:v>
                </c:pt>
                <c:pt idx="681">
                  <c:v>1.7262380942298621E-3</c:v>
                </c:pt>
                <c:pt idx="682">
                  <c:v>1.5097791870268022E-3</c:v>
                </c:pt>
                <c:pt idx="683">
                  <c:v>1.5002282251661498E-3</c:v>
                </c:pt>
                <c:pt idx="684">
                  <c:v>1.5696710717100339E-3</c:v>
                </c:pt>
                <c:pt idx="685">
                  <c:v>1.5089123184710024E-3</c:v>
                </c:pt>
                <c:pt idx="686">
                  <c:v>1.5253767925609589E-3</c:v>
                </c:pt>
                <c:pt idx="687">
                  <c:v>1.4807020459492606E-3</c:v>
                </c:pt>
                <c:pt idx="688">
                  <c:v>1.4792040599093819E-3</c:v>
                </c:pt>
                <c:pt idx="689">
                  <c:v>1.5168085362814903E-3</c:v>
                </c:pt>
                <c:pt idx="690">
                  <c:v>1.5194734885563676E-3</c:v>
                </c:pt>
                <c:pt idx="691">
                  <c:v>2.3147951364900759E-3</c:v>
                </c:pt>
                <c:pt idx="692">
                  <c:v>2.2078559990899331E-3</c:v>
                </c:pt>
                <c:pt idx="693">
                  <c:v>2.1624402806198761E-3</c:v>
                </c:pt>
                <c:pt idx="694">
                  <c:v>1.4371383926967006E-3</c:v>
                </c:pt>
                <c:pt idx="695">
                  <c:v>1.6565980724026375E-3</c:v>
                </c:pt>
                <c:pt idx="696">
                  <c:v>1.8786700892835708E-3</c:v>
                </c:pt>
                <c:pt idx="697">
                  <c:v>1.6108413923981695E-3</c:v>
                </c:pt>
                <c:pt idx="698">
                  <c:v>1.5890740411756621E-3</c:v>
                </c:pt>
                <c:pt idx="699">
                  <c:v>1.4967649231445047E-3</c:v>
                </c:pt>
                <c:pt idx="700">
                  <c:v>1.479708763349504E-3</c:v>
                </c:pt>
                <c:pt idx="701">
                  <c:v>7.2147934045610658E-3</c:v>
                </c:pt>
                <c:pt idx="702">
                  <c:v>7.3387819130757165E-3</c:v>
                </c:pt>
                <c:pt idx="703">
                  <c:v>1.0506021303100905E-2</c:v>
                </c:pt>
                <c:pt idx="704">
                  <c:v>1.4766397656913332E-2</c:v>
                </c:pt>
                <c:pt idx="705">
                  <c:v>2.496576497281118E-2</c:v>
                </c:pt>
                <c:pt idx="706">
                  <c:v>1.2330236275660046E-2</c:v>
                </c:pt>
                <c:pt idx="707">
                  <c:v>1.1224754898985674E-2</c:v>
                </c:pt>
                <c:pt idx="708">
                  <c:v>9.2895846276539341E-3</c:v>
                </c:pt>
                <c:pt idx="709">
                  <c:v>1.0529981320874638E-2</c:v>
                </c:pt>
                <c:pt idx="710">
                  <c:v>3.5094595951091394E-3</c:v>
                </c:pt>
                <c:pt idx="711">
                  <c:v>3.5004082858734235E-2</c:v>
                </c:pt>
                <c:pt idx="712">
                  <c:v>4.1249178390303051E-2</c:v>
                </c:pt>
                <c:pt idx="713">
                  <c:v>3.9739047078619126E-3</c:v>
                </c:pt>
                <c:pt idx="714">
                  <c:v>3.7868811583813946E-3</c:v>
                </c:pt>
                <c:pt idx="715">
                  <c:v>3.8076429311140548E-3</c:v>
                </c:pt>
                <c:pt idx="716">
                  <c:v>6.6375437006616278E-3</c:v>
                </c:pt>
                <c:pt idx="717">
                  <c:v>6.6308656155401168E-3</c:v>
                </c:pt>
                <c:pt idx="718">
                  <c:v>5.6110115930970541E-3</c:v>
                </c:pt>
                <c:pt idx="719">
                  <c:v>3.1540301227522089E-3</c:v>
                </c:pt>
                <c:pt idx="720">
                  <c:v>3.0480428973065537E-3</c:v>
                </c:pt>
                <c:pt idx="721">
                  <c:v>7.0312416194725745E-3</c:v>
                </c:pt>
                <c:pt idx="722">
                  <c:v>6.8767951922481287E-3</c:v>
                </c:pt>
                <c:pt idx="723">
                  <c:v>6.9777185921540219E-3</c:v>
                </c:pt>
                <c:pt idx="724">
                  <c:v>8.0016859061866168E-3</c:v>
                </c:pt>
                <c:pt idx="725">
                  <c:v>7.4154486226341732E-3</c:v>
                </c:pt>
                <c:pt idx="726">
                  <c:v>7.4496729897016393E-3</c:v>
                </c:pt>
                <c:pt idx="727">
                  <c:v>7.1913642068120905E-3</c:v>
                </c:pt>
                <c:pt idx="728">
                  <c:v>7.070862991879031E-3</c:v>
                </c:pt>
                <c:pt idx="729">
                  <c:v>6.1833950382753113E-3</c:v>
                </c:pt>
                <c:pt idx="730">
                  <c:v>5.6212182726617568E-3</c:v>
                </c:pt>
                <c:pt idx="731">
                  <c:v>5.4618811986790455E-3</c:v>
                </c:pt>
                <c:pt idx="732">
                  <c:v>5.1329611699426876E-3</c:v>
                </c:pt>
                <c:pt idx="733">
                  <c:v>4.4898263966203136E-3</c:v>
                </c:pt>
                <c:pt idx="734">
                  <c:v>6.409180449076634E-3</c:v>
                </c:pt>
                <c:pt idx="735">
                  <c:v>6.3425100103517464E-3</c:v>
                </c:pt>
                <c:pt idx="736">
                  <c:v>9.6816591637061079E-4</c:v>
                </c:pt>
                <c:pt idx="737">
                  <c:v>1.1183296083740316E-3</c:v>
                </c:pt>
                <c:pt idx="738">
                  <c:v>1.0774089224470957E-3</c:v>
                </c:pt>
                <c:pt idx="739">
                  <c:v>1.0773158457792994E-3</c:v>
                </c:pt>
                <c:pt idx="740">
                  <c:v>9.6423879795061039E-4</c:v>
                </c:pt>
                <c:pt idx="741">
                  <c:v>1.0844413265846833E-3</c:v>
                </c:pt>
                <c:pt idx="742">
                  <c:v>1.0224614362634716E-3</c:v>
                </c:pt>
                <c:pt idx="743">
                  <c:v>9.6579403676450297E-4</c:v>
                </c:pt>
                <c:pt idx="744">
                  <c:v>1.0527933159375975E-3</c:v>
                </c:pt>
                <c:pt idx="745">
                  <c:v>9.1762535725176011E-4</c:v>
                </c:pt>
                <c:pt idx="746">
                  <c:v>9.0375230008183163E-4</c:v>
                </c:pt>
                <c:pt idx="747">
                  <c:v>8.609904188151726E-4</c:v>
                </c:pt>
                <c:pt idx="748">
                  <c:v>2.3337346856347691E-3</c:v>
                </c:pt>
                <c:pt idx="749">
                  <c:v>2.2321493744778586E-3</c:v>
                </c:pt>
                <c:pt idx="750">
                  <c:v>2.2058164822401599E-3</c:v>
                </c:pt>
                <c:pt idx="751">
                  <c:v>2.3404361205611279E-3</c:v>
                </c:pt>
                <c:pt idx="752">
                  <c:v>2.4907580472473211E-3</c:v>
                </c:pt>
                <c:pt idx="753">
                  <c:v>2.7336014467207212E-3</c:v>
                </c:pt>
                <c:pt idx="754">
                  <c:v>2.5619314183895265E-3</c:v>
                </c:pt>
                <c:pt idx="755">
                  <c:v>2.5169224458132756E-3</c:v>
                </c:pt>
                <c:pt idx="756">
                  <c:v>2.5971518364032312E-3</c:v>
                </c:pt>
                <c:pt idx="757">
                  <c:v>2.8565114128953108E-3</c:v>
                </c:pt>
                <c:pt idx="758">
                  <c:v>2.5887318737514461E-3</c:v>
                </c:pt>
                <c:pt idx="759">
                  <c:v>2.2467965975783584E-3</c:v>
                </c:pt>
                <c:pt idx="760">
                  <c:v>2.1345284749280345E-3</c:v>
                </c:pt>
                <c:pt idx="761">
                  <c:v>1.9383048050551379E-3</c:v>
                </c:pt>
                <c:pt idx="762">
                  <c:v>1.9046714326114119E-3</c:v>
                </c:pt>
                <c:pt idx="763">
                  <c:v>2.3168951969567307E-3</c:v>
                </c:pt>
                <c:pt idx="764">
                  <c:v>2.3359955362647991E-3</c:v>
                </c:pt>
                <c:pt idx="765">
                  <c:v>7.0818062697752381E-3</c:v>
                </c:pt>
                <c:pt idx="766">
                  <c:v>6.5322734352266081E-3</c:v>
                </c:pt>
                <c:pt idx="767">
                  <c:v>2.3009825544906201E-3</c:v>
                </c:pt>
                <c:pt idx="768">
                  <c:v>1.8716841296077258E-3</c:v>
                </c:pt>
                <c:pt idx="769">
                  <c:v>2.4711615055187297E-3</c:v>
                </c:pt>
                <c:pt idx="770">
                  <c:v>2.3733178844716888E-3</c:v>
                </c:pt>
                <c:pt idx="771">
                  <c:v>2.5594705263178013E-3</c:v>
                </c:pt>
                <c:pt idx="772">
                  <c:v>1.7315185001801135E-3</c:v>
                </c:pt>
                <c:pt idx="773">
                  <c:v>1.6555955841889088E-3</c:v>
                </c:pt>
                <c:pt idx="774">
                  <c:v>1.6588418370600598E-3</c:v>
                </c:pt>
                <c:pt idx="775">
                  <c:v>1.2786319778009393E-3</c:v>
                </c:pt>
                <c:pt idx="776">
                  <c:v>1.3039844692662806E-3</c:v>
                </c:pt>
                <c:pt idx="777">
                  <c:v>1.3047117529466868E-3</c:v>
                </c:pt>
                <c:pt idx="778">
                  <c:v>1.5771307033715463E-3</c:v>
                </c:pt>
                <c:pt idx="779">
                  <c:v>9.2895682906028905E-4</c:v>
                </c:pt>
                <c:pt idx="780">
                  <c:v>9.3629210624427989E-4</c:v>
                </c:pt>
                <c:pt idx="781">
                  <c:v>9.4931888112977027E-4</c:v>
                </c:pt>
                <c:pt idx="782">
                  <c:v>1.0123972984034148E-3</c:v>
                </c:pt>
                <c:pt idx="783">
                  <c:v>1.0597703189090639E-3</c:v>
                </c:pt>
                <c:pt idx="784">
                  <c:v>1.2280063777989128E-3</c:v>
                </c:pt>
                <c:pt idx="785">
                  <c:v>1.7008732794732708E-3</c:v>
                </c:pt>
                <c:pt idx="786">
                  <c:v>2.0884739759943942E-3</c:v>
                </c:pt>
                <c:pt idx="787">
                  <c:v>2.4700071976172726E-3</c:v>
                </c:pt>
                <c:pt idx="788">
                  <c:v>3.238099420422017E-3</c:v>
                </c:pt>
                <c:pt idx="789">
                  <c:v>3.9809386989079262E-3</c:v>
                </c:pt>
                <c:pt idx="790">
                  <c:v>4.3208993211434361E-3</c:v>
                </c:pt>
                <c:pt idx="791">
                  <c:v>1.7744930974876276E-3</c:v>
                </c:pt>
                <c:pt idx="792">
                  <c:v>1.7753002336593567E-3</c:v>
                </c:pt>
                <c:pt idx="793">
                  <c:v>1.7754585596148711E-3</c:v>
                </c:pt>
                <c:pt idx="794">
                  <c:v>1.5298190022151755E-3</c:v>
                </c:pt>
                <c:pt idx="795">
                  <c:v>1.549720369268791E-3</c:v>
                </c:pt>
                <c:pt idx="796">
                  <c:v>1.5468167932012609E-3</c:v>
                </c:pt>
                <c:pt idx="797">
                  <c:v>1.4757006906561693E-3</c:v>
                </c:pt>
                <c:pt idx="798">
                  <c:v>1.4587510868263424E-3</c:v>
                </c:pt>
                <c:pt idx="799">
                  <c:v>1.4962576616457213E-3</c:v>
                </c:pt>
                <c:pt idx="800">
                  <c:v>1.6260446867874976E-3</c:v>
                </c:pt>
                <c:pt idx="801">
                  <c:v>1.8563669471187562E-3</c:v>
                </c:pt>
                <c:pt idx="802">
                  <c:v>1.5005490029902856E-3</c:v>
                </c:pt>
                <c:pt idx="803">
                  <c:v>1.4989618223155326E-3</c:v>
                </c:pt>
                <c:pt idx="804">
                  <c:v>1.2948040710650183E-3</c:v>
                </c:pt>
                <c:pt idx="805">
                  <c:v>1.3805300636241884E-3</c:v>
                </c:pt>
                <c:pt idx="806">
                  <c:v>1.3731191001053949E-2</c:v>
                </c:pt>
                <c:pt idx="807">
                  <c:v>6.1334999201280039E-3</c:v>
                </c:pt>
                <c:pt idx="808">
                  <c:v>5.012429009469477E-3</c:v>
                </c:pt>
                <c:pt idx="809">
                  <c:v>6.2438570878137695E-3</c:v>
                </c:pt>
                <c:pt idx="810">
                  <c:v>5.0138159752670958E-3</c:v>
                </c:pt>
                <c:pt idx="811">
                  <c:v>5.2616673309510385E-3</c:v>
                </c:pt>
                <c:pt idx="812">
                  <c:v>1.4290620931556112E-2</c:v>
                </c:pt>
                <c:pt idx="813">
                  <c:v>6.6818564152145909E-3</c:v>
                </c:pt>
                <c:pt idx="814">
                  <c:v>4.9043435233677071E-3</c:v>
                </c:pt>
                <c:pt idx="815">
                  <c:v>6.913106493852671E-3</c:v>
                </c:pt>
                <c:pt idx="816">
                  <c:v>6.4784742551982077E-3</c:v>
                </c:pt>
                <c:pt idx="817">
                  <c:v>5.5529940559125857E-3</c:v>
                </c:pt>
                <c:pt idx="818">
                  <c:v>5.8258328550472062E-3</c:v>
                </c:pt>
                <c:pt idx="819">
                  <c:v>6.0620070218615641E-3</c:v>
                </c:pt>
                <c:pt idx="820">
                  <c:v>5.9308383871089915E-3</c:v>
                </c:pt>
                <c:pt idx="821">
                  <c:v>3.94474571175173E-3</c:v>
                </c:pt>
                <c:pt idx="822">
                  <c:v>1.9383487107117086E-3</c:v>
                </c:pt>
                <c:pt idx="823">
                  <c:v>4.2674750000266303E-3</c:v>
                </c:pt>
                <c:pt idx="824">
                  <c:v>1.9978130533854759E-3</c:v>
                </c:pt>
                <c:pt idx="825">
                  <c:v>2.0992660254123847E-3</c:v>
                </c:pt>
                <c:pt idx="826">
                  <c:v>1.8259474658982818E-3</c:v>
                </c:pt>
                <c:pt idx="827">
                  <c:v>1.6834811482358794E-3</c:v>
                </c:pt>
                <c:pt idx="828">
                  <c:v>1.5258490089534319E-3</c:v>
                </c:pt>
                <c:pt idx="829">
                  <c:v>1.5799023619221257E-3</c:v>
                </c:pt>
                <c:pt idx="830">
                  <c:v>1.8255777091104953E-3</c:v>
                </c:pt>
                <c:pt idx="831">
                  <c:v>2.1381160779612059E-3</c:v>
                </c:pt>
                <c:pt idx="832">
                  <c:v>2.6563291156386365E-3</c:v>
                </c:pt>
                <c:pt idx="833">
                  <c:v>3.8493120070457743E-3</c:v>
                </c:pt>
                <c:pt idx="834">
                  <c:v>2.8596680082563636E-3</c:v>
                </c:pt>
                <c:pt idx="835">
                  <c:v>2.790584863935049E-3</c:v>
                </c:pt>
                <c:pt idx="836">
                  <c:v>2.5827555432542393E-3</c:v>
                </c:pt>
                <c:pt idx="837">
                  <c:v>2.7397236870383371E-3</c:v>
                </c:pt>
                <c:pt idx="838">
                  <c:v>2.5340945501063404E-3</c:v>
                </c:pt>
                <c:pt idx="839">
                  <c:v>2.0356348415354495E-3</c:v>
                </c:pt>
                <c:pt idx="840">
                  <c:v>2.9456261856407556E-3</c:v>
                </c:pt>
                <c:pt idx="841">
                  <c:v>5.2067957141823063E-3</c:v>
                </c:pt>
                <c:pt idx="842">
                  <c:v>1.1764152625699215E-2</c:v>
                </c:pt>
                <c:pt idx="843">
                  <c:v>1.4267947516623381E-2</c:v>
                </c:pt>
                <c:pt idx="844">
                  <c:v>1.8682089614884448E-2</c:v>
                </c:pt>
                <c:pt idx="845">
                  <c:v>1.9457146160530178E-2</c:v>
                </c:pt>
                <c:pt idx="846">
                  <c:v>1.966440352786436E-2</c:v>
                </c:pt>
                <c:pt idx="847">
                  <c:v>1.8539001579361288E-2</c:v>
                </c:pt>
                <c:pt idx="848">
                  <c:v>1.5103902214753996E-3</c:v>
                </c:pt>
                <c:pt idx="849">
                  <c:v>1.5135096582161987E-3</c:v>
                </c:pt>
                <c:pt idx="850">
                  <c:v>1.5502762298744072E-3</c:v>
                </c:pt>
                <c:pt idx="851">
                  <c:v>1.393283244657473E-3</c:v>
                </c:pt>
                <c:pt idx="852">
                  <c:v>1.2952687553218919E-3</c:v>
                </c:pt>
                <c:pt idx="853">
                  <c:v>1.2573757287379162E-3</c:v>
                </c:pt>
                <c:pt idx="854">
                  <c:v>1.2211373271015279E-3</c:v>
                </c:pt>
                <c:pt idx="855">
                  <c:v>5.7260820976511931E-3</c:v>
                </c:pt>
                <c:pt idx="856">
                  <c:v>5.7807079195291962E-3</c:v>
                </c:pt>
                <c:pt idx="857">
                  <c:v>5.9128937024642211E-3</c:v>
                </c:pt>
                <c:pt idx="858">
                  <c:v>4.8133000745653586E-3</c:v>
                </c:pt>
                <c:pt idx="859">
                  <c:v>5.1284205879500357E-3</c:v>
                </c:pt>
                <c:pt idx="860">
                  <c:v>4.9374524998582626E-3</c:v>
                </c:pt>
                <c:pt idx="861">
                  <c:v>4.9134431276192875E-3</c:v>
                </c:pt>
                <c:pt idx="862">
                  <c:v>5.1537296113342073E-3</c:v>
                </c:pt>
                <c:pt idx="863">
                  <c:v>7.0718653712988216E-3</c:v>
                </c:pt>
                <c:pt idx="864">
                  <c:v>5.3719682763881168E-3</c:v>
                </c:pt>
                <c:pt idx="865">
                  <c:v>6.9167107231970799E-3</c:v>
                </c:pt>
                <c:pt idx="866">
                  <c:v>6.6350707795401753E-3</c:v>
                </c:pt>
                <c:pt idx="867">
                  <c:v>5.6555039530071143E-3</c:v>
                </c:pt>
                <c:pt idx="868">
                  <c:v>6.3460582590990607E-3</c:v>
                </c:pt>
                <c:pt idx="869">
                  <c:v>5.7007469159478337E-3</c:v>
                </c:pt>
                <c:pt idx="870">
                  <c:v>7.8080373927474495E-2</c:v>
                </c:pt>
                <c:pt idx="871">
                  <c:v>7.0507212853903836E-2</c:v>
                </c:pt>
                <c:pt idx="872">
                  <c:v>4.7508345239725448E-3</c:v>
                </c:pt>
                <c:pt idx="873">
                  <c:v>6.882170989539084E-2</c:v>
                </c:pt>
                <c:pt idx="874">
                  <c:v>4.9525701390325198E-3</c:v>
                </c:pt>
                <c:pt idx="875">
                  <c:v>5.2073276870447903E-3</c:v>
                </c:pt>
                <c:pt idx="876">
                  <c:v>7.8128019504369803E-2</c:v>
                </c:pt>
                <c:pt idx="877">
                  <c:v>6.8129308044298752E-3</c:v>
                </c:pt>
                <c:pt idx="878">
                  <c:v>5.0899587307713955E-2</c:v>
                </c:pt>
                <c:pt idx="879">
                  <c:v>5.8326312421979011E-3</c:v>
                </c:pt>
                <c:pt idx="880">
                  <c:v>3.153837377359904E-2</c:v>
                </c:pt>
                <c:pt idx="881">
                  <c:v>2.1158885437462811E-2</c:v>
                </c:pt>
                <c:pt idx="882">
                  <c:v>6.8503143730367037E-3</c:v>
                </c:pt>
                <c:pt idx="883">
                  <c:v>1.3602273339012576E-2</c:v>
                </c:pt>
                <c:pt idx="884">
                  <c:v>1.5185213739532532E-2</c:v>
                </c:pt>
                <c:pt idx="885">
                  <c:v>1.4923696376194508E-3</c:v>
                </c:pt>
                <c:pt idx="886">
                  <c:v>1.2335915419136841E-3</c:v>
                </c:pt>
                <c:pt idx="887">
                  <c:v>1.2372161835267363E-3</c:v>
                </c:pt>
                <c:pt idx="888">
                  <c:v>1.2213708133470094E-3</c:v>
                </c:pt>
                <c:pt idx="889">
                  <c:v>1.203392761224597E-3</c:v>
                </c:pt>
                <c:pt idx="890">
                  <c:v>1.3331111993850351E-3</c:v>
                </c:pt>
                <c:pt idx="891">
                  <c:v>1.4708059851633278E-3</c:v>
                </c:pt>
                <c:pt idx="892">
                  <c:v>1.5753178036807453E-3</c:v>
                </c:pt>
                <c:pt idx="893">
                  <c:v>1.6238231530791639E-3</c:v>
                </c:pt>
                <c:pt idx="894">
                  <c:v>1.6646585176295814E-3</c:v>
                </c:pt>
                <c:pt idx="895">
                  <c:v>1.7566603891331764E-3</c:v>
                </c:pt>
                <c:pt idx="896">
                  <c:v>1.8559036238571846E-3</c:v>
                </c:pt>
                <c:pt idx="897">
                  <c:v>1.9945925055527758E-3</c:v>
                </c:pt>
                <c:pt idx="898">
                  <c:v>1.7071943669609321E-3</c:v>
                </c:pt>
                <c:pt idx="899">
                  <c:v>1.8802771415688572E-3</c:v>
                </c:pt>
                <c:pt idx="900">
                  <c:v>2.2960036980171007E-3</c:v>
                </c:pt>
                <c:pt idx="901">
                  <c:v>2.5086020732432187E-3</c:v>
                </c:pt>
                <c:pt idx="902">
                  <c:v>3.4202052423760827E-3</c:v>
                </c:pt>
                <c:pt idx="903">
                  <c:v>3.8896095085300675E-3</c:v>
                </c:pt>
                <c:pt idx="904">
                  <c:v>4.7954251095027609E-3</c:v>
                </c:pt>
                <c:pt idx="905">
                  <c:v>6.1496185494658928E-3</c:v>
                </c:pt>
                <c:pt idx="906">
                  <c:v>7.2596278887351543E-3</c:v>
                </c:pt>
                <c:pt idx="907">
                  <c:v>8.231523646374285E-3</c:v>
                </c:pt>
                <c:pt idx="908">
                  <c:v>9.0080383694363005E-3</c:v>
                </c:pt>
                <c:pt idx="909">
                  <c:v>9.7351189581132806E-3</c:v>
                </c:pt>
                <c:pt idx="910">
                  <c:v>1.0164476006666765E-2</c:v>
                </c:pt>
                <c:pt idx="911">
                  <c:v>3.9139172259119066E-3</c:v>
                </c:pt>
                <c:pt idx="912">
                  <c:v>2.0095431667374376E-3</c:v>
                </c:pt>
                <c:pt idx="913">
                  <c:v>2.012129686442782E-3</c:v>
                </c:pt>
                <c:pt idx="914">
                  <c:v>2.212752817317603E-3</c:v>
                </c:pt>
                <c:pt idx="915">
                  <c:v>2.0131029979181189E-3</c:v>
                </c:pt>
                <c:pt idx="916">
                  <c:v>2.5722823881490745E-3</c:v>
                </c:pt>
                <c:pt idx="917">
                  <c:v>3.1014211715147256E-3</c:v>
                </c:pt>
                <c:pt idx="918">
                  <c:v>2.5087833013502127E-3</c:v>
                </c:pt>
                <c:pt idx="919">
                  <c:v>2.3756470762877589E-3</c:v>
                </c:pt>
                <c:pt idx="920">
                  <c:v>2.388907759635637E-3</c:v>
                </c:pt>
                <c:pt idx="921">
                  <c:v>2.0737407639071634E-3</c:v>
                </c:pt>
                <c:pt idx="922">
                  <c:v>1.7819277069099156E-3</c:v>
                </c:pt>
                <c:pt idx="923">
                  <c:v>1.7419948660637352E-3</c:v>
                </c:pt>
                <c:pt idx="924">
                  <c:v>1.6497723200304027E-3</c:v>
                </c:pt>
                <c:pt idx="925">
                  <c:v>1.4596254847091029E-3</c:v>
                </c:pt>
                <c:pt idx="926">
                  <c:v>5.1293331956201891E-3</c:v>
                </c:pt>
                <c:pt idx="927">
                  <c:v>3.4138743721218194E-3</c:v>
                </c:pt>
                <c:pt idx="928">
                  <c:v>2.4198270061122737E-3</c:v>
                </c:pt>
                <c:pt idx="929">
                  <c:v>1.2211182555427269E-3</c:v>
                </c:pt>
                <c:pt idx="930">
                  <c:v>1.0527985694083351E-3</c:v>
                </c:pt>
                <c:pt idx="931">
                  <c:v>1.1699225198788948E-3</c:v>
                </c:pt>
                <c:pt idx="932">
                  <c:v>1.3812652134759179E-3</c:v>
                </c:pt>
                <c:pt idx="933">
                  <c:v>1.1554046216245611E-3</c:v>
                </c:pt>
                <c:pt idx="934">
                  <c:v>1.1775017258981188E-3</c:v>
                </c:pt>
                <c:pt idx="935">
                  <c:v>1.3451735666648635E-3</c:v>
                </c:pt>
                <c:pt idx="936">
                  <c:v>1.2683540553505264E-3</c:v>
                </c:pt>
                <c:pt idx="937">
                  <c:v>1.0681799869152824E-3</c:v>
                </c:pt>
                <c:pt idx="938">
                  <c:v>1.1423719276966603E-3</c:v>
                </c:pt>
                <c:pt idx="939">
                  <c:v>1.0706638118841857E-3</c:v>
                </c:pt>
                <c:pt idx="940">
                  <c:v>9.7743487031398636E-4</c:v>
                </c:pt>
                <c:pt idx="941">
                  <c:v>2.1248903875981827E-3</c:v>
                </c:pt>
                <c:pt idx="942">
                  <c:v>2.2563843987275529E-3</c:v>
                </c:pt>
                <c:pt idx="943">
                  <c:v>2.4806778848804408E-3</c:v>
                </c:pt>
                <c:pt idx="944">
                  <c:v>2.580728331853693E-3</c:v>
                </c:pt>
                <c:pt idx="945">
                  <c:v>2.742037624791427E-3</c:v>
                </c:pt>
                <c:pt idx="946">
                  <c:v>2.9462068021403765E-3</c:v>
                </c:pt>
                <c:pt idx="947">
                  <c:v>4.4919433503577419E-3</c:v>
                </c:pt>
                <c:pt idx="948">
                  <c:v>3.7021064723678498E-3</c:v>
                </c:pt>
                <c:pt idx="949">
                  <c:v>4.0597209663959565E-3</c:v>
                </c:pt>
                <c:pt idx="950">
                  <c:v>4.44693784155925E-3</c:v>
                </c:pt>
                <c:pt idx="951">
                  <c:v>4.8502121996863885E-3</c:v>
                </c:pt>
                <c:pt idx="952">
                  <c:v>5.2919226816571944E-3</c:v>
                </c:pt>
                <c:pt idx="953">
                  <c:v>5.856635686620584E-3</c:v>
                </c:pt>
                <c:pt idx="954">
                  <c:v>5.88689706132946E-3</c:v>
                </c:pt>
                <c:pt idx="955">
                  <c:v>6.0588168292361397E-3</c:v>
                </c:pt>
                <c:pt idx="956">
                  <c:v>5.4506372550321286E-3</c:v>
                </c:pt>
                <c:pt idx="957">
                  <c:v>6.0286886488417103E-3</c:v>
                </c:pt>
                <c:pt idx="958">
                  <c:v>6.0287008391931313E-3</c:v>
                </c:pt>
                <c:pt idx="959">
                  <c:v>5.4711170176564919E-3</c:v>
                </c:pt>
                <c:pt idx="960">
                  <c:v>4.7730595698308939E-3</c:v>
                </c:pt>
                <c:pt idx="961">
                  <c:v>4.3039837549351196E-3</c:v>
                </c:pt>
                <c:pt idx="962">
                  <c:v>5.1632798108885731E-3</c:v>
                </c:pt>
                <c:pt idx="963">
                  <c:v>6.5267818997340526E-3</c:v>
                </c:pt>
                <c:pt idx="964">
                  <c:v>5.1549512929438043E-3</c:v>
                </c:pt>
                <c:pt idx="965">
                  <c:v>2.0134251128603002E-3</c:v>
                </c:pt>
                <c:pt idx="966">
                  <c:v>2.1441855646435184E-3</c:v>
                </c:pt>
                <c:pt idx="967">
                  <c:v>2.4723833844404329E-3</c:v>
                </c:pt>
                <c:pt idx="968">
                  <c:v>2.5465337985540576E-3</c:v>
                </c:pt>
                <c:pt idx="969">
                  <c:v>2.5644244240021945E-3</c:v>
                </c:pt>
                <c:pt idx="970">
                  <c:v>3.0022765702126565E-3</c:v>
                </c:pt>
                <c:pt idx="971">
                  <c:v>2.9562878008239112E-3</c:v>
                </c:pt>
                <c:pt idx="972">
                  <c:v>2.7200864876080902E-3</c:v>
                </c:pt>
                <c:pt idx="973">
                  <c:v>2.9376983554621292E-3</c:v>
                </c:pt>
                <c:pt idx="974">
                  <c:v>2.9201711950744514E-3</c:v>
                </c:pt>
                <c:pt idx="975">
                  <c:v>4.1309357963052627E-3</c:v>
                </c:pt>
                <c:pt idx="976">
                  <c:v>4.3060734264243894E-3</c:v>
                </c:pt>
                <c:pt idx="977">
                  <c:v>3.8086024498927822E-3</c:v>
                </c:pt>
                <c:pt idx="978">
                  <c:v>1.9640356883090372E-3</c:v>
                </c:pt>
                <c:pt idx="979">
                  <c:v>1.965340418767004E-3</c:v>
                </c:pt>
                <c:pt idx="980">
                  <c:v>1.7945599128085608E-3</c:v>
                </c:pt>
                <c:pt idx="981">
                  <c:v>1.7912958139176347E-3</c:v>
                </c:pt>
                <c:pt idx="982">
                  <c:v>1.4271815803765526E-3</c:v>
                </c:pt>
                <c:pt idx="983">
                  <c:v>1.2409164556335937E-3</c:v>
                </c:pt>
                <c:pt idx="984">
                  <c:v>1.0286824273447442E-3</c:v>
                </c:pt>
                <c:pt idx="985">
                  <c:v>9.63918266606622E-4</c:v>
                </c:pt>
                <c:pt idx="986">
                  <c:v>9.2849220852482593E-4</c:v>
                </c:pt>
                <c:pt idx="987">
                  <c:v>8.8439795504039809E-4</c:v>
                </c:pt>
                <c:pt idx="988">
                  <c:v>1.1671944482751731E-3</c:v>
                </c:pt>
                <c:pt idx="989">
                  <c:v>9.0072563993166192E-4</c:v>
                </c:pt>
                <c:pt idx="990">
                  <c:v>1.2177931524812303E-3</c:v>
                </c:pt>
                <c:pt idx="991">
                  <c:v>1.1715711033950524E-3</c:v>
                </c:pt>
                <c:pt idx="992">
                  <c:v>1.1640444784070786E-3</c:v>
                </c:pt>
                <c:pt idx="993">
                  <c:v>1.2652697347041101E-3</c:v>
                </c:pt>
                <c:pt idx="994">
                  <c:v>1.1579797226714047E-3</c:v>
                </c:pt>
                <c:pt idx="995">
                  <c:v>1.0923406081924522E-3</c:v>
                </c:pt>
                <c:pt idx="996">
                  <c:v>4.4365291349390268E-3</c:v>
                </c:pt>
                <c:pt idx="997">
                  <c:v>1.1343389340468741E-3</c:v>
                </c:pt>
                <c:pt idx="998">
                  <c:v>1.1667928251593797E-3</c:v>
                </c:pt>
                <c:pt idx="999">
                  <c:v>1.0142914658982922E-3</c:v>
                </c:pt>
                <c:pt idx="1000">
                  <c:v>9.7501546523060282E-4</c:v>
                </c:pt>
                <c:pt idx="1001">
                  <c:v>9.9383300825548306E-4</c:v>
                </c:pt>
                <c:pt idx="1002">
                  <c:v>1.0049335279792091E-3</c:v>
                </c:pt>
                <c:pt idx="1003">
                  <c:v>1.0249099303302842E-3</c:v>
                </c:pt>
                <c:pt idx="1004">
                  <c:v>1.0908275625644743E-3</c:v>
                </c:pt>
                <c:pt idx="1005">
                  <c:v>4.1207609221840247E-3</c:v>
                </c:pt>
                <c:pt idx="1006">
                  <c:v>4.0566724273404511E-3</c:v>
                </c:pt>
                <c:pt idx="1007">
                  <c:v>4.042541895450889E-3</c:v>
                </c:pt>
                <c:pt idx="1008">
                  <c:v>3.8729263264395547E-3</c:v>
                </c:pt>
                <c:pt idx="1009">
                  <c:v>1.942567260990612E-3</c:v>
                </c:pt>
                <c:pt idx="1010">
                  <c:v>1.4137892026365234E-3</c:v>
                </c:pt>
                <c:pt idx="1011">
                  <c:v>1.1969516921696583E-3</c:v>
                </c:pt>
                <c:pt idx="1012">
                  <c:v>1.0770735135149589E-3</c:v>
                </c:pt>
                <c:pt idx="1013">
                  <c:v>1.0864163348944186E-3</c:v>
                </c:pt>
                <c:pt idx="1014">
                  <c:v>8.9402043645412678E-4</c:v>
                </c:pt>
                <c:pt idx="1015">
                  <c:v>9.9663484762176719E-4</c:v>
                </c:pt>
                <c:pt idx="1016">
                  <c:v>1.106422823428428E-3</c:v>
                </c:pt>
                <c:pt idx="1017">
                  <c:v>1.0791264883802615E-3</c:v>
                </c:pt>
                <c:pt idx="1018">
                  <c:v>1.4224822163382326E-3</c:v>
                </c:pt>
                <c:pt idx="1019">
                  <c:v>1.7278995603084209E-3</c:v>
                </c:pt>
                <c:pt idx="1020">
                  <c:v>4.5153707833727932E-3</c:v>
                </c:pt>
                <c:pt idx="1021">
                  <c:v>4.5044653877660606E-3</c:v>
                </c:pt>
                <c:pt idx="1022">
                  <c:v>4.4765691243454121E-3</c:v>
                </c:pt>
                <c:pt idx="1023">
                  <c:v>2.2549704095085363E-3</c:v>
                </c:pt>
                <c:pt idx="1024">
                  <c:v>2.1409739960445602E-3</c:v>
                </c:pt>
                <c:pt idx="1025">
                  <c:v>2.0729728653487642E-3</c:v>
                </c:pt>
                <c:pt idx="1026">
                  <c:v>1.6807474473105721E-3</c:v>
                </c:pt>
                <c:pt idx="1027">
                  <c:v>1.2058741556286146E-3</c:v>
                </c:pt>
                <c:pt idx="1028">
                  <c:v>1.155800076445244E-3</c:v>
                </c:pt>
                <c:pt idx="1029">
                  <c:v>1.6689607966138857E-3</c:v>
                </c:pt>
                <c:pt idx="1030">
                  <c:v>1.6669566151107803E-3</c:v>
                </c:pt>
                <c:pt idx="1031">
                  <c:v>1.4685836092072049E-3</c:v>
                </c:pt>
                <c:pt idx="1032">
                  <c:v>1.3739312170184558E-3</c:v>
                </c:pt>
                <c:pt idx="1033">
                  <c:v>1.338960101062365E-3</c:v>
                </c:pt>
                <c:pt idx="1034">
                  <c:v>1.3311240817556751E-3</c:v>
                </c:pt>
                <c:pt idx="1035">
                  <c:v>1.4052613080194458E-3</c:v>
                </c:pt>
                <c:pt idx="1036">
                  <c:v>1.4062452077304249E-3</c:v>
                </c:pt>
                <c:pt idx="1037">
                  <c:v>1.3859102659908485E-3</c:v>
                </c:pt>
                <c:pt idx="1038">
                  <c:v>1.4310048350727694E-3</c:v>
                </c:pt>
                <c:pt idx="1039">
                  <c:v>1.4930992397258226E-3</c:v>
                </c:pt>
                <c:pt idx="1040">
                  <c:v>1.5859751858795929E-3</c:v>
                </c:pt>
                <c:pt idx="1041">
                  <c:v>1.8336967412427791E-3</c:v>
                </c:pt>
                <c:pt idx="1042">
                  <c:v>2.0026968405830229E-3</c:v>
                </c:pt>
                <c:pt idx="1043">
                  <c:v>2.3596418381207629E-3</c:v>
                </c:pt>
                <c:pt idx="1044">
                  <c:v>1.6923072522651652E-3</c:v>
                </c:pt>
                <c:pt idx="1045">
                  <c:v>1.4779998495835233E-3</c:v>
                </c:pt>
                <c:pt idx="1046">
                  <c:v>1.6256132733762734E-3</c:v>
                </c:pt>
                <c:pt idx="1047">
                  <c:v>2.1362004699175523E-3</c:v>
                </c:pt>
                <c:pt idx="1048">
                  <c:v>2.4810727612411855E-3</c:v>
                </c:pt>
                <c:pt idx="1049">
                  <c:v>2.5936058588657122E-3</c:v>
                </c:pt>
                <c:pt idx="1050">
                  <c:v>3.0535283840872058E-3</c:v>
                </c:pt>
                <c:pt idx="1051">
                  <c:v>3.9096616049607456E-3</c:v>
                </c:pt>
                <c:pt idx="1052">
                  <c:v>4.9277081120715953E-3</c:v>
                </c:pt>
                <c:pt idx="1053">
                  <c:v>5.230135426832672E-3</c:v>
                </c:pt>
                <c:pt idx="1054">
                  <c:v>5.2972281922597482E-3</c:v>
                </c:pt>
                <c:pt idx="1055">
                  <c:v>5.3122378700028502E-3</c:v>
                </c:pt>
                <c:pt idx="1056">
                  <c:v>5.5707493838513065E-3</c:v>
                </c:pt>
                <c:pt idx="1057">
                  <c:v>5.6907626380432626E-3</c:v>
                </c:pt>
                <c:pt idx="1058">
                  <c:v>1.7728743317636702E-3</c:v>
                </c:pt>
                <c:pt idx="1059">
                  <c:v>1.6009279937185339E-3</c:v>
                </c:pt>
                <c:pt idx="1060">
                  <c:v>1.6210532912717111E-3</c:v>
                </c:pt>
                <c:pt idx="1061">
                  <c:v>1.6766660714611697E-3</c:v>
                </c:pt>
                <c:pt idx="1062">
                  <c:v>1.8129992684252859E-3</c:v>
                </c:pt>
                <c:pt idx="1063">
                  <c:v>1.9615978055365639E-3</c:v>
                </c:pt>
                <c:pt idx="1064">
                  <c:v>2.1444947180158515E-3</c:v>
                </c:pt>
                <c:pt idx="1065">
                  <c:v>2.2080681027747242E-3</c:v>
                </c:pt>
                <c:pt idx="1066">
                  <c:v>2.2768005283037756E-3</c:v>
                </c:pt>
                <c:pt idx="1067">
                  <c:v>2.3605019554018766E-3</c:v>
                </c:pt>
                <c:pt idx="1068">
                  <c:v>2.4197746841792336E-3</c:v>
                </c:pt>
                <c:pt idx="1069">
                  <c:v>2.5049026705644623E-3</c:v>
                </c:pt>
                <c:pt idx="1070">
                  <c:v>1.7886576199504429E-3</c:v>
                </c:pt>
                <c:pt idx="1071">
                  <c:v>1.7715684911094219E-3</c:v>
                </c:pt>
                <c:pt idx="1072">
                  <c:v>1.8368697148682016E-3</c:v>
                </c:pt>
                <c:pt idx="1073">
                  <c:v>2.2895335671647057E-3</c:v>
                </c:pt>
                <c:pt idx="1074">
                  <c:v>2.1017444490859559E-3</c:v>
                </c:pt>
                <c:pt idx="1075">
                  <c:v>2.1163807631464837E-3</c:v>
                </c:pt>
                <c:pt idx="1076">
                  <c:v>1.8805020345456355E-3</c:v>
                </c:pt>
                <c:pt idx="1077">
                  <c:v>1.8847392770858261E-3</c:v>
                </c:pt>
                <c:pt idx="1078">
                  <c:v>1.7550608679534503E-3</c:v>
                </c:pt>
                <c:pt idx="1079">
                  <c:v>1.4824332570519023E-3</c:v>
                </c:pt>
                <c:pt idx="1080">
                  <c:v>1.4422735591250531E-3</c:v>
                </c:pt>
                <c:pt idx="1081">
                  <c:v>1.4613842289569658E-3</c:v>
                </c:pt>
                <c:pt idx="1082">
                  <c:v>1.4745302356090543E-3</c:v>
                </c:pt>
                <c:pt idx="1083">
                  <c:v>1.5530759948695976E-3</c:v>
                </c:pt>
                <c:pt idx="1084">
                  <c:v>1.5993608176524295E-3</c:v>
                </c:pt>
                <c:pt idx="1085">
                  <c:v>1.6379581069954578E-3</c:v>
                </c:pt>
                <c:pt idx="1086">
                  <c:v>1.6788164669758836E-3</c:v>
                </c:pt>
                <c:pt idx="1087">
                  <c:v>0.11374080932642572</c:v>
                </c:pt>
                <c:pt idx="1088">
                  <c:v>0.10068292540202589</c:v>
                </c:pt>
                <c:pt idx="1089">
                  <c:v>9.964725250322562E-2</c:v>
                </c:pt>
                <c:pt idx="1090">
                  <c:v>6.8829045929907091E-3</c:v>
                </c:pt>
                <c:pt idx="1091">
                  <c:v>1.0423396240462023E-3</c:v>
                </c:pt>
                <c:pt idx="1092">
                  <c:v>9.3176914513537739E-4</c:v>
                </c:pt>
                <c:pt idx="1093">
                  <c:v>9.113308017472115E-4</c:v>
                </c:pt>
                <c:pt idx="1094">
                  <c:v>9.0890746388826757E-4</c:v>
                </c:pt>
                <c:pt idx="1095">
                  <c:v>9.1754540985137601E-4</c:v>
                </c:pt>
                <c:pt idx="1096">
                  <c:v>9.1327929943127309E-4</c:v>
                </c:pt>
                <c:pt idx="1097">
                  <c:v>9.2422710767938181E-4</c:v>
                </c:pt>
                <c:pt idx="1098">
                  <c:v>9.6744913828615813E-4</c:v>
                </c:pt>
                <c:pt idx="1099">
                  <c:v>9.4185490108586391E-4</c:v>
                </c:pt>
                <c:pt idx="1100">
                  <c:v>9.394799780697669E-4</c:v>
                </c:pt>
                <c:pt idx="1101">
                  <c:v>9.5708822207356292E-4</c:v>
                </c:pt>
                <c:pt idx="1102">
                  <c:v>9.4245289900274257E-4</c:v>
                </c:pt>
                <c:pt idx="1103">
                  <c:v>9.7190811727430534E-4</c:v>
                </c:pt>
                <c:pt idx="1104">
                  <c:v>1.050279143997835E-3</c:v>
                </c:pt>
                <c:pt idx="1105">
                  <c:v>1.1745823676134861E-3</c:v>
                </c:pt>
                <c:pt idx="1106">
                  <c:v>5.2821958898411946E-3</c:v>
                </c:pt>
                <c:pt idx="1107">
                  <c:v>5.2932311937990452E-3</c:v>
                </c:pt>
                <c:pt idx="1108">
                  <c:v>5.5804413210474284E-3</c:v>
                </c:pt>
                <c:pt idx="1109">
                  <c:v>6.0737767849269363E-3</c:v>
                </c:pt>
                <c:pt idx="1110">
                  <c:v>6.5512039955765719E-3</c:v>
                </c:pt>
                <c:pt idx="1111">
                  <c:v>7.0492290190336277E-3</c:v>
                </c:pt>
                <c:pt idx="1112">
                  <c:v>1.6019662396120457E-3</c:v>
                </c:pt>
                <c:pt idx="1113">
                  <c:v>3.6369431022636872E-3</c:v>
                </c:pt>
                <c:pt idx="1114">
                  <c:v>3.8931707336463126E-3</c:v>
                </c:pt>
                <c:pt idx="1115">
                  <c:v>4.1706190659793725E-3</c:v>
                </c:pt>
                <c:pt idx="1116">
                  <c:v>4.4350146809845562E-3</c:v>
                </c:pt>
                <c:pt idx="1117">
                  <c:v>4.7790822616347638E-3</c:v>
                </c:pt>
                <c:pt idx="1118">
                  <c:v>5.1220334273912481E-3</c:v>
                </c:pt>
                <c:pt idx="1119">
                  <c:v>5.5058825320812889E-3</c:v>
                </c:pt>
                <c:pt idx="1120">
                  <c:v>5.7767695479425092E-3</c:v>
                </c:pt>
                <c:pt idx="1121">
                  <c:v>5.9537633604037779E-3</c:v>
                </c:pt>
                <c:pt idx="1122">
                  <c:v>2.5766694460704689E-3</c:v>
                </c:pt>
                <c:pt idx="1123">
                  <c:v>2.6494901075241445E-3</c:v>
                </c:pt>
                <c:pt idx="1124">
                  <c:v>2.7328219978045112E-3</c:v>
                </c:pt>
                <c:pt idx="1125">
                  <c:v>2.8169836587790369E-3</c:v>
                </c:pt>
                <c:pt idx="1126">
                  <c:v>2.7581957141508797E-3</c:v>
                </c:pt>
                <c:pt idx="1127">
                  <c:v>2.9360676366296055E-3</c:v>
                </c:pt>
                <c:pt idx="1128">
                  <c:v>2.9382787147984569E-3</c:v>
                </c:pt>
                <c:pt idx="1129">
                  <c:v>3.5390285215881399E-3</c:v>
                </c:pt>
                <c:pt idx="1130">
                  <c:v>3.8146888554745472E-3</c:v>
                </c:pt>
                <c:pt idx="1131">
                  <c:v>4.2913856705793594E-3</c:v>
                </c:pt>
                <c:pt idx="1132">
                  <c:v>4.9622880986737398E-3</c:v>
                </c:pt>
                <c:pt idx="1133">
                  <c:v>4.954069840806318E-3</c:v>
                </c:pt>
                <c:pt idx="1134">
                  <c:v>1.7798749376222063E-3</c:v>
                </c:pt>
                <c:pt idx="1135">
                  <c:v>1.7554908013574333E-3</c:v>
                </c:pt>
                <c:pt idx="1136">
                  <c:v>1.6754366132909438E-3</c:v>
                </c:pt>
                <c:pt idx="1137">
                  <c:v>1.7101729469697785E-3</c:v>
                </c:pt>
                <c:pt idx="1138">
                  <c:v>1.6224373573874031E-3</c:v>
                </c:pt>
                <c:pt idx="1139">
                  <c:v>1.557356741979635E-3</c:v>
                </c:pt>
                <c:pt idx="1140">
                  <c:v>1.4633078653899284E-3</c:v>
                </c:pt>
                <c:pt idx="1141">
                  <c:v>1.4399033769614583E-3</c:v>
                </c:pt>
                <c:pt idx="1142">
                  <c:v>1.1293284554042583E-3</c:v>
                </c:pt>
                <c:pt idx="1143">
                  <c:v>1.0946393492768142E-3</c:v>
                </c:pt>
                <c:pt idx="1144">
                  <c:v>1.1074300363030859E-3</c:v>
                </c:pt>
                <c:pt idx="1145">
                  <c:v>1.5314896837661332E-3</c:v>
                </c:pt>
                <c:pt idx="1146">
                  <c:v>1.4324759033811087E-3</c:v>
                </c:pt>
                <c:pt idx="1147">
                  <c:v>1.1752858182865872E-3</c:v>
                </c:pt>
                <c:pt idx="1148">
                  <c:v>1.5088641826220273E-3</c:v>
                </c:pt>
                <c:pt idx="1149">
                  <c:v>1.5057813449831274E-3</c:v>
                </c:pt>
                <c:pt idx="1150">
                  <c:v>1.5084042520690875E-3</c:v>
                </c:pt>
                <c:pt idx="1151">
                  <c:v>1.2541868071083617E-3</c:v>
                </c:pt>
                <c:pt idx="1152">
                  <c:v>1.3578024552828403E-3</c:v>
                </c:pt>
                <c:pt idx="1153">
                  <c:v>1.4876113527271598E-3</c:v>
                </c:pt>
                <c:pt idx="1154">
                  <c:v>1.6020534279926344E-3</c:v>
                </c:pt>
                <c:pt idx="1155">
                  <c:v>1.7702445174781908E-3</c:v>
                </c:pt>
                <c:pt idx="1156">
                  <c:v>2.0308352965114108E-3</c:v>
                </c:pt>
                <c:pt idx="1157">
                  <c:v>2.2164851281907044E-3</c:v>
                </c:pt>
                <c:pt idx="1158">
                  <c:v>2.5119549944628431E-3</c:v>
                </c:pt>
                <c:pt idx="1159">
                  <c:v>2.8706546112564776E-3</c:v>
                </c:pt>
                <c:pt idx="1160">
                  <c:v>3.1706450181765125E-3</c:v>
                </c:pt>
                <c:pt idx="1161">
                  <c:v>3.5118008829563645E-3</c:v>
                </c:pt>
                <c:pt idx="1162">
                  <c:v>4.0337161114856355E-3</c:v>
                </c:pt>
                <c:pt idx="1163">
                  <c:v>1.9682510584621742E-3</c:v>
                </c:pt>
                <c:pt idx="1164">
                  <c:v>9.4220529121921324E-4</c:v>
                </c:pt>
                <c:pt idx="1165">
                  <c:v>1.0181599973212935E-3</c:v>
                </c:pt>
                <c:pt idx="1166">
                  <c:v>1.1329056071082162E-3</c:v>
                </c:pt>
                <c:pt idx="1167">
                  <c:v>1.1045606622889527E-3</c:v>
                </c:pt>
                <c:pt idx="1168">
                  <c:v>1.176019495667994E-3</c:v>
                </c:pt>
                <c:pt idx="1169">
                  <c:v>1.4455595533026089E-3</c:v>
                </c:pt>
                <c:pt idx="1170">
                  <c:v>1.158809636876769E-3</c:v>
                </c:pt>
                <c:pt idx="1171">
                  <c:v>1.2525126544258931E-3</c:v>
                </c:pt>
                <c:pt idx="1172">
                  <c:v>1.5250214138485883E-3</c:v>
                </c:pt>
                <c:pt idx="1173">
                  <c:v>1.4630931880021498E-3</c:v>
                </c:pt>
                <c:pt idx="1174">
                  <c:v>1.5716414508189611E-3</c:v>
                </c:pt>
                <c:pt idx="1175">
                  <c:v>2.7967278423018929E-3</c:v>
                </c:pt>
                <c:pt idx="1176">
                  <c:v>1.2184616944309712E-3</c:v>
                </c:pt>
                <c:pt idx="1177">
                  <c:v>1.1725345330045175E-3</c:v>
                </c:pt>
                <c:pt idx="1178">
                  <c:v>1.1289223366271937E-3</c:v>
                </c:pt>
                <c:pt idx="1179">
                  <c:v>1.3067505431038282E-3</c:v>
                </c:pt>
                <c:pt idx="1180">
                  <c:v>1.1183201577200784E-3</c:v>
                </c:pt>
                <c:pt idx="1181">
                  <c:v>1.2797013224594841E-3</c:v>
                </c:pt>
                <c:pt idx="1182">
                  <c:v>1.1057118673743673E-3</c:v>
                </c:pt>
                <c:pt idx="1183">
                  <c:v>1.0380518029351599E-3</c:v>
                </c:pt>
                <c:pt idx="1184">
                  <c:v>1.0708622148191136E-3</c:v>
                </c:pt>
                <c:pt idx="1185">
                  <c:v>1.0072935104760627E-3</c:v>
                </c:pt>
                <c:pt idx="1186">
                  <c:v>1.3174815875714007E-3</c:v>
                </c:pt>
                <c:pt idx="1187">
                  <c:v>1.0620084705983579E-3</c:v>
                </c:pt>
                <c:pt idx="1188">
                  <c:v>1.0110449139139771E-3</c:v>
                </c:pt>
                <c:pt idx="1189">
                  <c:v>1.0135547301476371E-3</c:v>
                </c:pt>
                <c:pt idx="1190">
                  <c:v>1.0167578692538513E-3</c:v>
                </c:pt>
                <c:pt idx="1191">
                  <c:v>1.0081926107628494E-3</c:v>
                </c:pt>
                <c:pt idx="1192">
                  <c:v>8.9100750976602321E-4</c:v>
                </c:pt>
                <c:pt idx="1193">
                  <c:v>8.7342592926920991E-4</c:v>
                </c:pt>
                <c:pt idx="1194">
                  <c:v>8.8740640029195386E-4</c:v>
                </c:pt>
                <c:pt idx="1195">
                  <c:v>8.7245597755301418E-4</c:v>
                </c:pt>
                <c:pt idx="1196">
                  <c:v>8.9291312210350846E-4</c:v>
                </c:pt>
                <c:pt idx="1197">
                  <c:v>9.9320341245122444E-4</c:v>
                </c:pt>
                <c:pt idx="1198">
                  <c:v>1.0068385260657213E-3</c:v>
                </c:pt>
                <c:pt idx="1199">
                  <c:v>1.0202246132895319E-3</c:v>
                </c:pt>
                <c:pt idx="1200">
                  <c:v>9.7505507836650573E-4</c:v>
                </c:pt>
                <c:pt idx="1201">
                  <c:v>1.0749907914741285E-3</c:v>
                </c:pt>
                <c:pt idx="1202">
                  <c:v>1.1634765686722438E-2</c:v>
                </c:pt>
                <c:pt idx="1203">
                  <c:v>6.3791163653873426E-3</c:v>
                </c:pt>
                <c:pt idx="1204">
                  <c:v>1.0483336871044063E-2</c:v>
                </c:pt>
                <c:pt idx="1205">
                  <c:v>1.1155678955986514E-2</c:v>
                </c:pt>
                <c:pt idx="1206">
                  <c:v>9.9995714494561863E-3</c:v>
                </c:pt>
                <c:pt idx="1207">
                  <c:v>4.6811395078321695E-3</c:v>
                </c:pt>
                <c:pt idx="1208">
                  <c:v>6.6527976045033486E-3</c:v>
                </c:pt>
                <c:pt idx="1209">
                  <c:v>6.2401231757635393E-3</c:v>
                </c:pt>
                <c:pt idx="1210">
                  <c:v>6.4581865257679772E-3</c:v>
                </c:pt>
                <c:pt idx="1211">
                  <c:v>6.1787231383774281E-3</c:v>
                </c:pt>
                <c:pt idx="1212">
                  <c:v>5.2454366266589574E-3</c:v>
                </c:pt>
                <c:pt idx="1213">
                  <c:v>5.3453390177092899E-3</c:v>
                </c:pt>
                <c:pt idx="1214">
                  <c:v>5.5327632789154112E-3</c:v>
                </c:pt>
                <c:pt idx="1215">
                  <c:v>5.5921511187619309E-3</c:v>
                </c:pt>
                <c:pt idx="1216">
                  <c:v>5.5093617638596638E-3</c:v>
                </c:pt>
                <c:pt idx="1217">
                  <c:v>6.5699680621754825E-3</c:v>
                </c:pt>
                <c:pt idx="1218">
                  <c:v>4.5546855763146515E-3</c:v>
                </c:pt>
                <c:pt idx="1219">
                  <c:v>6.3900615362361673E-3</c:v>
                </c:pt>
                <c:pt idx="1220">
                  <c:v>4.3966076612870601E-3</c:v>
                </c:pt>
                <c:pt idx="1221">
                  <c:v>4.3855941024911324E-3</c:v>
                </c:pt>
                <c:pt idx="1222">
                  <c:v>6.406155713066174E-3</c:v>
                </c:pt>
                <c:pt idx="1223">
                  <c:v>4.5806003123829587E-3</c:v>
                </c:pt>
                <c:pt idx="1224">
                  <c:v>6.5551502627532966E-3</c:v>
                </c:pt>
                <c:pt idx="1225">
                  <c:v>4.7454828937291416E-3</c:v>
                </c:pt>
                <c:pt idx="1226">
                  <c:v>4.9038594541037164E-3</c:v>
                </c:pt>
                <c:pt idx="1227">
                  <c:v>7.0877793326344554E-3</c:v>
                </c:pt>
                <c:pt idx="1228">
                  <c:v>5.3136686190090781E-3</c:v>
                </c:pt>
                <c:pt idx="1229">
                  <c:v>4.6685682350973996E-3</c:v>
                </c:pt>
                <c:pt idx="1230">
                  <c:v>4.793607796400136E-3</c:v>
                </c:pt>
                <c:pt idx="1231">
                  <c:v>6.5809255603397837E-3</c:v>
                </c:pt>
                <c:pt idx="1232">
                  <c:v>1.3129204612420169E-2</c:v>
                </c:pt>
                <c:pt idx="1233">
                  <c:v>4.6771135609863339E-3</c:v>
                </c:pt>
                <c:pt idx="1234">
                  <c:v>4.8241740388047984E-3</c:v>
                </c:pt>
                <c:pt idx="1235">
                  <c:v>6.6531804339079242E-3</c:v>
                </c:pt>
                <c:pt idx="1236">
                  <c:v>5.0635526479377788E-3</c:v>
                </c:pt>
                <c:pt idx="1237">
                  <c:v>6.291604750027489E-3</c:v>
                </c:pt>
                <c:pt idx="1238">
                  <c:v>6.5765943693128145E-3</c:v>
                </c:pt>
                <c:pt idx="1239">
                  <c:v>5.1113245725294644E-3</c:v>
                </c:pt>
                <c:pt idx="1240">
                  <c:v>5.3178028759711679E-3</c:v>
                </c:pt>
                <c:pt idx="1241">
                  <c:v>5.6268680872361152E-3</c:v>
                </c:pt>
                <c:pt idx="1242">
                  <c:v>6.0377244408880678E-3</c:v>
                </c:pt>
                <c:pt idx="1243">
                  <c:v>6.2188665332552247E-3</c:v>
                </c:pt>
                <c:pt idx="1244">
                  <c:v>6.8899063106275969E-3</c:v>
                </c:pt>
                <c:pt idx="1245">
                  <c:v>7.129856011302619E-3</c:v>
                </c:pt>
                <c:pt idx="1246">
                  <c:v>7.4773583383230813E-3</c:v>
                </c:pt>
                <c:pt idx="1247">
                  <c:v>4.5577148102018553E-3</c:v>
                </c:pt>
                <c:pt idx="1248">
                  <c:v>5.0551176145385724E-3</c:v>
                </c:pt>
                <c:pt idx="1249">
                  <c:v>1.3480850471082452E-2</c:v>
                </c:pt>
                <c:pt idx="1250">
                  <c:v>1.2216553634019965E-2</c:v>
                </c:pt>
                <c:pt idx="1251">
                  <c:v>4.5637770981839824E-3</c:v>
                </c:pt>
                <c:pt idx="1252">
                  <c:v>6.7379137812527768E-3</c:v>
                </c:pt>
                <c:pt idx="1253">
                  <c:v>1.0262946941315921E-2</c:v>
                </c:pt>
                <c:pt idx="1254">
                  <c:v>5.8277803343290552E-3</c:v>
                </c:pt>
                <c:pt idx="1255">
                  <c:v>5.407044488245534E-3</c:v>
                </c:pt>
                <c:pt idx="1256">
                  <c:v>4.8457709135311857E-3</c:v>
                </c:pt>
                <c:pt idx="1257">
                  <c:v>5.1815267902950513E-3</c:v>
                </c:pt>
                <c:pt idx="1258">
                  <c:v>4.7989591657699405E-3</c:v>
                </c:pt>
                <c:pt idx="1259">
                  <c:v>4.4965223770188356E-3</c:v>
                </c:pt>
                <c:pt idx="1260">
                  <c:v>4.4008691583015559E-3</c:v>
                </c:pt>
                <c:pt idx="1261">
                  <c:v>1.5358155375462493E-3</c:v>
                </c:pt>
                <c:pt idx="1262">
                  <c:v>1.4935836995705117E-3</c:v>
                </c:pt>
                <c:pt idx="1263">
                  <c:v>1.4660503872030292E-3</c:v>
                </c:pt>
                <c:pt idx="1264">
                  <c:v>3.503240117814165E-3</c:v>
                </c:pt>
                <c:pt idx="1265">
                  <c:v>3.2081812381327471E-3</c:v>
                </c:pt>
                <c:pt idx="1266">
                  <c:v>2.407380758847623E-3</c:v>
                </c:pt>
                <c:pt idx="1267">
                  <c:v>1.8572605256531203E-3</c:v>
                </c:pt>
                <c:pt idx="1268">
                  <c:v>2.2558558408535289E-3</c:v>
                </c:pt>
                <c:pt idx="1269">
                  <c:v>2.9351418565147901E-3</c:v>
                </c:pt>
                <c:pt idx="1270">
                  <c:v>3.5181441432790735E-3</c:v>
                </c:pt>
                <c:pt idx="1271">
                  <c:v>3.9888526193339689E-3</c:v>
                </c:pt>
                <c:pt idx="1272">
                  <c:v>4.6612802648261101E-3</c:v>
                </c:pt>
                <c:pt idx="1273">
                  <c:v>6.242839238973859E-3</c:v>
                </c:pt>
                <c:pt idx="1274">
                  <c:v>2.4085503791752647E-3</c:v>
                </c:pt>
                <c:pt idx="1275">
                  <c:v>2.4443944853572569E-3</c:v>
                </c:pt>
                <c:pt idx="1276">
                  <c:v>2.3050839508841369E-3</c:v>
                </c:pt>
                <c:pt idx="1277">
                  <c:v>1.3247543114149861E-3</c:v>
                </c:pt>
                <c:pt idx="1278">
                  <c:v>1.0897397795074752E-3</c:v>
                </c:pt>
                <c:pt idx="1279">
                  <c:v>1.264295951168794E-3</c:v>
                </c:pt>
                <c:pt idx="1280">
                  <c:v>1.1524814627700687E-3</c:v>
                </c:pt>
                <c:pt idx="1281">
                  <c:v>1.1626339793070113E-3</c:v>
                </c:pt>
                <c:pt idx="1282">
                  <c:v>1.1071569072182588E-3</c:v>
                </c:pt>
                <c:pt idx="1283">
                  <c:v>9.2871651192377497E-4</c:v>
                </c:pt>
                <c:pt idx="1284">
                  <c:v>9.0815561422190349E-4</c:v>
                </c:pt>
                <c:pt idx="1285">
                  <c:v>1.0051424172672319E-3</c:v>
                </c:pt>
                <c:pt idx="1286">
                  <c:v>8.8513227270972477E-4</c:v>
                </c:pt>
                <c:pt idx="1287">
                  <c:v>8.6832148091739339E-4</c:v>
                </c:pt>
                <c:pt idx="1288">
                  <c:v>9.8402491918191679E-4</c:v>
                </c:pt>
                <c:pt idx="1289">
                  <c:v>1.5562230199948229E-3</c:v>
                </c:pt>
                <c:pt idx="1290">
                  <c:v>1.5414072109307324E-3</c:v>
                </c:pt>
                <c:pt idx="1291">
                  <c:v>1.5258968788927924E-3</c:v>
                </c:pt>
                <c:pt idx="1292">
                  <c:v>1.6011459708570527E-3</c:v>
                </c:pt>
                <c:pt idx="1293">
                  <c:v>1.5026581550483891E-3</c:v>
                </c:pt>
                <c:pt idx="1294">
                  <c:v>1.2309122464118295E-3</c:v>
                </c:pt>
                <c:pt idx="1295">
                  <c:v>1.1287638547170104E-3</c:v>
                </c:pt>
                <c:pt idx="1296">
                  <c:v>1.0952610627035686E-3</c:v>
                </c:pt>
                <c:pt idx="1297">
                  <c:v>1.5904697650769273E-3</c:v>
                </c:pt>
                <c:pt idx="1298">
                  <c:v>1.6216470989050642E-3</c:v>
                </c:pt>
                <c:pt idx="1299">
                  <c:v>1.9620492906131754E-3</c:v>
                </c:pt>
                <c:pt idx="1300">
                  <c:v>2.4925153379090482E-3</c:v>
                </c:pt>
                <c:pt idx="1301">
                  <c:v>1.6908176484295824E-3</c:v>
                </c:pt>
                <c:pt idx="1302">
                  <c:v>1.8752121856820819E-3</c:v>
                </c:pt>
                <c:pt idx="1303">
                  <c:v>2.0929865912153872E-3</c:v>
                </c:pt>
                <c:pt idx="1304">
                  <c:v>2.3656566315009655E-3</c:v>
                </c:pt>
                <c:pt idx="1305">
                  <c:v>2.5270001153797818E-3</c:v>
                </c:pt>
                <c:pt idx="1306">
                  <c:v>2.6814966019566584E-3</c:v>
                </c:pt>
                <c:pt idx="1307">
                  <c:v>3.0416042251618911E-3</c:v>
                </c:pt>
                <c:pt idx="1308">
                  <c:v>3.338608395319259E-3</c:v>
                </c:pt>
                <c:pt idx="1309">
                  <c:v>3.5591465733530478E-3</c:v>
                </c:pt>
                <c:pt idx="1310">
                  <c:v>3.8229618147846648E-3</c:v>
                </c:pt>
                <c:pt idx="1311">
                  <c:v>4.0718806153390852E-3</c:v>
                </c:pt>
                <c:pt idx="1312">
                  <c:v>3.2541584951739006E-3</c:v>
                </c:pt>
                <c:pt idx="1313">
                  <c:v>2.8117551506873545E-3</c:v>
                </c:pt>
                <c:pt idx="1314">
                  <c:v>2.9462087260051081E-3</c:v>
                </c:pt>
                <c:pt idx="1315">
                  <c:v>3.0743420976546152E-3</c:v>
                </c:pt>
                <c:pt idx="1316">
                  <c:v>3.1655993496472919E-3</c:v>
                </c:pt>
                <c:pt idx="1317">
                  <c:v>3.3030308638501899E-3</c:v>
                </c:pt>
                <c:pt idx="1318">
                  <c:v>3.3753266298912981E-3</c:v>
                </c:pt>
                <c:pt idx="1319">
                  <c:v>2.8998708571624952E-3</c:v>
                </c:pt>
                <c:pt idx="1320">
                  <c:v>2.4360817933241968E-3</c:v>
                </c:pt>
                <c:pt idx="1321">
                  <c:v>3.227266363745243E-3</c:v>
                </c:pt>
                <c:pt idx="1322">
                  <c:v>1.828367897416746E-3</c:v>
                </c:pt>
                <c:pt idx="1323">
                  <c:v>2.5696379503749723E-3</c:v>
                </c:pt>
                <c:pt idx="1324">
                  <c:v>4.6317238933725885E-3</c:v>
                </c:pt>
                <c:pt idx="1325">
                  <c:v>9.2578276238626453E-3</c:v>
                </c:pt>
                <c:pt idx="1326">
                  <c:v>4.078641938989911E-3</c:v>
                </c:pt>
                <c:pt idx="1327">
                  <c:v>1.6648730154828894E-3</c:v>
                </c:pt>
                <c:pt idx="1328">
                  <c:v>1.2242231852036356E-3</c:v>
                </c:pt>
                <c:pt idx="1329">
                  <c:v>3.0825138902318438E-3</c:v>
                </c:pt>
                <c:pt idx="1330">
                  <c:v>3.6893615274517081E-3</c:v>
                </c:pt>
                <c:pt idx="1331">
                  <c:v>2.2990628975854376E-3</c:v>
                </c:pt>
                <c:pt idx="1332">
                  <c:v>2.2179548443944192E-3</c:v>
                </c:pt>
                <c:pt idx="1333">
                  <c:v>2.2324609112771869E-3</c:v>
                </c:pt>
                <c:pt idx="1334">
                  <c:v>2.1505146518151328E-3</c:v>
                </c:pt>
                <c:pt idx="1335">
                  <c:v>5.83367002175575E-3</c:v>
                </c:pt>
                <c:pt idx="1336">
                  <c:v>1.8607487898798254E-3</c:v>
                </c:pt>
                <c:pt idx="1337">
                  <c:v>2.72712040161549E-3</c:v>
                </c:pt>
                <c:pt idx="1338">
                  <c:v>1.6064778317239231E-3</c:v>
                </c:pt>
                <c:pt idx="1339">
                  <c:v>1.6503457209687453E-3</c:v>
                </c:pt>
                <c:pt idx="1340">
                  <c:v>1.7103541511235218E-3</c:v>
                </c:pt>
                <c:pt idx="1341">
                  <c:v>1.8251932794015008E-3</c:v>
                </c:pt>
                <c:pt idx="1342">
                  <c:v>1.9786124156040497E-3</c:v>
                </c:pt>
                <c:pt idx="1343">
                  <c:v>2.1826870324995577E-3</c:v>
                </c:pt>
                <c:pt idx="1344">
                  <c:v>2.3262260252070273E-3</c:v>
                </c:pt>
                <c:pt idx="1345">
                  <c:v>2.3755282843825514E-3</c:v>
                </c:pt>
                <c:pt idx="1346">
                  <c:v>1.6223809070045488E-3</c:v>
                </c:pt>
                <c:pt idx="1347">
                  <c:v>1.6461965918884661E-3</c:v>
                </c:pt>
                <c:pt idx="1348">
                  <c:v>1.6886672138033821E-3</c:v>
                </c:pt>
                <c:pt idx="1349">
                  <c:v>1.4558687624194142E-3</c:v>
                </c:pt>
                <c:pt idx="1350">
                  <c:v>1.484774922807448E-3</c:v>
                </c:pt>
                <c:pt idx="1351">
                  <c:v>1.5061753940790058E-3</c:v>
                </c:pt>
                <c:pt idx="1352">
                  <c:v>1.5202798526730331E-3</c:v>
                </c:pt>
                <c:pt idx="1353">
                  <c:v>1.6478556300408985E-3</c:v>
                </c:pt>
                <c:pt idx="1354">
                  <c:v>2.0454864005358332E-3</c:v>
                </c:pt>
                <c:pt idx="1355">
                  <c:v>2.0589876162814911E-3</c:v>
                </c:pt>
                <c:pt idx="1356">
                  <c:v>2.2370057994304921E-3</c:v>
                </c:pt>
                <c:pt idx="1357">
                  <c:v>2.2876798656498156E-3</c:v>
                </c:pt>
                <c:pt idx="1358">
                  <c:v>2.9376141804568203E-3</c:v>
                </c:pt>
                <c:pt idx="1359">
                  <c:v>3.7825898346764996E-3</c:v>
                </c:pt>
                <c:pt idx="1360">
                  <c:v>2.9990836685672624E-3</c:v>
                </c:pt>
                <c:pt idx="1361">
                  <c:v>1.647147732036881E-3</c:v>
                </c:pt>
                <c:pt idx="1362">
                  <c:v>1.6613493961854429E-3</c:v>
                </c:pt>
                <c:pt idx="1363">
                  <c:v>2.0600176208336192E-3</c:v>
                </c:pt>
                <c:pt idx="1364">
                  <c:v>2.3790172883263227E-3</c:v>
                </c:pt>
                <c:pt idx="1365">
                  <c:v>2.8046199400467361E-3</c:v>
                </c:pt>
                <c:pt idx="1366">
                  <c:v>6.3715293901380789E-3</c:v>
                </c:pt>
                <c:pt idx="1367">
                  <c:v>9.5508701903176119E-3</c:v>
                </c:pt>
                <c:pt idx="1368">
                  <c:v>1.1922265063997999E-2</c:v>
                </c:pt>
                <c:pt idx="1369">
                  <c:v>1.3399409998638553E-2</c:v>
                </c:pt>
                <c:pt idx="1370">
                  <c:v>1.4750964212860616E-2</c:v>
                </c:pt>
                <c:pt idx="1371">
                  <c:v>1.4598982928654308E-2</c:v>
                </c:pt>
                <c:pt idx="1372">
                  <c:v>1.3856366528086399E-2</c:v>
                </c:pt>
                <c:pt idx="1373">
                  <c:v>1.1833566960258102E-2</c:v>
                </c:pt>
                <c:pt idx="1374">
                  <c:v>9.8313051116366516E-3</c:v>
                </c:pt>
                <c:pt idx="1375">
                  <c:v>8.0223170803716496E-3</c:v>
                </c:pt>
                <c:pt idx="1376">
                  <c:v>1.7129106713893009E-2</c:v>
                </c:pt>
                <c:pt idx="1377">
                  <c:v>7.142976531807772E-3</c:v>
                </c:pt>
                <c:pt idx="1378">
                  <c:v>5.3328666008159668E-3</c:v>
                </c:pt>
                <c:pt idx="1379">
                  <c:v>5.7390697111833946E-3</c:v>
                </c:pt>
                <c:pt idx="1380">
                  <c:v>6.098197668689723E-3</c:v>
                </c:pt>
                <c:pt idx="1381">
                  <c:v>5.776371264058223E-3</c:v>
                </c:pt>
                <c:pt idx="1382">
                  <c:v>6.4895787994600938E-3</c:v>
                </c:pt>
                <c:pt idx="1383">
                  <c:v>6.0368365696115006E-3</c:v>
                </c:pt>
                <c:pt idx="1384">
                  <c:v>5.1420455106815383E-3</c:v>
                </c:pt>
                <c:pt idx="1385">
                  <c:v>6.2918004001217562E-3</c:v>
                </c:pt>
                <c:pt idx="1386">
                  <c:v>4.5712289169607193E-3</c:v>
                </c:pt>
                <c:pt idx="1387">
                  <c:v>4.4325461888810895E-3</c:v>
                </c:pt>
                <c:pt idx="1388">
                  <c:v>6.5696796507323484E-3</c:v>
                </c:pt>
                <c:pt idx="1389">
                  <c:v>4.2623774513045661E-3</c:v>
                </c:pt>
                <c:pt idx="1390">
                  <c:v>4.3221790504971583E-3</c:v>
                </c:pt>
                <c:pt idx="1391">
                  <c:v>2.1145395459742132E-3</c:v>
                </c:pt>
                <c:pt idx="1392">
                  <c:v>1.8929638020465278E-3</c:v>
                </c:pt>
                <c:pt idx="1393">
                  <c:v>1.7366934522928673E-3</c:v>
                </c:pt>
                <c:pt idx="1394">
                  <c:v>1.6133407671444053E-3</c:v>
                </c:pt>
                <c:pt idx="1395">
                  <c:v>1.5849504330021293E-3</c:v>
                </c:pt>
                <c:pt idx="1396">
                  <c:v>1.778662886520236E-3</c:v>
                </c:pt>
                <c:pt idx="1397">
                  <c:v>1.6905449757764969E-3</c:v>
                </c:pt>
                <c:pt idx="1398">
                  <c:v>1.4491337618806346E-3</c:v>
                </c:pt>
                <c:pt idx="1399">
                  <c:v>1.514099459915316E-3</c:v>
                </c:pt>
                <c:pt idx="1400">
                  <c:v>1.4087045645224173E-3</c:v>
                </c:pt>
                <c:pt idx="1401">
                  <c:v>1.5922292181137121E-3</c:v>
                </c:pt>
                <c:pt idx="1402">
                  <c:v>1.4175295441950135E-3</c:v>
                </c:pt>
                <c:pt idx="1403">
                  <c:v>1.4285787638875743E-3</c:v>
                </c:pt>
                <c:pt idx="1404">
                  <c:v>1.3332573535161875E-3</c:v>
                </c:pt>
                <c:pt idx="1405">
                  <c:v>1.1800943093033731E-3</c:v>
                </c:pt>
                <c:pt idx="1406">
                  <c:v>1.1823901530126665E-3</c:v>
                </c:pt>
                <c:pt idx="1407">
                  <c:v>1.0913925516267879E-3</c:v>
                </c:pt>
                <c:pt idx="1408">
                  <c:v>1.0087459123998025E-3</c:v>
                </c:pt>
                <c:pt idx="1409">
                  <c:v>9.2794434547452788E-4</c:v>
                </c:pt>
                <c:pt idx="1410">
                  <c:v>8.9042025529958708E-4</c:v>
                </c:pt>
                <c:pt idx="1411">
                  <c:v>9.6040726883866697E-4</c:v>
                </c:pt>
                <c:pt idx="1412">
                  <c:v>8.8805593238656705E-4</c:v>
                </c:pt>
                <c:pt idx="1413">
                  <c:v>2.3518062003687742E-3</c:v>
                </c:pt>
                <c:pt idx="1414">
                  <c:v>3.1487829826246905E-3</c:v>
                </c:pt>
                <c:pt idx="1415">
                  <c:v>3.9085582947235124E-3</c:v>
                </c:pt>
                <c:pt idx="1416">
                  <c:v>4.0042575120404393E-3</c:v>
                </c:pt>
                <c:pt idx="1417">
                  <c:v>7.1512586904896105E-3</c:v>
                </c:pt>
                <c:pt idx="1418">
                  <c:v>1.7707099101778534E-2</c:v>
                </c:pt>
                <c:pt idx="1419">
                  <c:v>2.5463446713777954E-2</c:v>
                </c:pt>
                <c:pt idx="1420">
                  <c:v>2.6016744172686016E-2</c:v>
                </c:pt>
                <c:pt idx="1421">
                  <c:v>2.9959146146742884E-2</c:v>
                </c:pt>
                <c:pt idx="1422">
                  <c:v>3.8157484690258217E-2</c:v>
                </c:pt>
                <c:pt idx="1423">
                  <c:v>4.0194950005849814E-2</c:v>
                </c:pt>
                <c:pt idx="1424">
                  <c:v>4.0349874614328568E-2</c:v>
                </c:pt>
                <c:pt idx="1425">
                  <c:v>3.923888768476623E-2</c:v>
                </c:pt>
                <c:pt idx="1426">
                  <c:v>3.7550131887310788E-2</c:v>
                </c:pt>
                <c:pt idx="1427">
                  <c:v>3.40500893203955E-2</c:v>
                </c:pt>
                <c:pt idx="1428">
                  <c:v>6.4440454424002161E-3</c:v>
                </c:pt>
                <c:pt idx="1429">
                  <c:v>6.4217958247557855E-3</c:v>
                </c:pt>
                <c:pt idx="1430">
                  <c:v>3.2084226482498132E-2</c:v>
                </c:pt>
                <c:pt idx="1431">
                  <c:v>3.5645126299923058E-2</c:v>
                </c:pt>
                <c:pt idx="1432">
                  <c:v>1.3332547795849219E-3</c:v>
                </c:pt>
                <c:pt idx="1433">
                  <c:v>1.2055221119722098E-3</c:v>
                </c:pt>
                <c:pt idx="1434">
                  <c:v>1.1776205731338035E-3</c:v>
                </c:pt>
                <c:pt idx="1435">
                  <c:v>1.210507840866905E-3</c:v>
                </c:pt>
                <c:pt idx="1436">
                  <c:v>1.1245588808004212E-3</c:v>
                </c:pt>
                <c:pt idx="1437">
                  <c:v>1.150855940358665E-3</c:v>
                </c:pt>
                <c:pt idx="1438">
                  <c:v>1.1651296456525022E-3</c:v>
                </c:pt>
                <c:pt idx="1439">
                  <c:v>1.1707333485251135E-3</c:v>
                </c:pt>
                <c:pt idx="1440">
                  <c:v>1.6378940591364266E-3</c:v>
                </c:pt>
                <c:pt idx="1441">
                  <c:v>1.6200181247114323E-3</c:v>
                </c:pt>
                <c:pt idx="1442">
                  <c:v>1.5517886160764849E-3</c:v>
                </c:pt>
                <c:pt idx="1443">
                  <c:v>1.4159535305847755E-3</c:v>
                </c:pt>
                <c:pt idx="1444">
                  <c:v>1.418781580527185E-3</c:v>
                </c:pt>
                <c:pt idx="1445">
                  <c:v>1.4291031266089002E-3</c:v>
                </c:pt>
                <c:pt idx="1446">
                  <c:v>1.410702595646747E-3</c:v>
                </c:pt>
                <c:pt idx="1447">
                  <c:v>1.4111413574633418E-3</c:v>
                </c:pt>
                <c:pt idx="1448">
                  <c:v>1.3827418337595226E-3</c:v>
                </c:pt>
                <c:pt idx="1449">
                  <c:v>1.3652296863003524E-3</c:v>
                </c:pt>
                <c:pt idx="1450">
                  <c:v>1.3769665861285672E-3</c:v>
                </c:pt>
                <c:pt idx="1451">
                  <c:v>1.3971502849975158E-3</c:v>
                </c:pt>
                <c:pt idx="1452">
                  <c:v>1.382846190206681E-3</c:v>
                </c:pt>
                <c:pt idx="1453">
                  <c:v>1.4442466622779922E-3</c:v>
                </c:pt>
                <c:pt idx="1454">
                  <c:v>1.4583624845246283E-3</c:v>
                </c:pt>
                <c:pt idx="1455">
                  <c:v>1.5239374045538303E-3</c:v>
                </c:pt>
                <c:pt idx="1456">
                  <c:v>1.2918002261994989E-3</c:v>
                </c:pt>
                <c:pt idx="1457">
                  <c:v>1.4320694098861281E-3</c:v>
                </c:pt>
                <c:pt idx="1458">
                  <c:v>1.192227837193464E-3</c:v>
                </c:pt>
                <c:pt idx="1459">
                  <c:v>1.2021664380999979E-3</c:v>
                </c:pt>
                <c:pt idx="1460">
                  <c:v>1.2533608287560003E-3</c:v>
                </c:pt>
                <c:pt idx="1461">
                  <c:v>1.2460139292667469E-3</c:v>
                </c:pt>
                <c:pt idx="1462">
                  <c:v>1.3111346437294381E-3</c:v>
                </c:pt>
                <c:pt idx="1463">
                  <c:v>1.2982628217666748E-3</c:v>
                </c:pt>
                <c:pt idx="1464">
                  <c:v>1.3082966068056108E-3</c:v>
                </c:pt>
                <c:pt idx="1465">
                  <c:v>1.3746681526665507E-3</c:v>
                </c:pt>
                <c:pt idx="1466">
                  <c:v>1.3587574326344098E-3</c:v>
                </c:pt>
                <c:pt idx="1467">
                  <c:v>1.5392815972202563E-3</c:v>
                </c:pt>
                <c:pt idx="1468">
                  <c:v>2.0807108449709226E-3</c:v>
                </c:pt>
                <c:pt idx="1469">
                  <c:v>2.166552692990667E-3</c:v>
                </c:pt>
                <c:pt idx="1470">
                  <c:v>2.0823454965965037E-3</c:v>
                </c:pt>
                <c:pt idx="1471">
                  <c:v>1.8960338873621745E-3</c:v>
                </c:pt>
                <c:pt idx="1472">
                  <c:v>1.991132576750015E-3</c:v>
                </c:pt>
                <c:pt idx="1473">
                  <c:v>1.8481565081390843E-3</c:v>
                </c:pt>
                <c:pt idx="1474">
                  <c:v>1.7056841284675028E-3</c:v>
                </c:pt>
                <c:pt idx="1475">
                  <c:v>1.8928845858437108E-3</c:v>
                </c:pt>
                <c:pt idx="1476">
                  <c:v>1.8632521092437325E-3</c:v>
                </c:pt>
                <c:pt idx="1477">
                  <c:v>1.8663310271800093E-3</c:v>
                </c:pt>
                <c:pt idx="1478">
                  <c:v>1.0858752488674037E-3</c:v>
                </c:pt>
                <c:pt idx="1479">
                  <c:v>1.1326765975563076E-3</c:v>
                </c:pt>
                <c:pt idx="1480">
                  <c:v>1.1415739923333653E-3</c:v>
                </c:pt>
                <c:pt idx="1481">
                  <c:v>1.1740153767344284E-3</c:v>
                </c:pt>
                <c:pt idx="1482">
                  <c:v>3.5638512483211942E-3</c:v>
                </c:pt>
                <c:pt idx="1483">
                  <c:v>3.5690370056030308E-3</c:v>
                </c:pt>
                <c:pt idx="1484">
                  <c:v>3.8572754533957856E-3</c:v>
                </c:pt>
                <c:pt idx="1485">
                  <c:v>3.1515806031965424E-3</c:v>
                </c:pt>
                <c:pt idx="1486">
                  <c:v>2.8434365807876198E-3</c:v>
                </c:pt>
                <c:pt idx="1487">
                  <c:v>3.266239585429322E-3</c:v>
                </c:pt>
                <c:pt idx="1488">
                  <c:v>3.1617836498821867E-3</c:v>
                </c:pt>
                <c:pt idx="1489">
                  <c:v>2.7589536662843122E-3</c:v>
                </c:pt>
                <c:pt idx="1490">
                  <c:v>2.9012758651933215E-3</c:v>
                </c:pt>
                <c:pt idx="1491">
                  <c:v>3.4860206391803695E-3</c:v>
                </c:pt>
                <c:pt idx="1492">
                  <c:v>2.9370060031256289E-3</c:v>
                </c:pt>
                <c:pt idx="1493">
                  <c:v>2.1316627266167714E-3</c:v>
                </c:pt>
                <c:pt idx="1494">
                  <c:v>2.0443340638503405E-3</c:v>
                </c:pt>
                <c:pt idx="1495">
                  <c:v>1.9238480623666823E-3</c:v>
                </c:pt>
                <c:pt idx="1496">
                  <c:v>2.3778721523727217E-3</c:v>
                </c:pt>
                <c:pt idx="1497">
                  <c:v>6.0739049546891834E-3</c:v>
                </c:pt>
                <c:pt idx="1498">
                  <c:v>1.501642396543259E-3</c:v>
                </c:pt>
                <c:pt idx="1499">
                  <c:v>6.3799794106931141E-3</c:v>
                </c:pt>
                <c:pt idx="1500">
                  <c:v>1.4068107146306241E-3</c:v>
                </c:pt>
                <c:pt idx="1501">
                  <c:v>4.4622396345484231E-3</c:v>
                </c:pt>
                <c:pt idx="1502">
                  <c:v>1.4036506292218563E-3</c:v>
                </c:pt>
                <c:pt idx="1503">
                  <c:v>6.1131145658089147E-3</c:v>
                </c:pt>
                <c:pt idx="1504">
                  <c:v>1.3497939424475126E-3</c:v>
                </c:pt>
                <c:pt idx="1505">
                  <c:v>1.3589741271036184E-3</c:v>
                </c:pt>
                <c:pt idx="1506">
                  <c:v>2.2084456028975824E-3</c:v>
                </c:pt>
                <c:pt idx="1507">
                  <c:v>1.2579424007256152E-3</c:v>
                </c:pt>
                <c:pt idx="1508">
                  <c:v>1.142103546125963E-3</c:v>
                </c:pt>
                <c:pt idx="1509">
                  <c:v>9.7129051901234025E-4</c:v>
                </c:pt>
                <c:pt idx="1510">
                  <c:v>3.0715123971488218E-3</c:v>
                </c:pt>
                <c:pt idx="1511">
                  <c:v>3.1340258309001832E-3</c:v>
                </c:pt>
                <c:pt idx="1512">
                  <c:v>3.0222369778881899E-3</c:v>
                </c:pt>
                <c:pt idx="1513">
                  <c:v>2.9395122895550371E-3</c:v>
                </c:pt>
                <c:pt idx="1514">
                  <c:v>3.0178511785352866E-3</c:v>
                </c:pt>
                <c:pt idx="1515">
                  <c:v>2.7595625069495233E-3</c:v>
                </c:pt>
                <c:pt idx="1516">
                  <c:v>2.8485234878492562E-3</c:v>
                </c:pt>
                <c:pt idx="1517">
                  <c:v>2.7157897753219097E-3</c:v>
                </c:pt>
                <c:pt idx="1518">
                  <c:v>2.5132901023538455E-3</c:v>
                </c:pt>
                <c:pt idx="1519">
                  <c:v>2.2906130066723041E-3</c:v>
                </c:pt>
                <c:pt idx="1520">
                  <c:v>2.0607697642442161E-3</c:v>
                </c:pt>
                <c:pt idx="1521">
                  <c:v>2.000337041126796E-3</c:v>
                </c:pt>
                <c:pt idx="1522">
                  <c:v>1.9506778495021766E-3</c:v>
                </c:pt>
                <c:pt idx="1523">
                  <c:v>1.8116940317948788E-3</c:v>
                </c:pt>
                <c:pt idx="1524">
                  <c:v>1.6288902989509617E-3</c:v>
                </c:pt>
                <c:pt idx="1525">
                  <c:v>8.0407591955550702E-3</c:v>
                </c:pt>
                <c:pt idx="1526">
                  <c:v>8.4342647141032161E-3</c:v>
                </c:pt>
                <c:pt idx="1527">
                  <c:v>2.6286330978549828E-3</c:v>
                </c:pt>
                <c:pt idx="1528">
                  <c:v>2.4853379867258163E-3</c:v>
                </c:pt>
                <c:pt idx="1529">
                  <c:v>1.6196246781394448E-3</c:v>
                </c:pt>
                <c:pt idx="1530">
                  <c:v>1.4498678711087232E-3</c:v>
                </c:pt>
                <c:pt idx="1531">
                  <c:v>1.5026564286466568E-3</c:v>
                </c:pt>
                <c:pt idx="1532">
                  <c:v>1.4127359400880842E-3</c:v>
                </c:pt>
                <c:pt idx="1533">
                  <c:v>1.2637764168583704E-3</c:v>
                </c:pt>
                <c:pt idx="1534">
                  <c:v>1.3690127494566003E-3</c:v>
                </c:pt>
                <c:pt idx="1535">
                  <c:v>1.3104221534877643E-3</c:v>
                </c:pt>
                <c:pt idx="1536">
                  <c:v>1.2008668019990189E-3</c:v>
                </c:pt>
                <c:pt idx="1537">
                  <c:v>1.1239210677295205E-3</c:v>
                </c:pt>
                <c:pt idx="1538">
                  <c:v>1.0461471563575364E-3</c:v>
                </c:pt>
                <c:pt idx="1539">
                  <c:v>1.0950803753947231E-3</c:v>
                </c:pt>
                <c:pt idx="1540">
                  <c:v>1.4556974710874351E-3</c:v>
                </c:pt>
                <c:pt idx="1541">
                  <c:v>9.2313048246106251E-4</c:v>
                </c:pt>
                <c:pt idx="1542">
                  <c:v>1.2656765192841203E-3</c:v>
                </c:pt>
                <c:pt idx="1543">
                  <c:v>1.1597600472851913E-3</c:v>
                </c:pt>
                <c:pt idx="1544">
                  <c:v>1.0365970504870711E-3</c:v>
                </c:pt>
                <c:pt idx="1545">
                  <c:v>9.813605256412442E-4</c:v>
                </c:pt>
                <c:pt idx="1546">
                  <c:v>9.8101254662920855E-4</c:v>
                </c:pt>
                <c:pt idx="1547">
                  <c:v>1.0162262937680837E-3</c:v>
                </c:pt>
                <c:pt idx="1548">
                  <c:v>1.0609965877426072E-3</c:v>
                </c:pt>
                <c:pt idx="1549">
                  <c:v>1.0371249824729903E-3</c:v>
                </c:pt>
                <c:pt idx="1550">
                  <c:v>1.017365790354144E-3</c:v>
                </c:pt>
                <c:pt idx="1551">
                  <c:v>1.0264815829188396E-3</c:v>
                </c:pt>
                <c:pt idx="1552">
                  <c:v>1.0515968750163186E-3</c:v>
                </c:pt>
                <c:pt idx="1553">
                  <c:v>1.4781714536314958E-3</c:v>
                </c:pt>
                <c:pt idx="1554">
                  <c:v>1.5394098345314364E-3</c:v>
                </c:pt>
                <c:pt idx="1555">
                  <c:v>1.5885628658722686E-3</c:v>
                </c:pt>
                <c:pt idx="1556">
                  <c:v>4.8007115328048706E-3</c:v>
                </c:pt>
                <c:pt idx="1557">
                  <c:v>4.5859514958645278E-3</c:v>
                </c:pt>
                <c:pt idx="1558">
                  <c:v>4.2478216389776821E-3</c:v>
                </c:pt>
                <c:pt idx="1559">
                  <c:v>4.5567394945449959E-3</c:v>
                </c:pt>
                <c:pt idx="1560">
                  <c:v>4.6688668071469715E-3</c:v>
                </c:pt>
                <c:pt idx="1561">
                  <c:v>4.6286613427023882E-3</c:v>
                </c:pt>
                <c:pt idx="1562">
                  <c:v>4.7328172715481653E-3</c:v>
                </c:pt>
                <c:pt idx="1563">
                  <c:v>4.2362283342712928E-3</c:v>
                </c:pt>
                <c:pt idx="1564">
                  <c:v>4.6018374983168089E-3</c:v>
                </c:pt>
                <c:pt idx="1565">
                  <c:v>5.2333363374998431E-3</c:v>
                </c:pt>
                <c:pt idx="1566">
                  <c:v>3.091223344016584E-3</c:v>
                </c:pt>
                <c:pt idx="1567">
                  <c:v>3.26731102156431E-3</c:v>
                </c:pt>
                <c:pt idx="1568">
                  <c:v>2.8384342654395921E-3</c:v>
                </c:pt>
                <c:pt idx="1569">
                  <c:v>2.7734480772086088E-3</c:v>
                </c:pt>
                <c:pt idx="1570">
                  <c:v>2.7985764683777564E-3</c:v>
                </c:pt>
                <c:pt idx="1571">
                  <c:v>2.9887015334915798E-3</c:v>
                </c:pt>
                <c:pt idx="1572">
                  <c:v>3.2774133671486069E-3</c:v>
                </c:pt>
                <c:pt idx="1573">
                  <c:v>3.2363338253924793E-3</c:v>
                </c:pt>
                <c:pt idx="1574">
                  <c:v>2.7716676412664672E-3</c:v>
                </c:pt>
                <c:pt idx="1575">
                  <c:v>2.2198922614697636E-3</c:v>
                </c:pt>
                <c:pt idx="1576">
                  <c:v>2.1845144958810483E-3</c:v>
                </c:pt>
                <c:pt idx="1577">
                  <c:v>1.9569872124387423E-3</c:v>
                </c:pt>
                <c:pt idx="1578">
                  <c:v>1.5601062572350439E-3</c:v>
                </c:pt>
                <c:pt idx="1579">
                  <c:v>1.2619839010297052E-3</c:v>
                </c:pt>
                <c:pt idx="1580">
                  <c:v>1.2231977162804524E-3</c:v>
                </c:pt>
                <c:pt idx="1581">
                  <c:v>1.1046162072351359E-2</c:v>
                </c:pt>
                <c:pt idx="1582">
                  <c:v>1.1083204041006696E-2</c:v>
                </c:pt>
                <c:pt idx="1583">
                  <c:v>2.9165610971939758E-3</c:v>
                </c:pt>
                <c:pt idx="1584">
                  <c:v>8.0351359501199433E-3</c:v>
                </c:pt>
                <c:pt idx="1585">
                  <c:v>4.0428642512197552E-3</c:v>
                </c:pt>
                <c:pt idx="1586">
                  <c:v>3.6058363739117547E-3</c:v>
                </c:pt>
                <c:pt idx="1587">
                  <c:v>3.0123372437965258E-3</c:v>
                </c:pt>
                <c:pt idx="1588">
                  <c:v>2.8367047340999204E-3</c:v>
                </c:pt>
                <c:pt idx="1589">
                  <c:v>4.9568767935245454E-3</c:v>
                </c:pt>
                <c:pt idx="1590">
                  <c:v>3.0102752085508916E-3</c:v>
                </c:pt>
                <c:pt idx="1591">
                  <c:v>3.0769511663730946E-3</c:v>
                </c:pt>
                <c:pt idx="1592">
                  <c:v>2.1710048121681689E-3</c:v>
                </c:pt>
                <c:pt idx="1593">
                  <c:v>2.1728421834208275E-3</c:v>
                </c:pt>
                <c:pt idx="1594">
                  <c:v>1.9189383258461272E-3</c:v>
                </c:pt>
                <c:pt idx="1595">
                  <c:v>1.7093991467820337E-3</c:v>
                </c:pt>
                <c:pt idx="1596">
                  <c:v>1.9544798920437417E-3</c:v>
                </c:pt>
                <c:pt idx="1597">
                  <c:v>1.8953017576340422E-3</c:v>
                </c:pt>
                <c:pt idx="1598">
                  <c:v>1.8967231845913425E-3</c:v>
                </c:pt>
                <c:pt idx="1599">
                  <c:v>8.8729574484670566E-4</c:v>
                </c:pt>
                <c:pt idx="1600">
                  <c:v>8.8248511553342659E-4</c:v>
                </c:pt>
                <c:pt idx="1601">
                  <c:v>8.9261151519342869E-4</c:v>
                </c:pt>
                <c:pt idx="1602">
                  <c:v>1.0048893663710146E-3</c:v>
                </c:pt>
                <c:pt idx="1603">
                  <c:v>1.0323913417183098E-3</c:v>
                </c:pt>
                <c:pt idx="1604">
                  <c:v>1.0371582307934293E-3</c:v>
                </c:pt>
                <c:pt idx="1605">
                  <c:v>1.0553195940194457E-3</c:v>
                </c:pt>
                <c:pt idx="1606">
                  <c:v>1.0890545022234858E-3</c:v>
                </c:pt>
                <c:pt idx="1607">
                  <c:v>1.0573232967276594E-3</c:v>
                </c:pt>
                <c:pt idx="1608">
                  <c:v>1.0558091201725549E-3</c:v>
                </c:pt>
                <c:pt idx="1609">
                  <c:v>1.6392638391742691E-3</c:v>
                </c:pt>
                <c:pt idx="1610">
                  <c:v>1.5487768445586756E-3</c:v>
                </c:pt>
                <c:pt idx="1611">
                  <c:v>1.5410422417307785E-3</c:v>
                </c:pt>
                <c:pt idx="1612">
                  <c:v>1.2270885747778122E-3</c:v>
                </c:pt>
                <c:pt idx="1613">
                  <c:v>1.2365368718487806E-3</c:v>
                </c:pt>
                <c:pt idx="1614">
                  <c:v>1.2227218949401187E-3</c:v>
                </c:pt>
                <c:pt idx="1615">
                  <c:v>1.1166839239558394E-3</c:v>
                </c:pt>
                <c:pt idx="1616">
                  <c:v>1.1747672821447743E-3</c:v>
                </c:pt>
                <c:pt idx="1617">
                  <c:v>1.1995286429000755E-3</c:v>
                </c:pt>
                <c:pt idx="1618">
                  <c:v>1.2576985705194247E-3</c:v>
                </c:pt>
                <c:pt idx="1619">
                  <c:v>1.2741224310084519E-3</c:v>
                </c:pt>
                <c:pt idx="1620">
                  <c:v>1.1660179126399147E-3</c:v>
                </c:pt>
                <c:pt idx="1621">
                  <c:v>1.1641996889318427E-3</c:v>
                </c:pt>
                <c:pt idx="1622">
                  <c:v>1.2516820523403149E-3</c:v>
                </c:pt>
                <c:pt idx="1623">
                  <c:v>1.363376533411909E-3</c:v>
                </c:pt>
                <c:pt idx="1624">
                  <c:v>2.337408802368191E-3</c:v>
                </c:pt>
                <c:pt idx="1625">
                  <c:v>1.3746035736192895E-3</c:v>
                </c:pt>
                <c:pt idx="1626">
                  <c:v>1.256437614123681E-3</c:v>
                </c:pt>
                <c:pt idx="1627">
                  <c:v>1.2581129522116082E-3</c:v>
                </c:pt>
                <c:pt idx="1628">
                  <c:v>1.3175202718383224E-3</c:v>
                </c:pt>
                <c:pt idx="1629">
                  <c:v>1.8105817049595331E-3</c:v>
                </c:pt>
                <c:pt idx="1630">
                  <c:v>2.6454465572998739E-3</c:v>
                </c:pt>
                <c:pt idx="1631">
                  <c:v>3.2568672902349386E-3</c:v>
                </c:pt>
                <c:pt idx="1632">
                  <c:v>4.1859654631409456E-3</c:v>
                </c:pt>
                <c:pt idx="1633">
                  <c:v>4.6639076408696734E-3</c:v>
                </c:pt>
                <c:pt idx="1634">
                  <c:v>2.0464587291813452E-3</c:v>
                </c:pt>
                <c:pt idx="1635">
                  <c:v>1.9890053745888737E-3</c:v>
                </c:pt>
                <c:pt idx="1636">
                  <c:v>2.3708972082423434E-3</c:v>
                </c:pt>
                <c:pt idx="1637">
                  <c:v>3.3076364457740584E-3</c:v>
                </c:pt>
                <c:pt idx="1638">
                  <c:v>3.9986914660921765E-3</c:v>
                </c:pt>
                <c:pt idx="1639">
                  <c:v>5.0581459004318177E-3</c:v>
                </c:pt>
                <c:pt idx="1640">
                  <c:v>6.3692580024007871E-3</c:v>
                </c:pt>
                <c:pt idx="1641">
                  <c:v>8.4985596694141484E-3</c:v>
                </c:pt>
                <c:pt idx="1642">
                  <c:v>1.0912740540196197E-2</c:v>
                </c:pt>
                <c:pt idx="1643">
                  <c:v>1.4012498488405354E-2</c:v>
                </c:pt>
                <c:pt idx="1644">
                  <c:v>1.7325132577093845E-2</c:v>
                </c:pt>
                <c:pt idx="1645">
                  <c:v>2.0842397886347556E-2</c:v>
                </c:pt>
                <c:pt idx="1646">
                  <c:v>2.4764009319553481E-2</c:v>
                </c:pt>
                <c:pt idx="1647">
                  <c:v>2.8794461942952404E-2</c:v>
                </c:pt>
                <c:pt idx="1648">
                  <c:v>3.0828766632219042E-2</c:v>
                </c:pt>
              </c:numCache>
            </c:numRef>
          </c:xVal>
          <c:yVal>
            <c:numRef>
              <c:f>Regression!RegChartStudResid</c:f>
              <c:numCache>
                <c:formatCode>0.0000</c:formatCode>
                <c:ptCount val="1649"/>
                <c:pt idx="0">
                  <c:v>0.96899820048142338</c:v>
                </c:pt>
                <c:pt idx="1">
                  <c:v>1.0374734163914705</c:v>
                </c:pt>
                <c:pt idx="2">
                  <c:v>0.99136343479984657</c:v>
                </c:pt>
                <c:pt idx="3">
                  <c:v>1.018343308318945</c:v>
                </c:pt>
                <c:pt idx="4">
                  <c:v>1.0015428327543263</c:v>
                </c:pt>
                <c:pt idx="5">
                  <c:v>1.0019696415297259</c:v>
                </c:pt>
                <c:pt idx="6">
                  <c:v>0.97710202500436583</c:v>
                </c:pt>
                <c:pt idx="7">
                  <c:v>1.007615380494046</c:v>
                </c:pt>
                <c:pt idx="8">
                  <c:v>1.0460026329053578</c:v>
                </c:pt>
                <c:pt idx="9">
                  <c:v>1.0012843321213067</c:v>
                </c:pt>
                <c:pt idx="10">
                  <c:v>0.92952278409196654</c:v>
                </c:pt>
                <c:pt idx="11">
                  <c:v>0.78756435229562138</c:v>
                </c:pt>
                <c:pt idx="12">
                  <c:v>0.76400526322009821</c:v>
                </c:pt>
                <c:pt idx="13">
                  <c:v>-2.3228870853866175</c:v>
                </c:pt>
                <c:pt idx="14">
                  <c:v>0.89362883601519472</c:v>
                </c:pt>
                <c:pt idx="15">
                  <c:v>0.88632994114137298</c:v>
                </c:pt>
                <c:pt idx="16">
                  <c:v>-0.55112350968712054</c:v>
                </c:pt>
                <c:pt idx="17">
                  <c:v>-1.2313793288222565</c:v>
                </c:pt>
                <c:pt idx="18">
                  <c:v>-0.45015185375118821</c:v>
                </c:pt>
                <c:pt idx="19">
                  <c:v>-0.44496247837710468</c:v>
                </c:pt>
                <c:pt idx="20">
                  <c:v>-0.56580572462766066</c:v>
                </c:pt>
                <c:pt idx="21">
                  <c:v>-0.66919114193688378</c:v>
                </c:pt>
                <c:pt idx="22">
                  <c:v>-0.71875627643327511</c:v>
                </c:pt>
                <c:pt idx="23">
                  <c:v>-1.6931210228285682</c:v>
                </c:pt>
                <c:pt idx="24">
                  <c:v>-1.6685215502898063</c:v>
                </c:pt>
                <c:pt idx="25">
                  <c:v>-0.75277829316507783</c:v>
                </c:pt>
                <c:pt idx="26">
                  <c:v>-1.7092209138993542</c:v>
                </c:pt>
                <c:pt idx="27">
                  <c:v>-1.6398157570557848</c:v>
                </c:pt>
                <c:pt idx="28">
                  <c:v>-1.6595448111201934</c:v>
                </c:pt>
                <c:pt idx="29">
                  <c:v>-1.664486122724135</c:v>
                </c:pt>
                <c:pt idx="30">
                  <c:v>-1.7104653966595902</c:v>
                </c:pt>
                <c:pt idx="31">
                  <c:v>-1.7040394050776648</c:v>
                </c:pt>
                <c:pt idx="32">
                  <c:v>-1.0150712507773638</c:v>
                </c:pt>
                <c:pt idx="33">
                  <c:v>4.0560885597962178E-2</c:v>
                </c:pt>
                <c:pt idx="34">
                  <c:v>4.6472555016227518E-2</c:v>
                </c:pt>
                <c:pt idx="35">
                  <c:v>1.9829101348339626E-2</c:v>
                </c:pt>
                <c:pt idx="36">
                  <c:v>-8.0769361110949022E-3</c:v>
                </c:pt>
                <c:pt idx="37">
                  <c:v>-4.6574956783412343E-2</c:v>
                </c:pt>
                <c:pt idx="38">
                  <c:v>-0.10319569667686652</c:v>
                </c:pt>
                <c:pt idx="39">
                  <c:v>-0.10233748113915067</c:v>
                </c:pt>
                <c:pt idx="40">
                  <c:v>-7.0412364936743937E-2</c:v>
                </c:pt>
                <c:pt idx="41">
                  <c:v>-9.1971559218205962E-2</c:v>
                </c:pt>
                <c:pt idx="42">
                  <c:v>-1.3936296602242018</c:v>
                </c:pt>
                <c:pt idx="43">
                  <c:v>1.5309874524924392</c:v>
                </c:pt>
                <c:pt idx="44">
                  <c:v>1.582851440513801</c:v>
                </c:pt>
                <c:pt idx="45">
                  <c:v>1.4262781234598758</c:v>
                </c:pt>
                <c:pt idx="46">
                  <c:v>1.3401297315759164</c:v>
                </c:pt>
                <c:pt idx="47">
                  <c:v>1.3299340401973923</c:v>
                </c:pt>
                <c:pt idx="48">
                  <c:v>1.3285695653748311</c:v>
                </c:pt>
                <c:pt idx="49">
                  <c:v>1.279551588913528</c:v>
                </c:pt>
                <c:pt idx="50">
                  <c:v>1.2862140920326695</c:v>
                </c:pt>
                <c:pt idx="51">
                  <c:v>0.26386946499806196</c:v>
                </c:pt>
                <c:pt idx="52">
                  <c:v>0.26788716243835481</c:v>
                </c:pt>
                <c:pt idx="53">
                  <c:v>-0.85926772293834108</c:v>
                </c:pt>
                <c:pt idx="54">
                  <c:v>-0.84777500555287444</c:v>
                </c:pt>
                <c:pt idx="55">
                  <c:v>0.17885705840692664</c:v>
                </c:pt>
                <c:pt idx="56">
                  <c:v>0.23596711389403829</c:v>
                </c:pt>
                <c:pt idx="57">
                  <c:v>0.20394549372471618</c:v>
                </c:pt>
                <c:pt idx="58">
                  <c:v>0.23044611453576469</c:v>
                </c:pt>
                <c:pt idx="59">
                  <c:v>0.18879262874780534</c:v>
                </c:pt>
                <c:pt idx="60">
                  <c:v>0.18652010080751402</c:v>
                </c:pt>
                <c:pt idx="61">
                  <c:v>-0.97570449653314062</c:v>
                </c:pt>
                <c:pt idx="62">
                  <c:v>0.30032341840400406</c:v>
                </c:pt>
                <c:pt idx="63">
                  <c:v>0.30774719946491103</c:v>
                </c:pt>
                <c:pt idx="64">
                  <c:v>-1.3956064390518801</c:v>
                </c:pt>
                <c:pt idx="65">
                  <c:v>-0.23696769894765385</c:v>
                </c:pt>
                <c:pt idx="66">
                  <c:v>-0.26193460596101409</c:v>
                </c:pt>
                <c:pt idx="67">
                  <c:v>-0.19750794637899508</c:v>
                </c:pt>
                <c:pt idx="68">
                  <c:v>-0.22260396337108548</c:v>
                </c:pt>
                <c:pt idx="69">
                  <c:v>-0.22076274596355905</c:v>
                </c:pt>
                <c:pt idx="70">
                  <c:v>-1.4506719659630016</c:v>
                </c:pt>
                <c:pt idx="71">
                  <c:v>-0.31077278698012856</c:v>
                </c:pt>
                <c:pt idx="72">
                  <c:v>-0.28356724975561104</c:v>
                </c:pt>
                <c:pt idx="73">
                  <c:v>-0.38945298465876854</c:v>
                </c:pt>
                <c:pt idx="74">
                  <c:v>-0.42101196340779851</c:v>
                </c:pt>
                <c:pt idx="75">
                  <c:v>-0.38924411738178899</c:v>
                </c:pt>
                <c:pt idx="76">
                  <c:v>-0.38019316549359905</c:v>
                </c:pt>
                <c:pt idx="77">
                  <c:v>-0.26292072905853275</c:v>
                </c:pt>
                <c:pt idx="78">
                  <c:v>-0.24012804187058495</c:v>
                </c:pt>
                <c:pt idx="79">
                  <c:v>0.31614576682366907</c:v>
                </c:pt>
                <c:pt idx="80">
                  <c:v>0.92192164926362496</c:v>
                </c:pt>
                <c:pt idx="81">
                  <c:v>0.88428656814626516</c:v>
                </c:pt>
                <c:pt idx="82">
                  <c:v>0.81334816564685219</c:v>
                </c:pt>
                <c:pt idx="83">
                  <c:v>0.6669773551474909</c:v>
                </c:pt>
                <c:pt idx="84">
                  <c:v>0.54226409693589661</c:v>
                </c:pt>
                <c:pt idx="85">
                  <c:v>0.60256120623333198</c:v>
                </c:pt>
                <c:pt idx="86">
                  <c:v>0.23217246696688518</c:v>
                </c:pt>
                <c:pt idx="87">
                  <c:v>0.68722863820082158</c:v>
                </c:pt>
                <c:pt idx="88">
                  <c:v>0.43365825737037395</c:v>
                </c:pt>
                <c:pt idx="89">
                  <c:v>0.53299007117156438</c:v>
                </c:pt>
                <c:pt idx="90">
                  <c:v>0.68606110089051975</c:v>
                </c:pt>
                <c:pt idx="91">
                  <c:v>0.45944207526637204</c:v>
                </c:pt>
                <c:pt idx="92">
                  <c:v>0.69407562722205751</c:v>
                </c:pt>
                <c:pt idx="93">
                  <c:v>5.3214696053722976E-2</c:v>
                </c:pt>
                <c:pt idx="94">
                  <c:v>-0.32548643624557838</c:v>
                </c:pt>
                <c:pt idx="95">
                  <c:v>-0.61379295978034909</c:v>
                </c:pt>
                <c:pt idx="96">
                  <c:v>0.10383901411475403</c:v>
                </c:pt>
                <c:pt idx="97">
                  <c:v>3.7576625944887442E-2</c:v>
                </c:pt>
                <c:pt idx="98">
                  <c:v>0.1037352765903416</c:v>
                </c:pt>
                <c:pt idx="99">
                  <c:v>4.9655418004058656E-2</c:v>
                </c:pt>
                <c:pt idx="100">
                  <c:v>-0.70695908053611112</c:v>
                </c:pt>
                <c:pt idx="101">
                  <c:v>-0.31790776734837428</c:v>
                </c:pt>
                <c:pt idx="102">
                  <c:v>-1.173987165752619E-2</c:v>
                </c:pt>
                <c:pt idx="103">
                  <c:v>-5.0563366950023066E-2</c:v>
                </c:pt>
                <c:pt idx="104">
                  <c:v>-0.2612961350667668</c:v>
                </c:pt>
                <c:pt idx="105">
                  <c:v>-0.72340029129172079</c:v>
                </c:pt>
                <c:pt idx="106">
                  <c:v>3.764497362626347E-2</c:v>
                </c:pt>
                <c:pt idx="107">
                  <c:v>3.2203143817756061E-2</c:v>
                </c:pt>
                <c:pt idx="108">
                  <c:v>-0.2042863183235453</c:v>
                </c:pt>
                <c:pt idx="109">
                  <c:v>-0.31212424805106548</c:v>
                </c:pt>
                <c:pt idx="110">
                  <c:v>-0.22324979983021054</c:v>
                </c:pt>
                <c:pt idx="111">
                  <c:v>-0.29477690802175716</c:v>
                </c:pt>
                <c:pt idx="112">
                  <c:v>-1.4613653922885557</c:v>
                </c:pt>
                <c:pt idx="113">
                  <c:v>-0.25410971058135295</c:v>
                </c:pt>
                <c:pt idx="114">
                  <c:v>-0.11508574298754289</c:v>
                </c:pt>
                <c:pt idx="115">
                  <c:v>-1.4322217241219244</c:v>
                </c:pt>
                <c:pt idx="116">
                  <c:v>-0.10641591376327632</c:v>
                </c:pt>
                <c:pt idx="117">
                  <c:v>5.455540573719412E-2</c:v>
                </c:pt>
                <c:pt idx="118">
                  <c:v>-5.7890270408889014E-2</c:v>
                </c:pt>
                <c:pt idx="119">
                  <c:v>-8.3208698272584092E-2</c:v>
                </c:pt>
                <c:pt idx="120">
                  <c:v>-0.19639733564854597</c:v>
                </c:pt>
                <c:pt idx="121">
                  <c:v>-0.41196999283759717</c:v>
                </c:pt>
                <c:pt idx="122">
                  <c:v>-0.37861172818361261</c:v>
                </c:pt>
                <c:pt idx="123">
                  <c:v>-0.37242855154073401</c:v>
                </c:pt>
                <c:pt idx="124">
                  <c:v>-1.7268151907715819</c:v>
                </c:pt>
                <c:pt idx="125">
                  <c:v>-0.4692391559528899</c:v>
                </c:pt>
                <c:pt idx="126">
                  <c:v>-0.52339781432825649</c:v>
                </c:pt>
                <c:pt idx="127">
                  <c:v>-0.46286185524610857</c:v>
                </c:pt>
                <c:pt idx="128">
                  <c:v>-0.42107327030329927</c:v>
                </c:pt>
                <c:pt idx="129">
                  <c:v>-0.44067124978432232</c:v>
                </c:pt>
                <c:pt idx="130">
                  <c:v>-0.43945468848658531</c:v>
                </c:pt>
                <c:pt idx="131">
                  <c:v>-0.42479352107083196</c:v>
                </c:pt>
                <c:pt idx="132">
                  <c:v>-0.42185434159083224</c:v>
                </c:pt>
                <c:pt idx="133">
                  <c:v>0.64921513158351762</c:v>
                </c:pt>
                <c:pt idx="134">
                  <c:v>-1.2181117511521418</c:v>
                </c:pt>
                <c:pt idx="135">
                  <c:v>0.43920617668361611</c:v>
                </c:pt>
                <c:pt idx="136">
                  <c:v>0.82064949941746657</c:v>
                </c:pt>
                <c:pt idx="137">
                  <c:v>0.78651110798016899</c:v>
                </c:pt>
                <c:pt idx="138">
                  <c:v>0.84732844916397998</c:v>
                </c:pt>
                <c:pt idx="139">
                  <c:v>0.76277112652260248</c:v>
                </c:pt>
                <c:pt idx="140">
                  <c:v>0.76885013370835875</c:v>
                </c:pt>
                <c:pt idx="141">
                  <c:v>0.95884303325890474</c:v>
                </c:pt>
                <c:pt idx="142">
                  <c:v>1.0692531819025926</c:v>
                </c:pt>
                <c:pt idx="143">
                  <c:v>0.93211051076548002</c:v>
                </c:pt>
                <c:pt idx="144">
                  <c:v>0.9975912656304331</c:v>
                </c:pt>
                <c:pt idx="145">
                  <c:v>1.0114997778667878</c:v>
                </c:pt>
                <c:pt idx="146">
                  <c:v>0.93448061910795144</c:v>
                </c:pt>
                <c:pt idx="147">
                  <c:v>0.74616759028782487</c:v>
                </c:pt>
                <c:pt idx="148">
                  <c:v>0.1515029669691961</c:v>
                </c:pt>
                <c:pt idx="149">
                  <c:v>-0.11111623715913378</c:v>
                </c:pt>
                <c:pt idx="150">
                  <c:v>-5.1669168952194033E-2</c:v>
                </c:pt>
                <c:pt idx="151">
                  <c:v>-0.79540561120558584</c:v>
                </c:pt>
                <c:pt idx="152">
                  <c:v>-7.0539498028580769E-2</c:v>
                </c:pt>
                <c:pt idx="153">
                  <c:v>-3.684341406719379E-2</c:v>
                </c:pt>
                <c:pt idx="154">
                  <c:v>0.27624087364750466</c:v>
                </c:pt>
                <c:pt idx="155">
                  <c:v>-3.563348153065047E-2</c:v>
                </c:pt>
                <c:pt idx="156">
                  <c:v>0.14435613439201564</c:v>
                </c:pt>
                <c:pt idx="157">
                  <c:v>0.11220442834212049</c:v>
                </c:pt>
                <c:pt idx="158">
                  <c:v>0.60809796921709569</c:v>
                </c:pt>
                <c:pt idx="159">
                  <c:v>0.43013327576840577</c:v>
                </c:pt>
                <c:pt idx="160">
                  <c:v>0.49266947476208667</c:v>
                </c:pt>
                <c:pt idx="161">
                  <c:v>-0.48362533671514335</c:v>
                </c:pt>
                <c:pt idx="162">
                  <c:v>-0.54386730614895029</c:v>
                </c:pt>
                <c:pt idx="163">
                  <c:v>0.23938485699748605</c:v>
                </c:pt>
                <c:pt idx="164">
                  <c:v>-1.4013155221367002</c:v>
                </c:pt>
                <c:pt idx="165">
                  <c:v>0.32259809793031435</c:v>
                </c:pt>
                <c:pt idx="166">
                  <c:v>0.25863104647936108</c:v>
                </c:pt>
                <c:pt idx="167">
                  <c:v>0.26183695971201704</c:v>
                </c:pt>
                <c:pt idx="168">
                  <c:v>0.2711589500839684</c:v>
                </c:pt>
                <c:pt idx="169">
                  <c:v>0.23710786832223651</c:v>
                </c:pt>
                <c:pt idx="170">
                  <c:v>0.18774394413812159</c:v>
                </c:pt>
                <c:pt idx="171">
                  <c:v>0.18825206083163903</c:v>
                </c:pt>
                <c:pt idx="172">
                  <c:v>0.32317096046930749</c:v>
                </c:pt>
                <c:pt idx="173">
                  <c:v>0.34103230141635921</c:v>
                </c:pt>
                <c:pt idx="174">
                  <c:v>-1.5855097108691787</c:v>
                </c:pt>
                <c:pt idx="175">
                  <c:v>0.38723459850534553</c:v>
                </c:pt>
                <c:pt idx="176">
                  <c:v>-1.506801049965331</c:v>
                </c:pt>
                <c:pt idx="177">
                  <c:v>0.31175943827272973</c:v>
                </c:pt>
                <c:pt idx="178">
                  <c:v>0.84370986969803907</c:v>
                </c:pt>
                <c:pt idx="179">
                  <c:v>0.76350326696116555</c:v>
                </c:pt>
                <c:pt idx="180">
                  <c:v>0.70520275400780008</c:v>
                </c:pt>
                <c:pt idx="181">
                  <c:v>0.61583866661752751</c:v>
                </c:pt>
                <c:pt idx="182">
                  <c:v>0.60439576087742386</c:v>
                </c:pt>
                <c:pt idx="183">
                  <c:v>0.61201006912819378</c:v>
                </c:pt>
                <c:pt idx="184">
                  <c:v>0.75201998126696479</c:v>
                </c:pt>
                <c:pt idx="185">
                  <c:v>0.76029418768816415</c:v>
                </c:pt>
                <c:pt idx="186">
                  <c:v>0.74149523311072441</c:v>
                </c:pt>
                <c:pt idx="187">
                  <c:v>0.71110933573162627</c:v>
                </c:pt>
                <c:pt idx="188">
                  <c:v>0.65117427526829286</c:v>
                </c:pt>
                <c:pt idx="189">
                  <c:v>0.58383725658893715</c:v>
                </c:pt>
                <c:pt idx="190">
                  <c:v>0.50958300074679019</c:v>
                </c:pt>
                <c:pt idx="191">
                  <c:v>0.80382655575995887</c:v>
                </c:pt>
                <c:pt idx="192">
                  <c:v>0.83067424245565591</c:v>
                </c:pt>
                <c:pt idx="193">
                  <c:v>0.83578328354166231</c:v>
                </c:pt>
                <c:pt idx="194">
                  <c:v>0.80307063110626142</c:v>
                </c:pt>
                <c:pt idx="195">
                  <c:v>0.75567952755103307</c:v>
                </c:pt>
                <c:pt idx="196">
                  <c:v>0.72687297873930756</c:v>
                </c:pt>
                <c:pt idx="197">
                  <c:v>0.69947160581865142</c:v>
                </c:pt>
                <c:pt idx="198">
                  <c:v>0.69273327849624056</c:v>
                </c:pt>
                <c:pt idx="199">
                  <c:v>0.68079900895427126</c:v>
                </c:pt>
                <c:pt idx="200">
                  <c:v>0.69674866108880218</c:v>
                </c:pt>
                <c:pt idx="201">
                  <c:v>0.7152141762073061</c:v>
                </c:pt>
                <c:pt idx="202">
                  <c:v>0.78801174639391969</c:v>
                </c:pt>
                <c:pt idx="203">
                  <c:v>0.84726264349600588</c:v>
                </c:pt>
                <c:pt idx="204">
                  <c:v>-1.8473505984927916</c:v>
                </c:pt>
                <c:pt idx="205">
                  <c:v>1.05759301891586</c:v>
                </c:pt>
                <c:pt idx="206">
                  <c:v>-0.3559454903878968</c:v>
                </c:pt>
                <c:pt idx="207">
                  <c:v>-1.2231608059826231</c:v>
                </c:pt>
                <c:pt idx="208">
                  <c:v>-0.39375824615632088</c:v>
                </c:pt>
                <c:pt idx="209">
                  <c:v>-0.5017003278702975</c:v>
                </c:pt>
                <c:pt idx="210">
                  <c:v>-0.46238955947152471</c:v>
                </c:pt>
                <c:pt idx="211">
                  <c:v>-0.43863732634077363</c:v>
                </c:pt>
                <c:pt idx="212">
                  <c:v>-0.50013320098963054</c:v>
                </c:pt>
                <c:pt idx="213">
                  <c:v>-1.3868812052422219</c:v>
                </c:pt>
                <c:pt idx="214">
                  <c:v>-1.5581457125103881</c:v>
                </c:pt>
                <c:pt idx="215">
                  <c:v>-1.4622487616532649</c:v>
                </c:pt>
                <c:pt idx="216">
                  <c:v>-0.57753057053620749</c:v>
                </c:pt>
                <c:pt idx="217">
                  <c:v>1.2001880372715821</c:v>
                </c:pt>
                <c:pt idx="218">
                  <c:v>1.3048415428582432</c:v>
                </c:pt>
                <c:pt idx="219">
                  <c:v>-1.8172939027110495</c:v>
                </c:pt>
                <c:pt idx="220">
                  <c:v>1.2167470884071914</c:v>
                </c:pt>
                <c:pt idx="221">
                  <c:v>1.3660305035746876</c:v>
                </c:pt>
                <c:pt idx="222">
                  <c:v>1.5584194620569785</c:v>
                </c:pt>
                <c:pt idx="223">
                  <c:v>1.4665920913631409</c:v>
                </c:pt>
                <c:pt idx="224">
                  <c:v>1.5048456965881947</c:v>
                </c:pt>
                <c:pt idx="225">
                  <c:v>1.918738101167401</c:v>
                </c:pt>
                <c:pt idx="226">
                  <c:v>2.1032793268252696</c:v>
                </c:pt>
                <c:pt idx="227">
                  <c:v>2.2517442553744957</c:v>
                </c:pt>
                <c:pt idx="228">
                  <c:v>2.2972612917683923</c:v>
                </c:pt>
                <c:pt idx="229">
                  <c:v>2.0536245787071201</c:v>
                </c:pt>
                <c:pt idx="230">
                  <c:v>1.6168257565764885</c:v>
                </c:pt>
                <c:pt idx="231">
                  <c:v>1.1047982325009942</c:v>
                </c:pt>
                <c:pt idx="232">
                  <c:v>0.20728994971283504</c:v>
                </c:pt>
                <c:pt idx="233">
                  <c:v>0.12311973448373395</c:v>
                </c:pt>
                <c:pt idx="234">
                  <c:v>0.12865729171238255</c:v>
                </c:pt>
                <c:pt idx="235">
                  <c:v>0.15051941160092003</c:v>
                </c:pt>
                <c:pt idx="236">
                  <c:v>0.14442625444479879</c:v>
                </c:pt>
                <c:pt idx="237">
                  <c:v>0.15755308204510388</c:v>
                </c:pt>
                <c:pt idx="238">
                  <c:v>9.648742120628509E-2</c:v>
                </c:pt>
                <c:pt idx="239">
                  <c:v>0.13108296090518073</c:v>
                </c:pt>
                <c:pt idx="240">
                  <c:v>0.18162413546295414</c:v>
                </c:pt>
                <c:pt idx="241">
                  <c:v>0.20715487650714287</c:v>
                </c:pt>
                <c:pt idx="242">
                  <c:v>-1.2696743670862423</c:v>
                </c:pt>
                <c:pt idx="243">
                  <c:v>0.45025470467539763</c:v>
                </c:pt>
                <c:pt idx="244">
                  <c:v>0.46645088270954344</c:v>
                </c:pt>
                <c:pt idx="245">
                  <c:v>0.44840950773943816</c:v>
                </c:pt>
                <c:pt idx="246">
                  <c:v>0.4567385219818475</c:v>
                </c:pt>
                <c:pt idx="247">
                  <c:v>0.26733259105771368</c:v>
                </c:pt>
                <c:pt idx="248">
                  <c:v>-1.0878678398226935</c:v>
                </c:pt>
                <c:pt idx="249">
                  <c:v>0.27481528941800404</c:v>
                </c:pt>
                <c:pt idx="250">
                  <c:v>0.32564787660652655</c:v>
                </c:pt>
                <c:pt idx="251">
                  <c:v>0.30195574600311742</c:v>
                </c:pt>
                <c:pt idx="252">
                  <c:v>0.32942494044470794</c:v>
                </c:pt>
                <c:pt idx="253">
                  <c:v>0.33406083468665709</c:v>
                </c:pt>
                <c:pt idx="254">
                  <c:v>0.33492324337981388</c:v>
                </c:pt>
                <c:pt idx="255">
                  <c:v>0.39191118165175581</c:v>
                </c:pt>
                <c:pt idx="256">
                  <c:v>-1.1262922655552485</c:v>
                </c:pt>
                <c:pt idx="257">
                  <c:v>0.2922999498315163</c:v>
                </c:pt>
                <c:pt idx="258">
                  <c:v>0.18605284297897273</c:v>
                </c:pt>
                <c:pt idx="259">
                  <c:v>0.24543565976301573</c:v>
                </c:pt>
                <c:pt idx="260">
                  <c:v>-1.2458098996954008</c:v>
                </c:pt>
                <c:pt idx="261">
                  <c:v>0.32700505224467297</c:v>
                </c:pt>
                <c:pt idx="262">
                  <c:v>0.61046194149081323</c:v>
                </c:pt>
                <c:pt idx="263">
                  <c:v>-2.1157201533916052</c:v>
                </c:pt>
                <c:pt idx="264">
                  <c:v>0.36666915000750505</c:v>
                </c:pt>
                <c:pt idx="265">
                  <c:v>0.33340191746010905</c:v>
                </c:pt>
                <c:pt idx="266">
                  <c:v>0.30405335831613445</c:v>
                </c:pt>
                <c:pt idx="267">
                  <c:v>0.27562011946190773</c:v>
                </c:pt>
                <c:pt idx="268">
                  <c:v>0.21587173161326104</c:v>
                </c:pt>
                <c:pt idx="269">
                  <c:v>0.16853665081709823</c:v>
                </c:pt>
                <c:pt idx="270">
                  <c:v>-2.6231929450196856</c:v>
                </c:pt>
                <c:pt idx="271">
                  <c:v>1.3351467825827448</c:v>
                </c:pt>
                <c:pt idx="272">
                  <c:v>-1.4573070198074709</c:v>
                </c:pt>
                <c:pt idx="273">
                  <c:v>1.3958847378060144</c:v>
                </c:pt>
                <c:pt idx="274">
                  <c:v>1.2369044909789719</c:v>
                </c:pt>
                <c:pt idx="275">
                  <c:v>-1.8884723014789861</c:v>
                </c:pt>
                <c:pt idx="276">
                  <c:v>1.1339195193991791</c:v>
                </c:pt>
                <c:pt idx="277">
                  <c:v>-2.1858241138685943</c:v>
                </c:pt>
                <c:pt idx="278">
                  <c:v>0.98303586613327165</c:v>
                </c:pt>
                <c:pt idx="279">
                  <c:v>0.81452925514380392</c:v>
                </c:pt>
                <c:pt idx="280">
                  <c:v>0.76167340408423578</c:v>
                </c:pt>
                <c:pt idx="281">
                  <c:v>0.73897226452385378</c:v>
                </c:pt>
                <c:pt idx="282">
                  <c:v>-3.786092617827444E-2</c:v>
                </c:pt>
                <c:pt idx="283">
                  <c:v>-1.1203204833348914</c:v>
                </c:pt>
                <c:pt idx="284">
                  <c:v>-6.914180589581459E-2</c:v>
                </c:pt>
                <c:pt idx="285">
                  <c:v>-0.27114709520114744</c:v>
                </c:pt>
                <c:pt idx="286">
                  <c:v>-0.30432703374542402</c:v>
                </c:pt>
                <c:pt idx="287">
                  <c:v>-0.32449396331178526</c:v>
                </c:pt>
                <c:pt idx="288">
                  <c:v>-0.34202070161165032</c:v>
                </c:pt>
                <c:pt idx="289">
                  <c:v>-0.43038127813701088</c:v>
                </c:pt>
                <c:pt idx="290">
                  <c:v>-0.37445931514895481</c:v>
                </c:pt>
                <c:pt idx="291">
                  <c:v>-0.4482775884219693</c:v>
                </c:pt>
                <c:pt idx="292">
                  <c:v>-1.697575725504419</c:v>
                </c:pt>
                <c:pt idx="293">
                  <c:v>-0.3258403503921623</c:v>
                </c:pt>
                <c:pt idx="294">
                  <c:v>-0.26348548588667786</c:v>
                </c:pt>
                <c:pt idx="295">
                  <c:v>0.20110293995235101</c:v>
                </c:pt>
                <c:pt idx="296">
                  <c:v>0.22766282046103806</c:v>
                </c:pt>
                <c:pt idx="297">
                  <c:v>0.23378909267910575</c:v>
                </c:pt>
                <c:pt idx="298">
                  <c:v>-1.5827854385144264</c:v>
                </c:pt>
                <c:pt idx="299">
                  <c:v>0.1785687554945169</c:v>
                </c:pt>
                <c:pt idx="300">
                  <c:v>0.18710450189769243</c:v>
                </c:pt>
                <c:pt idx="301">
                  <c:v>0.21456055850796887</c:v>
                </c:pt>
                <c:pt idx="302">
                  <c:v>-1.6496086901719327</c:v>
                </c:pt>
                <c:pt idx="303">
                  <c:v>0.29947685872313917</c:v>
                </c:pt>
                <c:pt idx="304">
                  <c:v>1.7213752181093365</c:v>
                </c:pt>
                <c:pt idx="305">
                  <c:v>1.6703074450826259</c:v>
                </c:pt>
                <c:pt idx="306">
                  <c:v>1.6619443053671374</c:v>
                </c:pt>
                <c:pt idx="307">
                  <c:v>1.354043393726021</c:v>
                </c:pt>
                <c:pt idx="308">
                  <c:v>-2.2255520951540868</c:v>
                </c:pt>
                <c:pt idx="309">
                  <c:v>1.1223897774807199</c:v>
                </c:pt>
                <c:pt idx="310">
                  <c:v>1.1188815323711316</c:v>
                </c:pt>
                <c:pt idx="311">
                  <c:v>1.1197736947747021</c:v>
                </c:pt>
                <c:pt idx="312">
                  <c:v>1.1269693878068463</c:v>
                </c:pt>
                <c:pt idx="313">
                  <c:v>-2.928563341239605</c:v>
                </c:pt>
                <c:pt idx="314">
                  <c:v>-0.54087417926305126</c:v>
                </c:pt>
                <c:pt idx="315">
                  <c:v>-7.4010401847828922E-2</c:v>
                </c:pt>
                <c:pt idx="316">
                  <c:v>-6.6672288557568252E-2</c:v>
                </c:pt>
                <c:pt idx="317">
                  <c:v>-0.47275738755737778</c:v>
                </c:pt>
                <c:pt idx="318">
                  <c:v>-0.76302629593482718</c:v>
                </c:pt>
                <c:pt idx="319">
                  <c:v>-0.44385216729259669</c:v>
                </c:pt>
                <c:pt idx="320">
                  <c:v>-8.0126215653393812E-2</c:v>
                </c:pt>
                <c:pt idx="321">
                  <c:v>-0.10281895410354253</c:v>
                </c:pt>
                <c:pt idx="322">
                  <c:v>-0.42405326589224479</c:v>
                </c:pt>
                <c:pt idx="323">
                  <c:v>-0.14561040075460255</c:v>
                </c:pt>
                <c:pt idx="324">
                  <c:v>-0.16561050231269661</c:v>
                </c:pt>
                <c:pt idx="325">
                  <c:v>-0.18961731431672485</c:v>
                </c:pt>
                <c:pt idx="326">
                  <c:v>1.8886367958450647</c:v>
                </c:pt>
                <c:pt idx="327">
                  <c:v>1.9736891095973217</c:v>
                </c:pt>
                <c:pt idx="328">
                  <c:v>1.8467431352867185</c:v>
                </c:pt>
                <c:pt idx="329">
                  <c:v>1.7114018272961564</c:v>
                </c:pt>
                <c:pt idx="330">
                  <c:v>1.6310418148726453</c:v>
                </c:pt>
                <c:pt idx="331">
                  <c:v>1.607673948911936</c:v>
                </c:pt>
                <c:pt idx="332">
                  <c:v>1.2971950630212881</c:v>
                </c:pt>
                <c:pt idx="333">
                  <c:v>1.2973366288465757</c:v>
                </c:pt>
                <c:pt idx="334">
                  <c:v>1.2571001665553461</c:v>
                </c:pt>
                <c:pt idx="335">
                  <c:v>1.1196621553974706</c:v>
                </c:pt>
                <c:pt idx="336">
                  <c:v>1.0902200556000314</c:v>
                </c:pt>
                <c:pt idx="337">
                  <c:v>-2.4068103209314358</c:v>
                </c:pt>
                <c:pt idx="338">
                  <c:v>1.2403640433586629</c:v>
                </c:pt>
                <c:pt idx="339">
                  <c:v>-0.16616803971284019</c:v>
                </c:pt>
                <c:pt idx="340">
                  <c:v>-0.24231368849044921</c:v>
                </c:pt>
                <c:pt idx="341">
                  <c:v>-0.24845167204433094</c:v>
                </c:pt>
                <c:pt idx="342">
                  <c:v>-0.35865165986010733</c:v>
                </c:pt>
                <c:pt idx="343">
                  <c:v>-0.38483216194691949</c:v>
                </c:pt>
                <c:pt idx="344">
                  <c:v>-0.33884011521781082</c:v>
                </c:pt>
                <c:pt idx="345">
                  <c:v>-0.36808955343747168</c:v>
                </c:pt>
                <c:pt idx="346">
                  <c:v>-1.2547541364632508</c:v>
                </c:pt>
                <c:pt idx="347">
                  <c:v>-0.33324623328914343</c:v>
                </c:pt>
                <c:pt idx="348">
                  <c:v>-0.64677661655201457</c:v>
                </c:pt>
                <c:pt idx="349">
                  <c:v>-0.69180698114560857</c:v>
                </c:pt>
                <c:pt idx="350">
                  <c:v>-0.71910727425302068</c:v>
                </c:pt>
                <c:pt idx="351">
                  <c:v>-0.63465708426980993</c:v>
                </c:pt>
                <c:pt idx="352">
                  <c:v>-0.67869773947989731</c:v>
                </c:pt>
                <c:pt idx="353">
                  <c:v>-0.67622757543707435</c:v>
                </c:pt>
                <c:pt idx="354">
                  <c:v>-0.65616566467487469</c:v>
                </c:pt>
                <c:pt idx="355">
                  <c:v>-0.71363309225423188</c:v>
                </c:pt>
                <c:pt idx="356">
                  <c:v>-0.74259900068860651</c:v>
                </c:pt>
                <c:pt idx="357">
                  <c:v>-0.77094724507041379</c:v>
                </c:pt>
                <c:pt idx="358">
                  <c:v>-1.758890622804083</c:v>
                </c:pt>
                <c:pt idx="359">
                  <c:v>-1.7739048583527486</c:v>
                </c:pt>
                <c:pt idx="360">
                  <c:v>-1.7713944268482134</c:v>
                </c:pt>
                <c:pt idx="361">
                  <c:v>-1.8400971957994328</c:v>
                </c:pt>
                <c:pt idx="362">
                  <c:v>-0.78103964885400967</c:v>
                </c:pt>
                <c:pt idx="363">
                  <c:v>0.14605489580365882</c:v>
                </c:pt>
                <c:pt idx="364">
                  <c:v>4.4154983553190384E-2</c:v>
                </c:pt>
                <c:pt idx="365">
                  <c:v>7.6117823325196968E-2</c:v>
                </c:pt>
                <c:pt idx="366">
                  <c:v>3.3583344703834705E-4</c:v>
                </c:pt>
                <c:pt idx="367">
                  <c:v>-1.3731815438626009</c:v>
                </c:pt>
                <c:pt idx="368">
                  <c:v>-1.3963088784251148</c:v>
                </c:pt>
                <c:pt idx="369">
                  <c:v>-6.5687264542186666E-2</c:v>
                </c:pt>
                <c:pt idx="370">
                  <c:v>-0.14843442165721032</c:v>
                </c:pt>
                <c:pt idx="371">
                  <c:v>-0.20541593565112315</c:v>
                </c:pt>
                <c:pt idx="372">
                  <c:v>-0.268264961172413</c:v>
                </c:pt>
                <c:pt idx="373">
                  <c:v>-0.21525526691963007</c:v>
                </c:pt>
                <c:pt idx="374">
                  <c:v>-1.5363023857272118</c:v>
                </c:pt>
                <c:pt idx="375">
                  <c:v>-2.0309524289605373E-2</c:v>
                </c:pt>
                <c:pt idx="376">
                  <c:v>-1.3124546541324019E-2</c:v>
                </c:pt>
                <c:pt idx="377">
                  <c:v>-1.281541119503966E-2</c:v>
                </c:pt>
                <c:pt idx="378">
                  <c:v>-1.4501658142918155</c:v>
                </c:pt>
                <c:pt idx="379">
                  <c:v>0.70478862706080447</c:v>
                </c:pt>
                <c:pt idx="380">
                  <c:v>0.73226885826302068</c:v>
                </c:pt>
                <c:pt idx="381">
                  <c:v>0.79964553442425179</c:v>
                </c:pt>
                <c:pt idx="382">
                  <c:v>0.84515084392375228</c:v>
                </c:pt>
                <c:pt idx="383">
                  <c:v>0.86706702659656643</c:v>
                </c:pt>
                <c:pt idx="384">
                  <c:v>0.89740622503669998</c:v>
                </c:pt>
                <c:pt idx="385">
                  <c:v>0.90369180089300982</c:v>
                </c:pt>
                <c:pt idx="386">
                  <c:v>0.91975552324366283</c:v>
                </c:pt>
                <c:pt idx="387">
                  <c:v>0.93168272900717231</c:v>
                </c:pt>
                <c:pt idx="388">
                  <c:v>0.92913697576075649</c:v>
                </c:pt>
                <c:pt idx="389">
                  <c:v>0.90741101185414197</c:v>
                </c:pt>
                <c:pt idx="390">
                  <c:v>-0.32207219396150183</c:v>
                </c:pt>
                <c:pt idx="391">
                  <c:v>-0.35062193990567975</c:v>
                </c:pt>
                <c:pt idx="392">
                  <c:v>-0.25138935138674523</c:v>
                </c:pt>
                <c:pt idx="393">
                  <c:v>-0.27997550120264481</c:v>
                </c:pt>
                <c:pt idx="394">
                  <c:v>-1.1592856506676383</c:v>
                </c:pt>
                <c:pt idx="395">
                  <c:v>-0.48163157781666194</c:v>
                </c:pt>
                <c:pt idx="396">
                  <c:v>-0.40176952024167351</c:v>
                </c:pt>
                <c:pt idx="397">
                  <c:v>-0.55687264393723901</c:v>
                </c:pt>
                <c:pt idx="398">
                  <c:v>-1.3380745685876503</c:v>
                </c:pt>
                <c:pt idx="399">
                  <c:v>-0.53129394648039197</c:v>
                </c:pt>
                <c:pt idx="400">
                  <c:v>-1.443503604587429</c:v>
                </c:pt>
                <c:pt idx="401">
                  <c:v>-1.5698963652342612</c:v>
                </c:pt>
                <c:pt idx="402">
                  <c:v>-0.62896350793283617</c:v>
                </c:pt>
                <c:pt idx="403">
                  <c:v>-1.647983245945468</c:v>
                </c:pt>
                <c:pt idx="404">
                  <c:v>-0.69149055128089232</c:v>
                </c:pt>
                <c:pt idx="405">
                  <c:v>-3.9878602666072509E-2</c:v>
                </c:pt>
                <c:pt idx="406">
                  <c:v>-7.871232456961734E-2</c:v>
                </c:pt>
                <c:pt idx="407">
                  <c:v>-0.95577222174781418</c:v>
                </c:pt>
                <c:pt idx="408">
                  <c:v>-0.99482559352086375</c:v>
                </c:pt>
                <c:pt idx="409">
                  <c:v>-1.0973405238375804</c:v>
                </c:pt>
                <c:pt idx="410">
                  <c:v>-0.97725746285993853</c:v>
                </c:pt>
                <c:pt idx="411">
                  <c:v>6.7171512182374965E-2</c:v>
                </c:pt>
                <c:pt idx="412">
                  <c:v>7.854583972021276E-3</c:v>
                </c:pt>
                <c:pt idx="413">
                  <c:v>-0.27123539300232025</c:v>
                </c:pt>
                <c:pt idx="414">
                  <c:v>-0.64060464143191143</c:v>
                </c:pt>
                <c:pt idx="415">
                  <c:v>-0.58562354238548009</c:v>
                </c:pt>
                <c:pt idx="416">
                  <c:v>-0.56755497958989276</c:v>
                </c:pt>
                <c:pt idx="417">
                  <c:v>-0.55422593317262936</c:v>
                </c:pt>
                <c:pt idx="418">
                  <c:v>-1.1639550927172955</c:v>
                </c:pt>
                <c:pt idx="419">
                  <c:v>-0.68633596328549351</c:v>
                </c:pt>
                <c:pt idx="420">
                  <c:v>-0.60748160820889352</c:v>
                </c:pt>
                <c:pt idx="421">
                  <c:v>-0.61988522194505502</c:v>
                </c:pt>
                <c:pt idx="422">
                  <c:v>-0.59831415132872423</c:v>
                </c:pt>
                <c:pt idx="423">
                  <c:v>-0.67539948911753056</c:v>
                </c:pt>
                <c:pt idx="424">
                  <c:v>-0.6990517505738667</c:v>
                </c:pt>
                <c:pt idx="425">
                  <c:v>-0.74725766093799839</c:v>
                </c:pt>
                <c:pt idx="426">
                  <c:v>-0.74238393819574178</c:v>
                </c:pt>
                <c:pt idx="427">
                  <c:v>-1.3098230009319605</c:v>
                </c:pt>
                <c:pt idx="428">
                  <c:v>7.0067702295811399E-2</c:v>
                </c:pt>
                <c:pt idx="429">
                  <c:v>0.11559928741939555</c:v>
                </c:pt>
                <c:pt idx="430">
                  <c:v>0.2085789694149448</c:v>
                </c:pt>
                <c:pt idx="431">
                  <c:v>0.11584085402166075</c:v>
                </c:pt>
                <c:pt idx="432">
                  <c:v>7.3801368509343351E-2</c:v>
                </c:pt>
                <c:pt idx="433">
                  <c:v>9.397504231096597E-2</c:v>
                </c:pt>
                <c:pt idx="434">
                  <c:v>0.14312071658528133</c:v>
                </c:pt>
                <c:pt idx="435">
                  <c:v>0.11571053397137168</c:v>
                </c:pt>
                <c:pt idx="436">
                  <c:v>9.4416631052752331E-2</c:v>
                </c:pt>
                <c:pt idx="437">
                  <c:v>7.8839580205895085E-2</c:v>
                </c:pt>
                <c:pt idx="438">
                  <c:v>0.26658325018705847</c:v>
                </c:pt>
                <c:pt idx="439">
                  <c:v>-1.4224190628820925</c:v>
                </c:pt>
                <c:pt idx="440">
                  <c:v>9.0690341654658835E-2</c:v>
                </c:pt>
                <c:pt idx="441">
                  <c:v>-3.8040111722408815E-2</c:v>
                </c:pt>
                <c:pt idx="442">
                  <c:v>-5.9872136262568501E-2</c:v>
                </c:pt>
                <c:pt idx="443">
                  <c:v>-5.870287550768738E-2</c:v>
                </c:pt>
                <c:pt idx="444">
                  <c:v>5.8392976089721639E-2</c:v>
                </c:pt>
                <c:pt idx="445">
                  <c:v>-1.5062798165756797</c:v>
                </c:pt>
                <c:pt idx="446">
                  <c:v>0.41992259095699319</c:v>
                </c:pt>
                <c:pt idx="447">
                  <c:v>-1.6528305203934472</c:v>
                </c:pt>
                <c:pt idx="448">
                  <c:v>4.1791789804293586E-2</c:v>
                </c:pt>
                <c:pt idx="449">
                  <c:v>4.8878856224611564E-2</c:v>
                </c:pt>
                <c:pt idx="450">
                  <c:v>-0.1224162066771394</c:v>
                </c:pt>
                <c:pt idx="451">
                  <c:v>-7.3803820995145375E-2</c:v>
                </c:pt>
                <c:pt idx="452">
                  <c:v>-0.1637002055322771</c:v>
                </c:pt>
                <c:pt idx="453">
                  <c:v>-0.12278078554792855</c:v>
                </c:pt>
                <c:pt idx="454">
                  <c:v>-8.3735850416924509E-2</c:v>
                </c:pt>
                <c:pt idx="455">
                  <c:v>-6.4967335196713924E-2</c:v>
                </c:pt>
                <c:pt idx="456">
                  <c:v>-3.4646101056720009E-2</c:v>
                </c:pt>
                <c:pt idx="457">
                  <c:v>-2.8259772783070097E-2</c:v>
                </c:pt>
                <c:pt idx="458">
                  <c:v>-1.3579157419906145</c:v>
                </c:pt>
                <c:pt idx="459">
                  <c:v>-2.6127971748297705E-2</c:v>
                </c:pt>
                <c:pt idx="460">
                  <c:v>4.5873080654400308E-2</c:v>
                </c:pt>
                <c:pt idx="461">
                  <c:v>-4.5811752776149118E-3</c:v>
                </c:pt>
                <c:pt idx="462">
                  <c:v>1.026817294195217E-2</c:v>
                </c:pt>
                <c:pt idx="463">
                  <c:v>5.8631877226354469E-2</c:v>
                </c:pt>
                <c:pt idx="464">
                  <c:v>3.6076683676325064E-2</c:v>
                </c:pt>
                <c:pt idx="465">
                  <c:v>9.7024252079950787E-2</c:v>
                </c:pt>
                <c:pt idx="466">
                  <c:v>0.49761521959276384</c:v>
                </c:pt>
                <c:pt idx="467">
                  <c:v>0.53214969326803396</c:v>
                </c:pt>
                <c:pt idx="468">
                  <c:v>0.48565895240125706</c:v>
                </c:pt>
                <c:pt idx="469">
                  <c:v>0.6246605308467934</c:v>
                </c:pt>
                <c:pt idx="470">
                  <c:v>0.54402446564946594</c:v>
                </c:pt>
                <c:pt idx="471">
                  <c:v>-1.2285802081703641</c:v>
                </c:pt>
                <c:pt idx="472">
                  <c:v>0.61769416667792842</c:v>
                </c:pt>
                <c:pt idx="473">
                  <c:v>-1.2419676931042982</c:v>
                </c:pt>
                <c:pt idx="474">
                  <c:v>0.72683816489242892</c:v>
                </c:pt>
                <c:pt idx="475">
                  <c:v>0.73582795032450321</c:v>
                </c:pt>
                <c:pt idx="476">
                  <c:v>0.69482525919219995</c:v>
                </c:pt>
                <c:pt idx="477">
                  <c:v>-1.3073959638480446</c:v>
                </c:pt>
                <c:pt idx="478">
                  <c:v>-1.4116481851926348</c:v>
                </c:pt>
                <c:pt idx="479">
                  <c:v>0.60488891106686782</c:v>
                </c:pt>
                <c:pt idx="480">
                  <c:v>0.55427603547563742</c:v>
                </c:pt>
                <c:pt idx="481">
                  <c:v>-2.0063852714060304</c:v>
                </c:pt>
                <c:pt idx="482">
                  <c:v>0.36318227581970763</c:v>
                </c:pt>
                <c:pt idx="483">
                  <c:v>0.48313298004092009</c:v>
                </c:pt>
                <c:pt idx="484">
                  <c:v>0.62179882626818905</c:v>
                </c:pt>
                <c:pt idx="485">
                  <c:v>0.73234244748535893</c:v>
                </c:pt>
                <c:pt idx="486">
                  <c:v>0.7711917657973798</c:v>
                </c:pt>
                <c:pt idx="487">
                  <c:v>0.84407864077339356</c:v>
                </c:pt>
                <c:pt idx="488">
                  <c:v>-2.3138257398865849</c:v>
                </c:pt>
                <c:pt idx="489">
                  <c:v>0.83432896030854087</c:v>
                </c:pt>
                <c:pt idx="490">
                  <c:v>0.79299407455632887</c:v>
                </c:pt>
                <c:pt idx="491">
                  <c:v>0.73759199369259731</c:v>
                </c:pt>
                <c:pt idx="492">
                  <c:v>0.58080722719668521</c:v>
                </c:pt>
                <c:pt idx="493">
                  <c:v>0.5170194334144117</c:v>
                </c:pt>
                <c:pt idx="494">
                  <c:v>0.69582897317267178</c:v>
                </c:pt>
                <c:pt idx="495">
                  <c:v>0.70692554520650341</c:v>
                </c:pt>
                <c:pt idx="496">
                  <c:v>6.8266247605998864E-2</c:v>
                </c:pt>
                <c:pt idx="497">
                  <c:v>0.24524019546953696</c:v>
                </c:pt>
                <c:pt idx="498">
                  <c:v>0.21317850150142859</c:v>
                </c:pt>
                <c:pt idx="499">
                  <c:v>0.48991135720760765</c:v>
                </c:pt>
                <c:pt idx="500">
                  <c:v>0.45371467712020941</c:v>
                </c:pt>
                <c:pt idx="501">
                  <c:v>0.46683427581662074</c:v>
                </c:pt>
                <c:pt idx="502">
                  <c:v>0.51450150864305744</c:v>
                </c:pt>
                <c:pt idx="503">
                  <c:v>0.36449734870214295</c:v>
                </c:pt>
                <c:pt idx="504">
                  <c:v>0.28973752616437848</c:v>
                </c:pt>
                <c:pt idx="505">
                  <c:v>0.30548093430658307</c:v>
                </c:pt>
                <c:pt idx="506">
                  <c:v>0.35804266982757771</c:v>
                </c:pt>
                <c:pt idx="507">
                  <c:v>0.43694985642505363</c:v>
                </c:pt>
                <c:pt idx="508">
                  <c:v>0.54790163862939034</c:v>
                </c:pt>
                <c:pt idx="509">
                  <c:v>0.59008494169288039</c:v>
                </c:pt>
                <c:pt idx="510">
                  <c:v>-2.1256780584147492</c:v>
                </c:pt>
                <c:pt idx="511">
                  <c:v>-0.81306016065589537</c:v>
                </c:pt>
                <c:pt idx="512">
                  <c:v>0.9799078773253509</c:v>
                </c:pt>
                <c:pt idx="513">
                  <c:v>0.99481622398018132</c:v>
                </c:pt>
                <c:pt idx="514">
                  <c:v>0.98432035477520763</c:v>
                </c:pt>
                <c:pt idx="515">
                  <c:v>-1.1640787136599542</c:v>
                </c:pt>
                <c:pt idx="516">
                  <c:v>-0.96272161625968067</c:v>
                </c:pt>
                <c:pt idx="517">
                  <c:v>-0.94620675177514113</c:v>
                </c:pt>
                <c:pt idx="518">
                  <c:v>-0.93965072640369129</c:v>
                </c:pt>
                <c:pt idx="519">
                  <c:v>0.92941751882535295</c:v>
                </c:pt>
                <c:pt idx="520">
                  <c:v>0.94778829978381218</c:v>
                </c:pt>
                <c:pt idx="521">
                  <c:v>0.92897570283560904</c:v>
                </c:pt>
                <c:pt idx="522">
                  <c:v>-1.1214925748840361</c:v>
                </c:pt>
                <c:pt idx="523">
                  <c:v>-1.1272994592230778</c:v>
                </c:pt>
                <c:pt idx="524">
                  <c:v>0.91671305621788457</c:v>
                </c:pt>
                <c:pt idx="525">
                  <c:v>0.89760880273821197</c:v>
                </c:pt>
                <c:pt idx="526">
                  <c:v>-0.17054561662428233</c:v>
                </c:pt>
                <c:pt idx="527">
                  <c:v>-0.13830626957473863</c:v>
                </c:pt>
                <c:pt idx="528">
                  <c:v>-0.42533819183976307</c:v>
                </c:pt>
                <c:pt idx="529">
                  <c:v>-0.44025035964715054</c:v>
                </c:pt>
                <c:pt idx="530">
                  <c:v>-0.448866035604783</c:v>
                </c:pt>
                <c:pt idx="531">
                  <c:v>-0.13309104621181461</c:v>
                </c:pt>
                <c:pt idx="532">
                  <c:v>-9.4317261100754113E-2</c:v>
                </c:pt>
                <c:pt idx="533">
                  <c:v>-0.42258792005526902</c:v>
                </c:pt>
                <c:pt idx="534">
                  <c:v>-0.13401713969223381</c:v>
                </c:pt>
                <c:pt idx="535">
                  <c:v>-0.2167428356710315</c:v>
                </c:pt>
                <c:pt idx="536">
                  <c:v>-0.25211783865461102</c:v>
                </c:pt>
                <c:pt idx="537">
                  <c:v>-0.26060172367019918</c:v>
                </c:pt>
                <c:pt idx="538">
                  <c:v>-1.2134185146120857</c:v>
                </c:pt>
                <c:pt idx="539">
                  <c:v>-1.1971075420683559</c:v>
                </c:pt>
                <c:pt idx="540">
                  <c:v>-1.1737120771791603</c:v>
                </c:pt>
                <c:pt idx="541">
                  <c:v>0.83020274922511417</c:v>
                </c:pt>
                <c:pt idx="542">
                  <c:v>0.54345564056508611</c:v>
                </c:pt>
                <c:pt idx="543">
                  <c:v>0.69113784691728175</c:v>
                </c:pt>
                <c:pt idx="544">
                  <c:v>0.65917574678347957</c:v>
                </c:pt>
                <c:pt idx="545">
                  <c:v>0.61540556643707722</c:v>
                </c:pt>
                <c:pt idx="546">
                  <c:v>-2.2384808075970652</c:v>
                </c:pt>
                <c:pt idx="547">
                  <c:v>0.44460492075024438</c:v>
                </c:pt>
                <c:pt idx="548">
                  <c:v>0.27660012890981811</c:v>
                </c:pt>
                <c:pt idx="549">
                  <c:v>0.18856020574789664</c:v>
                </c:pt>
                <c:pt idx="550">
                  <c:v>-2.4191134021054674</c:v>
                </c:pt>
                <c:pt idx="551">
                  <c:v>-0.19033332809415138</c:v>
                </c:pt>
                <c:pt idx="552">
                  <c:v>-0.15248152110085614</c:v>
                </c:pt>
                <c:pt idx="553">
                  <c:v>-1.4353916995703861</c:v>
                </c:pt>
                <c:pt idx="554">
                  <c:v>-0.27859427809994208</c:v>
                </c:pt>
                <c:pt idx="555">
                  <c:v>-0.19200490717636343</c:v>
                </c:pt>
                <c:pt idx="556">
                  <c:v>-0.24224964896584225</c:v>
                </c:pt>
                <c:pt idx="557">
                  <c:v>-0.26255637798524173</c:v>
                </c:pt>
                <c:pt idx="558">
                  <c:v>-1.6195726848719845</c:v>
                </c:pt>
                <c:pt idx="559">
                  <c:v>-0.32160507884687284</c:v>
                </c:pt>
                <c:pt idx="560">
                  <c:v>-0.30794196707630395</c:v>
                </c:pt>
                <c:pt idx="561">
                  <c:v>-0.23815879508479396</c:v>
                </c:pt>
                <c:pt idx="562">
                  <c:v>-0.2708909817969854</c:v>
                </c:pt>
                <c:pt idx="563">
                  <c:v>-0.1425433268309256</c:v>
                </c:pt>
                <c:pt idx="564">
                  <c:v>-0.37760676846116509</c:v>
                </c:pt>
                <c:pt idx="565">
                  <c:v>-0.35962830031083659</c:v>
                </c:pt>
                <c:pt idx="566">
                  <c:v>-5.0451205730166732E-2</c:v>
                </c:pt>
                <c:pt idx="567">
                  <c:v>-4.313070705337451E-2</c:v>
                </c:pt>
                <c:pt idx="568">
                  <c:v>-5.5053985604245674E-2</c:v>
                </c:pt>
                <c:pt idx="569">
                  <c:v>-3.8044326059686912E-2</c:v>
                </c:pt>
                <c:pt idx="570">
                  <c:v>0.28384692117178462</c:v>
                </c:pt>
                <c:pt idx="571">
                  <c:v>0.31713697175371941</c:v>
                </c:pt>
                <c:pt idx="572">
                  <c:v>-0.41665312453084291</c:v>
                </c:pt>
                <c:pt idx="573">
                  <c:v>0.32903282290083752</c:v>
                </c:pt>
                <c:pt idx="574">
                  <c:v>0.26021372685460298</c:v>
                </c:pt>
                <c:pt idx="575">
                  <c:v>0.24067002928187495</c:v>
                </c:pt>
                <c:pt idx="576">
                  <c:v>0.23692968628708788</c:v>
                </c:pt>
                <c:pt idx="577">
                  <c:v>-0.83209847691499905</c:v>
                </c:pt>
                <c:pt idx="578">
                  <c:v>3.6028311865291302E-3</c:v>
                </c:pt>
                <c:pt idx="579">
                  <c:v>0.16105464782024834</c:v>
                </c:pt>
                <c:pt idx="580">
                  <c:v>0.18312511810117271</c:v>
                </c:pt>
                <c:pt idx="581">
                  <c:v>1.0339230220748026</c:v>
                </c:pt>
                <c:pt idx="582">
                  <c:v>1.0014083801541012</c:v>
                </c:pt>
                <c:pt idx="583">
                  <c:v>0.99342488871988188</c:v>
                </c:pt>
                <c:pt idx="584">
                  <c:v>0.91056093857263765</c:v>
                </c:pt>
                <c:pt idx="585">
                  <c:v>0.82866486947453089</c:v>
                </c:pt>
                <c:pt idx="586">
                  <c:v>0.82467872768660011</c:v>
                </c:pt>
                <c:pt idx="587">
                  <c:v>0.77232715673069641</c:v>
                </c:pt>
                <c:pt idx="588">
                  <c:v>-1.9292766894404856</c:v>
                </c:pt>
                <c:pt idx="589">
                  <c:v>0.67482522530557154</c:v>
                </c:pt>
                <c:pt idx="590">
                  <c:v>0.65401415635008908</c:v>
                </c:pt>
                <c:pt idx="591">
                  <c:v>-2.1426531309836685</c:v>
                </c:pt>
                <c:pt idx="592">
                  <c:v>-2.0949989182570787</c:v>
                </c:pt>
                <c:pt idx="593">
                  <c:v>-2.2270052510067422</c:v>
                </c:pt>
                <c:pt idx="594">
                  <c:v>-0.14249560662339425</c:v>
                </c:pt>
                <c:pt idx="595">
                  <c:v>-0.14329909118278622</c:v>
                </c:pt>
                <c:pt idx="596">
                  <c:v>-0.18011416356229837</c:v>
                </c:pt>
                <c:pt idx="597">
                  <c:v>-0.15693014551183898</c:v>
                </c:pt>
                <c:pt idx="598">
                  <c:v>-0.23972509035263326</c:v>
                </c:pt>
                <c:pt idx="599">
                  <c:v>-0.38590698869139661</c:v>
                </c:pt>
                <c:pt idx="600">
                  <c:v>-0.30029409077804958</c:v>
                </c:pt>
                <c:pt idx="601">
                  <c:v>-0.95469562002477415</c:v>
                </c:pt>
                <c:pt idx="602">
                  <c:v>-0.3972755051615362</c:v>
                </c:pt>
                <c:pt idx="603">
                  <c:v>-0.3632726346571501</c:v>
                </c:pt>
                <c:pt idx="604">
                  <c:v>-0.51092584091562288</c:v>
                </c:pt>
                <c:pt idx="605">
                  <c:v>-0.43477976743540792</c:v>
                </c:pt>
                <c:pt idx="606">
                  <c:v>-0.56437909146599163</c:v>
                </c:pt>
                <c:pt idx="607">
                  <c:v>-0.56438130268140951</c:v>
                </c:pt>
                <c:pt idx="608">
                  <c:v>-0.65435128807444043</c:v>
                </c:pt>
                <c:pt idx="609">
                  <c:v>0.19194703714497555</c:v>
                </c:pt>
                <c:pt idx="610">
                  <c:v>0.20733564584731795</c:v>
                </c:pt>
                <c:pt idx="611">
                  <c:v>0.18450751287705219</c:v>
                </c:pt>
                <c:pt idx="612">
                  <c:v>0.20455593514235357</c:v>
                </c:pt>
                <c:pt idx="613">
                  <c:v>0.23578628226410767</c:v>
                </c:pt>
                <c:pt idx="614">
                  <c:v>0.24175367596040553</c:v>
                </c:pt>
                <c:pt idx="615">
                  <c:v>-1.6219431469411436</c:v>
                </c:pt>
                <c:pt idx="616">
                  <c:v>0.12163856199749767</c:v>
                </c:pt>
                <c:pt idx="617">
                  <c:v>-1.6715462746364333</c:v>
                </c:pt>
                <c:pt idx="618">
                  <c:v>-1.6732037140471379</c:v>
                </c:pt>
                <c:pt idx="619">
                  <c:v>1.0791393799468265</c:v>
                </c:pt>
                <c:pt idx="620">
                  <c:v>0.85537046448932597</c:v>
                </c:pt>
                <c:pt idx="621">
                  <c:v>0.80594982547224248</c:v>
                </c:pt>
                <c:pt idx="622">
                  <c:v>-1.9211118034887247</c:v>
                </c:pt>
                <c:pt idx="623">
                  <c:v>0.77096871965241853</c:v>
                </c:pt>
                <c:pt idx="624">
                  <c:v>0.7941274185562337</c:v>
                </c:pt>
                <c:pt idx="625">
                  <c:v>-1.9852192234042938</c:v>
                </c:pt>
                <c:pt idx="626">
                  <c:v>-2.0091663574600371</c:v>
                </c:pt>
                <c:pt idx="627">
                  <c:v>0.69822132161453387</c:v>
                </c:pt>
                <c:pt idx="628">
                  <c:v>0.53887499181880827</c:v>
                </c:pt>
                <c:pt idx="629">
                  <c:v>0.52013170475461346</c:v>
                </c:pt>
                <c:pt idx="630">
                  <c:v>0.37024998958816063</c:v>
                </c:pt>
                <c:pt idx="631">
                  <c:v>0.32883463810660896</c:v>
                </c:pt>
                <c:pt idx="632">
                  <c:v>0.35444548053859737</c:v>
                </c:pt>
                <c:pt idx="633">
                  <c:v>0.2008500251260901</c:v>
                </c:pt>
                <c:pt idx="634">
                  <c:v>0.23094202503364752</c:v>
                </c:pt>
                <c:pt idx="635">
                  <c:v>-1.7587337119107569</c:v>
                </c:pt>
                <c:pt idx="636">
                  <c:v>0.34383111239769221</c:v>
                </c:pt>
                <c:pt idx="637">
                  <c:v>0.22420933212216282</c:v>
                </c:pt>
                <c:pt idx="638">
                  <c:v>0.26854185239832973</c:v>
                </c:pt>
                <c:pt idx="639">
                  <c:v>0.25549494858556843</c:v>
                </c:pt>
                <c:pt idx="640">
                  <c:v>0.36307866915781561</c:v>
                </c:pt>
                <c:pt idx="641">
                  <c:v>-1.6489215528010739</c:v>
                </c:pt>
                <c:pt idx="642">
                  <c:v>0.44339560184775145</c:v>
                </c:pt>
                <c:pt idx="643">
                  <c:v>0.3734259066078649</c:v>
                </c:pt>
                <c:pt idx="644">
                  <c:v>0.3357239861582369</c:v>
                </c:pt>
                <c:pt idx="645">
                  <c:v>0.38072630957987152</c:v>
                </c:pt>
                <c:pt idx="646">
                  <c:v>0.49762042644377008</c:v>
                </c:pt>
                <c:pt idx="647">
                  <c:v>0.5892849546961425</c:v>
                </c:pt>
                <c:pt idx="648">
                  <c:v>0.45276103700991632</c:v>
                </c:pt>
                <c:pt idx="649">
                  <c:v>-0.14199329033501307</c:v>
                </c:pt>
                <c:pt idx="650">
                  <c:v>-1.5271215163266167</c:v>
                </c:pt>
                <c:pt idx="651">
                  <c:v>-0.11002834699902009</c:v>
                </c:pt>
                <c:pt idx="652">
                  <c:v>-8.9493978105455757E-2</c:v>
                </c:pt>
                <c:pt idx="653">
                  <c:v>-7.5359042918278094E-2</c:v>
                </c:pt>
                <c:pt idx="654">
                  <c:v>-0.10481018774256408</c:v>
                </c:pt>
                <c:pt idx="655">
                  <c:v>-0.12867206816545729</c:v>
                </c:pt>
                <c:pt idx="656">
                  <c:v>-1.6573678715094331</c:v>
                </c:pt>
                <c:pt idx="657">
                  <c:v>-0.17807426737144572</c:v>
                </c:pt>
                <c:pt idx="658">
                  <c:v>-0.19669647258340398</c:v>
                </c:pt>
                <c:pt idx="659">
                  <c:v>-0.22856045567954608</c:v>
                </c:pt>
                <c:pt idx="660">
                  <c:v>-0.2537700706974651</c:v>
                </c:pt>
                <c:pt idx="661">
                  <c:v>-0.26617665140787683</c:v>
                </c:pt>
                <c:pt idx="662">
                  <c:v>-0.27827877904290094</c:v>
                </c:pt>
                <c:pt idx="663">
                  <c:v>-0.26639190337885432</c:v>
                </c:pt>
                <c:pt idx="664">
                  <c:v>0.24232209172717917</c:v>
                </c:pt>
                <c:pt idx="665">
                  <c:v>0.2562077476567316</c:v>
                </c:pt>
                <c:pt idx="666">
                  <c:v>-1.5209122208984731</c:v>
                </c:pt>
                <c:pt idx="667">
                  <c:v>0.21857174535673263</c:v>
                </c:pt>
                <c:pt idx="668">
                  <c:v>0.19882662383184749</c:v>
                </c:pt>
                <c:pt idx="669">
                  <c:v>-1.7970186249701481</c:v>
                </c:pt>
                <c:pt idx="670">
                  <c:v>-1.6090606852634091</c:v>
                </c:pt>
                <c:pt idx="671">
                  <c:v>-1.6113919446315026</c:v>
                </c:pt>
                <c:pt idx="672">
                  <c:v>-1.610349166407631</c:v>
                </c:pt>
                <c:pt idx="673">
                  <c:v>0.25132861832176062</c:v>
                </c:pt>
                <c:pt idx="674">
                  <c:v>0.25672790097928055</c:v>
                </c:pt>
                <c:pt idx="675">
                  <c:v>0.49530723059077358</c:v>
                </c:pt>
                <c:pt idx="676">
                  <c:v>0.50722825315857956</c:v>
                </c:pt>
                <c:pt idx="677">
                  <c:v>0.4951198905558688</c:v>
                </c:pt>
                <c:pt idx="678">
                  <c:v>0.46928590434890216</c:v>
                </c:pt>
                <c:pt idx="679">
                  <c:v>0.45917228864634985</c:v>
                </c:pt>
                <c:pt idx="680">
                  <c:v>0.41720879715367432</c:v>
                </c:pt>
                <c:pt idx="681">
                  <c:v>0.42190964258531444</c:v>
                </c:pt>
                <c:pt idx="682">
                  <c:v>-1.4463586296452919</c:v>
                </c:pt>
                <c:pt idx="683">
                  <c:v>0.33724278830477933</c:v>
                </c:pt>
                <c:pt idx="684">
                  <c:v>-1.4262969088923505</c:v>
                </c:pt>
                <c:pt idx="685">
                  <c:v>0.58018834897299376</c:v>
                </c:pt>
                <c:pt idx="686">
                  <c:v>0.29865179938573672</c:v>
                </c:pt>
                <c:pt idx="687">
                  <c:v>0.27064787835937409</c:v>
                </c:pt>
                <c:pt idx="688">
                  <c:v>0.25939349126623895</c:v>
                </c:pt>
                <c:pt idx="689">
                  <c:v>0.27271543159520878</c:v>
                </c:pt>
                <c:pt idx="690">
                  <c:v>0.30177074073302718</c:v>
                </c:pt>
                <c:pt idx="691">
                  <c:v>-1.542928208057224</c:v>
                </c:pt>
                <c:pt idx="692">
                  <c:v>-0.16067315846919569</c:v>
                </c:pt>
                <c:pt idx="693">
                  <c:v>-0.21976597756873456</c:v>
                </c:pt>
                <c:pt idx="694">
                  <c:v>-0.22351037258774337</c:v>
                </c:pt>
                <c:pt idx="695">
                  <c:v>-0.19924354205060238</c:v>
                </c:pt>
                <c:pt idx="696">
                  <c:v>1.709357293259743E-4</c:v>
                </c:pt>
                <c:pt idx="697">
                  <c:v>0.60838883398137411</c:v>
                </c:pt>
                <c:pt idx="698">
                  <c:v>0.838136382158021</c:v>
                </c:pt>
                <c:pt idx="699">
                  <c:v>-1.4728029086121623</c:v>
                </c:pt>
                <c:pt idx="700">
                  <c:v>-1.6069478874009471</c:v>
                </c:pt>
                <c:pt idx="701">
                  <c:v>0.15938615922880964</c:v>
                </c:pt>
                <c:pt idx="702">
                  <c:v>0.17791515402162833</c:v>
                </c:pt>
                <c:pt idx="703">
                  <c:v>0.42640419761146942</c:v>
                </c:pt>
                <c:pt idx="704">
                  <c:v>-0.24065021375087206</c:v>
                </c:pt>
                <c:pt idx="705">
                  <c:v>0.26190090400287142</c:v>
                </c:pt>
                <c:pt idx="706">
                  <c:v>-0.72813721517821384</c:v>
                </c:pt>
                <c:pt idx="707">
                  <c:v>-0.17373424479160127</c:v>
                </c:pt>
                <c:pt idx="708">
                  <c:v>-0.77315892977662914</c:v>
                </c:pt>
                <c:pt idx="709">
                  <c:v>-0.21074412109620425</c:v>
                </c:pt>
                <c:pt idx="710">
                  <c:v>-0.38509825367565426</c:v>
                </c:pt>
                <c:pt idx="711">
                  <c:v>-0.37053390639816214</c:v>
                </c:pt>
                <c:pt idx="712">
                  <c:v>-0.31810981321157755</c:v>
                </c:pt>
                <c:pt idx="713">
                  <c:v>-0.31991676703630079</c:v>
                </c:pt>
                <c:pt idx="714">
                  <c:v>-0.31412278101006352</c:v>
                </c:pt>
                <c:pt idx="715">
                  <c:v>-0.26499952730558574</c:v>
                </c:pt>
                <c:pt idx="716">
                  <c:v>-0.18480863212308513</c:v>
                </c:pt>
                <c:pt idx="717">
                  <c:v>-0.16020037490547831</c:v>
                </c:pt>
                <c:pt idx="718">
                  <c:v>-0.24063797892569186</c:v>
                </c:pt>
                <c:pt idx="719">
                  <c:v>-0.3536658039510055</c:v>
                </c:pt>
                <c:pt idx="720">
                  <c:v>-0.30932970014017808</c:v>
                </c:pt>
                <c:pt idx="721">
                  <c:v>3.9936129909028589E-2</c:v>
                </c:pt>
                <c:pt idx="722">
                  <c:v>-0.11789252888972479</c:v>
                </c:pt>
                <c:pt idx="723">
                  <c:v>-0.4465994862565667</c:v>
                </c:pt>
                <c:pt idx="724">
                  <c:v>-0.42655320229364424</c:v>
                </c:pt>
                <c:pt idx="725">
                  <c:v>-0.43595214872698562</c:v>
                </c:pt>
                <c:pt idx="726">
                  <c:v>0.1128757826294895</c:v>
                </c:pt>
                <c:pt idx="727">
                  <c:v>-0.15997960097486424</c:v>
                </c:pt>
                <c:pt idx="728">
                  <c:v>5.9845738202945732E-2</c:v>
                </c:pt>
                <c:pt idx="729">
                  <c:v>-0.16235001298118718</c:v>
                </c:pt>
                <c:pt idx="730">
                  <c:v>1.056556158706313E-3</c:v>
                </c:pt>
                <c:pt idx="731">
                  <c:v>-5.2493563954770263E-2</c:v>
                </c:pt>
                <c:pt idx="732">
                  <c:v>-6.733489564233168E-2</c:v>
                </c:pt>
                <c:pt idx="733">
                  <c:v>-0.12547783694291262</c:v>
                </c:pt>
                <c:pt idx="734">
                  <c:v>-0.29310215127486422</c:v>
                </c:pt>
                <c:pt idx="735">
                  <c:v>-0.28930320597619763</c:v>
                </c:pt>
                <c:pt idx="736">
                  <c:v>-0.15305062377763537</c:v>
                </c:pt>
                <c:pt idx="737">
                  <c:v>-0.15085028671077316</c:v>
                </c:pt>
                <c:pt idx="738">
                  <c:v>-0.11293662833688188</c:v>
                </c:pt>
                <c:pt idx="739">
                  <c:v>-0.11010708900818456</c:v>
                </c:pt>
                <c:pt idx="740">
                  <c:v>-0.10649669853821023</c:v>
                </c:pt>
                <c:pt idx="741">
                  <c:v>-7.3846579336764348E-2</c:v>
                </c:pt>
                <c:pt idx="742">
                  <c:v>-5.4596839730308891E-2</c:v>
                </c:pt>
                <c:pt idx="743">
                  <c:v>-9.4127013511790134E-2</c:v>
                </c:pt>
                <c:pt idx="744">
                  <c:v>-1.5293518087643778</c:v>
                </c:pt>
                <c:pt idx="745">
                  <c:v>-7.3271532106954834E-2</c:v>
                </c:pt>
                <c:pt idx="746">
                  <c:v>-0.25982924500153104</c:v>
                </c:pt>
                <c:pt idx="747">
                  <c:v>-0.12471172472798905</c:v>
                </c:pt>
                <c:pt idx="748">
                  <c:v>-0.16120144732751424</c:v>
                </c:pt>
                <c:pt idx="749">
                  <c:v>-0.12755087616239985</c:v>
                </c:pt>
                <c:pt idx="750">
                  <c:v>-0.17001023906665275</c:v>
                </c:pt>
                <c:pt idx="751">
                  <c:v>-0.13054422837702476</c:v>
                </c:pt>
                <c:pt idx="752">
                  <c:v>-7.8137308686049678E-2</c:v>
                </c:pt>
                <c:pt idx="753">
                  <c:v>-1.3436499665752099E-2</c:v>
                </c:pt>
                <c:pt idx="754">
                  <c:v>-9.8673538841763317E-3</c:v>
                </c:pt>
                <c:pt idx="755">
                  <c:v>-1.1309981646883052</c:v>
                </c:pt>
                <c:pt idx="756">
                  <c:v>1.6348092440785601E-2</c:v>
                </c:pt>
                <c:pt idx="757">
                  <c:v>8.1681463145872116E-2</c:v>
                </c:pt>
                <c:pt idx="758">
                  <c:v>1.6784335220922507E-2</c:v>
                </c:pt>
                <c:pt idx="759">
                  <c:v>2.2606240516797622E-3</c:v>
                </c:pt>
                <c:pt idx="760">
                  <c:v>-5.3570411275433646E-3</c:v>
                </c:pt>
                <c:pt idx="761">
                  <c:v>-3.0102013525875305E-2</c:v>
                </c:pt>
                <c:pt idx="762">
                  <c:v>-2.283723870036922E-2</c:v>
                </c:pt>
                <c:pt idx="763">
                  <c:v>-1.0552630273412769</c:v>
                </c:pt>
                <c:pt idx="764">
                  <c:v>-1.0000658451961824</c:v>
                </c:pt>
                <c:pt idx="765">
                  <c:v>0.89312242199421998</c:v>
                </c:pt>
                <c:pt idx="766">
                  <c:v>0.95704446604849114</c:v>
                </c:pt>
                <c:pt idx="767">
                  <c:v>1.0761548404026984</c:v>
                </c:pt>
                <c:pt idx="768">
                  <c:v>1.1258501241122489</c:v>
                </c:pt>
                <c:pt idx="769">
                  <c:v>1.3242540334030293</c:v>
                </c:pt>
                <c:pt idx="770">
                  <c:v>1.6476766360529262</c:v>
                </c:pt>
                <c:pt idx="771">
                  <c:v>1.6555138074121953</c:v>
                </c:pt>
                <c:pt idx="772">
                  <c:v>1.602314475722312</c:v>
                </c:pt>
                <c:pt idx="773">
                  <c:v>1.4703426875272247</c:v>
                </c:pt>
                <c:pt idx="774">
                  <c:v>1.356363282345084</c:v>
                </c:pt>
                <c:pt idx="775">
                  <c:v>1.262909484488377</c:v>
                </c:pt>
                <c:pt idx="776">
                  <c:v>1.2895019072413143</c:v>
                </c:pt>
                <c:pt idx="777">
                  <c:v>1.3380976668908304</c:v>
                </c:pt>
                <c:pt idx="778">
                  <c:v>0.7563404854498621</c:v>
                </c:pt>
                <c:pt idx="779">
                  <c:v>0.7059725763723167</c:v>
                </c:pt>
                <c:pt idx="780">
                  <c:v>0.75860389846898246</c:v>
                </c:pt>
                <c:pt idx="781">
                  <c:v>0.87256115323200334</c:v>
                </c:pt>
                <c:pt idx="782">
                  <c:v>0.94839925764738475</c:v>
                </c:pt>
                <c:pt idx="783">
                  <c:v>1.0498934496272629</c:v>
                </c:pt>
                <c:pt idx="784">
                  <c:v>1.101190356252655</c:v>
                </c:pt>
                <c:pt idx="785">
                  <c:v>0.95060475923796706</c:v>
                </c:pt>
                <c:pt idx="786">
                  <c:v>1.1107506676196097</c:v>
                </c:pt>
                <c:pt idx="787">
                  <c:v>1.2114895359713584</c:v>
                </c:pt>
                <c:pt idx="788">
                  <c:v>1.1690449180487528</c:v>
                </c:pt>
                <c:pt idx="789">
                  <c:v>0.9832924010633487</c:v>
                </c:pt>
                <c:pt idx="790">
                  <c:v>0.89996121611008417</c:v>
                </c:pt>
                <c:pt idx="791">
                  <c:v>-1.477671951058569</c:v>
                </c:pt>
                <c:pt idx="792">
                  <c:v>-1.2677310816146106</c:v>
                </c:pt>
                <c:pt idx="793">
                  <c:v>-1.2464439440777979</c:v>
                </c:pt>
                <c:pt idx="794">
                  <c:v>-1.2509592633152313</c:v>
                </c:pt>
                <c:pt idx="795">
                  <c:v>-1.2392369319854093</c:v>
                </c:pt>
                <c:pt idx="796">
                  <c:v>-1.224699461550347</c:v>
                </c:pt>
                <c:pt idx="797">
                  <c:v>-1.3387862684866043</c:v>
                </c:pt>
                <c:pt idx="798">
                  <c:v>0.66051025454525969</c:v>
                </c:pt>
                <c:pt idx="799">
                  <c:v>0.70472486803106582</c:v>
                </c:pt>
                <c:pt idx="800">
                  <c:v>0.74052158455397887</c:v>
                </c:pt>
                <c:pt idx="801">
                  <c:v>0.78056598550871026</c:v>
                </c:pt>
                <c:pt idx="802">
                  <c:v>0.67054450599449422</c:v>
                </c:pt>
                <c:pt idx="803">
                  <c:v>0.7099561074269275</c:v>
                </c:pt>
                <c:pt idx="804">
                  <c:v>0.53237499460563453</c:v>
                </c:pt>
                <c:pt idx="805">
                  <c:v>0.5072992746729339</c:v>
                </c:pt>
                <c:pt idx="806">
                  <c:v>1.1710897440505417</c:v>
                </c:pt>
                <c:pt idx="807">
                  <c:v>0.65922295829850241</c:v>
                </c:pt>
                <c:pt idx="808">
                  <c:v>0.75897213384569406</c:v>
                </c:pt>
                <c:pt idx="809">
                  <c:v>0.80561026425447435</c:v>
                </c:pt>
                <c:pt idx="810">
                  <c:v>-0.6739151166038494</c:v>
                </c:pt>
                <c:pt idx="811">
                  <c:v>1.1158994832117481</c:v>
                </c:pt>
                <c:pt idx="812">
                  <c:v>1.1463816325553491</c:v>
                </c:pt>
                <c:pt idx="813">
                  <c:v>1.3376656332863737</c:v>
                </c:pt>
                <c:pt idx="814">
                  <c:v>1.531097843955185</c:v>
                </c:pt>
                <c:pt idx="815">
                  <c:v>1.3243851853922572</c:v>
                </c:pt>
                <c:pt idx="816">
                  <c:v>-0.67519600484902143</c:v>
                </c:pt>
                <c:pt idx="817">
                  <c:v>-0.64852216445296162</c:v>
                </c:pt>
                <c:pt idx="818">
                  <c:v>1.2993536072499354</c:v>
                </c:pt>
                <c:pt idx="819">
                  <c:v>1.3312238011027187</c:v>
                </c:pt>
                <c:pt idx="820">
                  <c:v>1.1328052738914631</c:v>
                </c:pt>
                <c:pt idx="821">
                  <c:v>-0.30704806698657261</c:v>
                </c:pt>
                <c:pt idx="822">
                  <c:v>-0.33418299046310068</c:v>
                </c:pt>
                <c:pt idx="823">
                  <c:v>-0.37711018657332152</c:v>
                </c:pt>
                <c:pt idx="824">
                  <c:v>-0.36221633972512762</c:v>
                </c:pt>
                <c:pt idx="825">
                  <c:v>-0.33865334075075004</c:v>
                </c:pt>
                <c:pt idx="826">
                  <c:v>-0.38318343004759609</c:v>
                </c:pt>
                <c:pt idx="827">
                  <c:v>-0.36582696844506207</c:v>
                </c:pt>
                <c:pt idx="828">
                  <c:v>-0.40026744254882274</c:v>
                </c:pt>
                <c:pt idx="829">
                  <c:v>-1.3437817658014195</c:v>
                </c:pt>
                <c:pt idx="830">
                  <c:v>-1.1657609029321139</c:v>
                </c:pt>
                <c:pt idx="831">
                  <c:v>-1.077368589172121</c:v>
                </c:pt>
                <c:pt idx="832">
                  <c:v>-0.9750219799620029</c:v>
                </c:pt>
                <c:pt idx="833">
                  <c:v>-0.90770287766604185</c:v>
                </c:pt>
                <c:pt idx="834">
                  <c:v>-0.98780826859009097</c:v>
                </c:pt>
                <c:pt idx="835">
                  <c:v>4.1517409663187607E-2</c:v>
                </c:pt>
                <c:pt idx="836">
                  <c:v>2.8340968650111851</c:v>
                </c:pt>
                <c:pt idx="837">
                  <c:v>2.8167442932301365</c:v>
                </c:pt>
                <c:pt idx="838">
                  <c:v>2.8108755578952302</c:v>
                </c:pt>
                <c:pt idx="839">
                  <c:v>-2.2310349502164821</c:v>
                </c:pt>
                <c:pt idx="840">
                  <c:v>2.3918085286145252</c:v>
                </c:pt>
                <c:pt idx="841">
                  <c:v>2.2961751035060547</c:v>
                </c:pt>
                <c:pt idx="842">
                  <c:v>1.6355781032270111</c:v>
                </c:pt>
                <c:pt idx="843">
                  <c:v>1.7759572870793938</c:v>
                </c:pt>
                <c:pt idx="844">
                  <c:v>1.6032948269946521</c:v>
                </c:pt>
                <c:pt idx="845">
                  <c:v>1.7500742968225735</c:v>
                </c:pt>
                <c:pt idx="846">
                  <c:v>1.7106375606657034</c:v>
                </c:pt>
                <c:pt idx="847">
                  <c:v>1.5617628958961711</c:v>
                </c:pt>
                <c:pt idx="848">
                  <c:v>1.5443423430278451</c:v>
                </c:pt>
                <c:pt idx="849">
                  <c:v>0.76998292502871124</c:v>
                </c:pt>
                <c:pt idx="850">
                  <c:v>0.76145513870992576</c:v>
                </c:pt>
                <c:pt idx="851">
                  <c:v>0.62484990128083517</c:v>
                </c:pt>
                <c:pt idx="852">
                  <c:v>0.67406449975789851</c:v>
                </c:pt>
                <c:pt idx="853">
                  <c:v>0.70464864718609554</c:v>
                </c:pt>
                <c:pt idx="854">
                  <c:v>0.72739181481103909</c:v>
                </c:pt>
                <c:pt idx="855">
                  <c:v>0.81698108408501235</c:v>
                </c:pt>
                <c:pt idx="856">
                  <c:v>0.89052136668216708</c:v>
                </c:pt>
                <c:pt idx="857">
                  <c:v>0.87303384153659402</c:v>
                </c:pt>
                <c:pt idx="858">
                  <c:v>-0.65032507760419878</c:v>
                </c:pt>
                <c:pt idx="859">
                  <c:v>1.1115531073819833</c:v>
                </c:pt>
                <c:pt idx="860">
                  <c:v>1.1437287901602815</c:v>
                </c:pt>
                <c:pt idx="861">
                  <c:v>1.4482890664132391</c:v>
                </c:pt>
                <c:pt idx="862">
                  <c:v>-0.67001627475721226</c:v>
                </c:pt>
                <c:pt idx="863">
                  <c:v>1.4260896904156466</c:v>
                </c:pt>
                <c:pt idx="864">
                  <c:v>1.3757029385277062</c:v>
                </c:pt>
                <c:pt idx="865">
                  <c:v>-0.70654935462612467</c:v>
                </c:pt>
                <c:pt idx="866">
                  <c:v>-0.77027517681317803</c:v>
                </c:pt>
                <c:pt idx="867">
                  <c:v>-0.81040348510550264</c:v>
                </c:pt>
                <c:pt idx="868">
                  <c:v>-0.90417348939266906</c:v>
                </c:pt>
                <c:pt idx="869">
                  <c:v>-1.1778122062012932</c:v>
                </c:pt>
                <c:pt idx="870">
                  <c:v>0.17496461525544985</c:v>
                </c:pt>
                <c:pt idx="871">
                  <c:v>0.17436840945472071</c:v>
                </c:pt>
                <c:pt idx="872">
                  <c:v>-1.1067491771319431</c:v>
                </c:pt>
                <c:pt idx="873">
                  <c:v>0.26944579851359651</c:v>
                </c:pt>
                <c:pt idx="874">
                  <c:v>-0.45077818732694436</c:v>
                </c:pt>
                <c:pt idx="875">
                  <c:v>-0.46196467734490748</c:v>
                </c:pt>
                <c:pt idx="876">
                  <c:v>-0.39500708660136069</c:v>
                </c:pt>
                <c:pt idx="877">
                  <c:v>-0.4968304740325335</c:v>
                </c:pt>
                <c:pt idx="878">
                  <c:v>0.23975249378904287</c:v>
                </c:pt>
                <c:pt idx="879">
                  <c:v>-1.2105642907614065</c:v>
                </c:pt>
                <c:pt idx="880">
                  <c:v>0.1533983486027998</c:v>
                </c:pt>
                <c:pt idx="881">
                  <c:v>5.3979128405998625E-2</c:v>
                </c:pt>
                <c:pt idx="882">
                  <c:v>-0.37609158435766316</c:v>
                </c:pt>
                <c:pt idx="883">
                  <c:v>-5.1839424824009765E-2</c:v>
                </c:pt>
                <c:pt idx="884">
                  <c:v>-8.7494752001712264E-3</c:v>
                </c:pt>
                <c:pt idx="885">
                  <c:v>0.58009378252355281</c:v>
                </c:pt>
                <c:pt idx="886">
                  <c:v>-1.5618264659434493</c:v>
                </c:pt>
                <c:pt idx="887">
                  <c:v>0.62818307185244027</c:v>
                </c:pt>
                <c:pt idx="888">
                  <c:v>0.68758078052771576</c:v>
                </c:pt>
                <c:pt idx="889">
                  <c:v>0.74786053920591922</c:v>
                </c:pt>
                <c:pt idx="890">
                  <c:v>0.74031051111828161</c:v>
                </c:pt>
                <c:pt idx="891">
                  <c:v>0.75361497319060189</c:v>
                </c:pt>
                <c:pt idx="892">
                  <c:v>0.72083495739792747</c:v>
                </c:pt>
                <c:pt idx="893">
                  <c:v>0.72714592995584815</c:v>
                </c:pt>
                <c:pt idx="894">
                  <c:v>0.7313163315011102</c:v>
                </c:pt>
                <c:pt idx="895">
                  <c:v>0.71842954905740708</c:v>
                </c:pt>
                <c:pt idx="896">
                  <c:v>0.68495016898114336</c:v>
                </c:pt>
                <c:pt idx="897">
                  <c:v>0.6880565581722865</c:v>
                </c:pt>
                <c:pt idx="898">
                  <c:v>1.7387640490120264</c:v>
                </c:pt>
                <c:pt idx="899">
                  <c:v>1.7943551440173555</c:v>
                </c:pt>
                <c:pt idx="900">
                  <c:v>-2.0706721832096084</c:v>
                </c:pt>
                <c:pt idx="901">
                  <c:v>1.7245906883704234</c:v>
                </c:pt>
                <c:pt idx="902">
                  <c:v>1.6371744638913512</c:v>
                </c:pt>
                <c:pt idx="903">
                  <c:v>1.7702206228311559</c:v>
                </c:pt>
                <c:pt idx="904">
                  <c:v>1.8770010563166353</c:v>
                </c:pt>
                <c:pt idx="905">
                  <c:v>2.0048918116203329</c:v>
                </c:pt>
                <c:pt idx="906">
                  <c:v>2.1010075224356961</c:v>
                </c:pt>
                <c:pt idx="907">
                  <c:v>-3.4494679459087547</c:v>
                </c:pt>
                <c:pt idx="908">
                  <c:v>2.2267853928260193</c:v>
                </c:pt>
                <c:pt idx="909">
                  <c:v>2.1690105269202538</c:v>
                </c:pt>
                <c:pt idx="910">
                  <c:v>-3.5736316004309017</c:v>
                </c:pt>
                <c:pt idx="911">
                  <c:v>-1.2225352927647535E-2</c:v>
                </c:pt>
                <c:pt idx="912">
                  <c:v>-3.6964068421122973E-2</c:v>
                </c:pt>
                <c:pt idx="913">
                  <c:v>-2.6995024438609194E-2</c:v>
                </c:pt>
                <c:pt idx="914">
                  <c:v>-1.2235046576009576</c:v>
                </c:pt>
                <c:pt idx="915">
                  <c:v>-2.1380472213084173E-2</c:v>
                </c:pt>
                <c:pt idx="916">
                  <c:v>-3.2024170294271355E-2</c:v>
                </c:pt>
                <c:pt idx="917">
                  <c:v>-3.5865603228643038E-2</c:v>
                </c:pt>
                <c:pt idx="918">
                  <c:v>-5.5329804475969052E-2</c:v>
                </c:pt>
                <c:pt idx="919">
                  <c:v>1.2761198682885756E-2</c:v>
                </c:pt>
                <c:pt idx="920">
                  <c:v>4.8140302247687394E-2</c:v>
                </c:pt>
                <c:pt idx="921">
                  <c:v>3.8633748912511076E-2</c:v>
                </c:pt>
                <c:pt idx="922">
                  <c:v>-4.238937254537134E-2</c:v>
                </c:pt>
                <c:pt idx="923">
                  <c:v>-1.3504058267521546</c:v>
                </c:pt>
                <c:pt idx="924">
                  <c:v>-1.4265111753317425E-2</c:v>
                </c:pt>
                <c:pt idx="925">
                  <c:v>-1.6733254598519952E-2</c:v>
                </c:pt>
                <c:pt idx="926">
                  <c:v>-0.64510759452717448</c:v>
                </c:pt>
                <c:pt idx="927">
                  <c:v>-0.68784214534364774</c:v>
                </c:pt>
                <c:pt idx="928">
                  <c:v>-0.73852294859572265</c:v>
                </c:pt>
                <c:pt idx="929">
                  <c:v>-0.84416369496512722</c:v>
                </c:pt>
                <c:pt idx="930">
                  <c:v>-0.85432357614078036</c:v>
                </c:pt>
                <c:pt idx="931">
                  <c:v>-0.79407071717828359</c:v>
                </c:pt>
                <c:pt idx="932">
                  <c:v>-0.69264017019559843</c:v>
                </c:pt>
                <c:pt idx="933">
                  <c:v>-0.71812346478451994</c:v>
                </c:pt>
                <c:pt idx="934">
                  <c:v>-0.60382498068284962</c:v>
                </c:pt>
                <c:pt idx="935">
                  <c:v>-0.53317170956945159</c:v>
                </c:pt>
                <c:pt idx="936">
                  <c:v>-1.3247812009564051</c:v>
                </c:pt>
                <c:pt idx="937">
                  <c:v>-0.39680989621899365</c:v>
                </c:pt>
                <c:pt idx="938">
                  <c:v>-0.27295586644572561</c:v>
                </c:pt>
                <c:pt idx="939">
                  <c:v>-0.25011324184186068</c:v>
                </c:pt>
                <c:pt idx="940">
                  <c:v>-0.20243718332685953</c:v>
                </c:pt>
                <c:pt idx="941">
                  <c:v>0.62726622547277289</c:v>
                </c:pt>
                <c:pt idx="942">
                  <c:v>0.62829554141721322</c:v>
                </c:pt>
                <c:pt idx="943">
                  <c:v>-1.985472970581726</c:v>
                </c:pt>
                <c:pt idx="944">
                  <c:v>0.50204626026129118</c:v>
                </c:pt>
                <c:pt idx="945">
                  <c:v>0.489113799346864</c:v>
                </c:pt>
                <c:pt idx="946">
                  <c:v>0.48445032987095543</c:v>
                </c:pt>
                <c:pt idx="947">
                  <c:v>0.31338846234334877</c:v>
                </c:pt>
                <c:pt idx="948">
                  <c:v>0.43407871193315817</c:v>
                </c:pt>
                <c:pt idx="949">
                  <c:v>0.4419428858337795</c:v>
                </c:pt>
                <c:pt idx="950">
                  <c:v>-2.3131007634836593</c:v>
                </c:pt>
                <c:pt idx="951">
                  <c:v>0.4168219872511717</c:v>
                </c:pt>
                <c:pt idx="952">
                  <c:v>0.37894218789268647</c:v>
                </c:pt>
                <c:pt idx="953">
                  <c:v>-0.52531255822035317</c:v>
                </c:pt>
                <c:pt idx="954">
                  <c:v>-0.52454798327663632</c:v>
                </c:pt>
                <c:pt idx="955">
                  <c:v>-0.49517530923628639</c:v>
                </c:pt>
                <c:pt idx="956">
                  <c:v>-0.19710701523909571</c:v>
                </c:pt>
                <c:pt idx="957">
                  <c:v>-0.39111469719495356</c:v>
                </c:pt>
                <c:pt idx="958">
                  <c:v>-0.38718119318359334</c:v>
                </c:pt>
                <c:pt idx="959">
                  <c:v>-0.22684720460121291</c:v>
                </c:pt>
                <c:pt idx="960">
                  <c:v>-0.26242373947961911</c:v>
                </c:pt>
                <c:pt idx="961">
                  <c:v>-0.25604707423071887</c:v>
                </c:pt>
                <c:pt idx="962">
                  <c:v>-0.15759002363674326</c:v>
                </c:pt>
                <c:pt idx="963">
                  <c:v>-0.32780606733385359</c:v>
                </c:pt>
                <c:pt idx="964">
                  <c:v>-0.30269395913622033</c:v>
                </c:pt>
                <c:pt idx="965">
                  <c:v>-1.816155903904449</c:v>
                </c:pt>
                <c:pt idx="966">
                  <c:v>-1.8639585590820671</c:v>
                </c:pt>
                <c:pt idx="967">
                  <c:v>-1.9207780368299445</c:v>
                </c:pt>
                <c:pt idx="968">
                  <c:v>-2.967690539822276E-2</c:v>
                </c:pt>
                <c:pt idx="969">
                  <c:v>-2.7323938255374887E-2</c:v>
                </c:pt>
                <c:pt idx="970">
                  <c:v>-9.1284451435187042E-2</c:v>
                </c:pt>
                <c:pt idx="971">
                  <c:v>-6.3475816091870557E-2</c:v>
                </c:pt>
                <c:pt idx="972">
                  <c:v>-1.5611323426890132E-2</c:v>
                </c:pt>
                <c:pt idx="973">
                  <c:v>-2.176696686351326E-2</c:v>
                </c:pt>
                <c:pt idx="974">
                  <c:v>-1.0413419768215109E-3</c:v>
                </c:pt>
                <c:pt idx="975">
                  <c:v>0.45994586334879672</c:v>
                </c:pt>
                <c:pt idx="976">
                  <c:v>0.48832127819753557</c:v>
                </c:pt>
                <c:pt idx="977">
                  <c:v>0.50129782460288397</c:v>
                </c:pt>
                <c:pt idx="978">
                  <c:v>0.39564231003593991</c:v>
                </c:pt>
                <c:pt idx="979">
                  <c:v>0.38160440776066351</c:v>
                </c:pt>
                <c:pt idx="980">
                  <c:v>0.42809646735666651</c:v>
                </c:pt>
                <c:pt idx="981">
                  <c:v>0.38150273620283148</c:v>
                </c:pt>
                <c:pt idx="982">
                  <c:v>0.31332036093494192</c:v>
                </c:pt>
                <c:pt idx="983">
                  <c:v>0.31714303951591244</c:v>
                </c:pt>
                <c:pt idx="984">
                  <c:v>0.27945194653465005</c:v>
                </c:pt>
                <c:pt idx="985">
                  <c:v>0.24250519337660262</c:v>
                </c:pt>
                <c:pt idx="986">
                  <c:v>0.27348565980841349</c:v>
                </c:pt>
                <c:pt idx="987">
                  <c:v>0.30636726665681835</c:v>
                </c:pt>
                <c:pt idx="988">
                  <c:v>0.2180503769545504</c:v>
                </c:pt>
                <c:pt idx="989">
                  <c:v>0.20665378653214445</c:v>
                </c:pt>
                <c:pt idx="990">
                  <c:v>-0.25058530532452694</c:v>
                </c:pt>
                <c:pt idx="991">
                  <c:v>-1.4245109097419997</c:v>
                </c:pt>
                <c:pt idx="992">
                  <c:v>-0.30352654072584484</c:v>
                </c:pt>
                <c:pt idx="993">
                  <c:v>-0.2604651713160665</c:v>
                </c:pt>
                <c:pt idx="994">
                  <c:v>-0.24468938380719274</c:v>
                </c:pt>
                <c:pt idx="995">
                  <c:v>-1.4402397042748529</c:v>
                </c:pt>
                <c:pt idx="996">
                  <c:v>-0.32006201755692099</c:v>
                </c:pt>
                <c:pt idx="997">
                  <c:v>-0.36572268449661977</c:v>
                </c:pt>
                <c:pt idx="998">
                  <c:v>-0.30872122833108101</c:v>
                </c:pt>
                <c:pt idx="999">
                  <c:v>-0.29071987945632144</c:v>
                </c:pt>
                <c:pt idx="1000">
                  <c:v>-0.32897209750707956</c:v>
                </c:pt>
                <c:pt idx="1001">
                  <c:v>-0.33319876450730329</c:v>
                </c:pt>
                <c:pt idx="1002">
                  <c:v>-0.41008012861364784</c:v>
                </c:pt>
                <c:pt idx="1003">
                  <c:v>-0.42392315206727266</c:v>
                </c:pt>
                <c:pt idx="1004">
                  <c:v>-0.42769547969556282</c:v>
                </c:pt>
                <c:pt idx="1005">
                  <c:v>1.2855423498532623</c:v>
                </c:pt>
                <c:pt idx="1006">
                  <c:v>1.2896883647405653</c:v>
                </c:pt>
                <c:pt idx="1007">
                  <c:v>1.3319234638355202</c:v>
                </c:pt>
                <c:pt idx="1008">
                  <c:v>1.3585861443725744</c:v>
                </c:pt>
                <c:pt idx="1009">
                  <c:v>-1.1094643662812567</c:v>
                </c:pt>
                <c:pt idx="1010">
                  <c:v>1.0531917895067926</c:v>
                </c:pt>
                <c:pt idx="1011">
                  <c:v>0.90529917046242647</c:v>
                </c:pt>
                <c:pt idx="1012">
                  <c:v>-1.2090313375106294</c:v>
                </c:pt>
                <c:pt idx="1013">
                  <c:v>1.329089984640802</c:v>
                </c:pt>
                <c:pt idx="1014">
                  <c:v>1.2312587356822595</c:v>
                </c:pt>
                <c:pt idx="1015">
                  <c:v>1.2836182116250123</c:v>
                </c:pt>
                <c:pt idx="1016">
                  <c:v>1.0604788244554459</c:v>
                </c:pt>
                <c:pt idx="1017">
                  <c:v>0.87421080692327924</c:v>
                </c:pt>
                <c:pt idx="1018">
                  <c:v>0.7845593914568314</c:v>
                </c:pt>
                <c:pt idx="1019">
                  <c:v>0.79632762793322442</c:v>
                </c:pt>
                <c:pt idx="1020">
                  <c:v>-0.81612891913891783</c:v>
                </c:pt>
                <c:pt idx="1021">
                  <c:v>-0.79619121684193661</c:v>
                </c:pt>
                <c:pt idx="1022">
                  <c:v>-0.88239685681591218</c:v>
                </c:pt>
                <c:pt idx="1023">
                  <c:v>-7.2726356596357358E-2</c:v>
                </c:pt>
                <c:pt idx="1024">
                  <c:v>-6.8393485333925308E-2</c:v>
                </c:pt>
                <c:pt idx="1025">
                  <c:v>-0.10946661117373613</c:v>
                </c:pt>
                <c:pt idx="1026">
                  <c:v>-0.1064147790123164</c:v>
                </c:pt>
                <c:pt idx="1027">
                  <c:v>-0.10971448373374033</c:v>
                </c:pt>
                <c:pt idx="1028">
                  <c:v>-1.3542396771321312</c:v>
                </c:pt>
                <c:pt idx="1029">
                  <c:v>-0.48087540489073732</c:v>
                </c:pt>
                <c:pt idx="1030">
                  <c:v>-0.47210952070166901</c:v>
                </c:pt>
                <c:pt idx="1031">
                  <c:v>-0.53764803992825594</c:v>
                </c:pt>
                <c:pt idx="1032">
                  <c:v>-1.4810979108575719</c:v>
                </c:pt>
                <c:pt idx="1033">
                  <c:v>-1.5794829975632725</c:v>
                </c:pt>
                <c:pt idx="1034">
                  <c:v>-0.51882216444936358</c:v>
                </c:pt>
                <c:pt idx="1035">
                  <c:v>-0.4722709018260155</c:v>
                </c:pt>
                <c:pt idx="1036">
                  <c:v>-0.46758057980099238</c:v>
                </c:pt>
                <c:pt idx="1037">
                  <c:v>-0.41776213670713064</c:v>
                </c:pt>
                <c:pt idx="1038">
                  <c:v>-0.40757468845604988</c:v>
                </c:pt>
                <c:pt idx="1039">
                  <c:v>-0.38421923953480253</c:v>
                </c:pt>
                <c:pt idx="1040">
                  <c:v>-0.38867287126364586</c:v>
                </c:pt>
                <c:pt idx="1041">
                  <c:v>-1.8229981922438627</c:v>
                </c:pt>
                <c:pt idx="1042">
                  <c:v>-0.41044420214704719</c:v>
                </c:pt>
                <c:pt idx="1043">
                  <c:v>-1.9320169518470334</c:v>
                </c:pt>
                <c:pt idx="1044">
                  <c:v>1.5806531900121661</c:v>
                </c:pt>
                <c:pt idx="1045">
                  <c:v>-1.9911338696815875</c:v>
                </c:pt>
                <c:pt idx="1046">
                  <c:v>-2.1365672461489149</c:v>
                </c:pt>
                <c:pt idx="1047">
                  <c:v>-2.3665783699340945</c:v>
                </c:pt>
                <c:pt idx="1048">
                  <c:v>-2.5205338574993874</c:v>
                </c:pt>
                <c:pt idx="1049">
                  <c:v>-3.040835196877941</c:v>
                </c:pt>
                <c:pt idx="1050">
                  <c:v>-2.819198710546063</c:v>
                </c:pt>
                <c:pt idx="1051">
                  <c:v>0.91739715091480101</c:v>
                </c:pt>
                <c:pt idx="1052">
                  <c:v>0.73776360607582459</c:v>
                </c:pt>
                <c:pt idx="1053">
                  <c:v>0.65772635427248549</c:v>
                </c:pt>
                <c:pt idx="1054">
                  <c:v>0.57825225362271737</c:v>
                </c:pt>
                <c:pt idx="1055">
                  <c:v>0.53650084551300659</c:v>
                </c:pt>
                <c:pt idx="1056">
                  <c:v>0.44084623912913057</c:v>
                </c:pt>
                <c:pt idx="1057">
                  <c:v>-3.3422779531092783</c:v>
                </c:pt>
                <c:pt idx="1058">
                  <c:v>-1.7195962084724303</c:v>
                </c:pt>
                <c:pt idx="1059">
                  <c:v>-1.7462614663992062</c:v>
                </c:pt>
                <c:pt idx="1060">
                  <c:v>-1.7193442027893917</c:v>
                </c:pt>
                <c:pt idx="1061">
                  <c:v>-1.6908162607655315</c:v>
                </c:pt>
                <c:pt idx="1062">
                  <c:v>-1.7138535224388054</c:v>
                </c:pt>
                <c:pt idx="1063">
                  <c:v>0.12597986053520999</c:v>
                </c:pt>
                <c:pt idx="1064">
                  <c:v>0.96523458074020296</c:v>
                </c:pt>
                <c:pt idx="1065">
                  <c:v>0.12897532928592537</c:v>
                </c:pt>
                <c:pt idx="1066">
                  <c:v>-1.9163971840143321</c:v>
                </c:pt>
                <c:pt idx="1067">
                  <c:v>0.18156591135410655</c:v>
                </c:pt>
                <c:pt idx="1068">
                  <c:v>0.20216281858774091</c:v>
                </c:pt>
                <c:pt idx="1069">
                  <c:v>0.22004616582954914</c:v>
                </c:pt>
                <c:pt idx="1070">
                  <c:v>0.80865638135864493</c:v>
                </c:pt>
                <c:pt idx="1071">
                  <c:v>0.6597922549966051</c:v>
                </c:pt>
                <c:pt idx="1072">
                  <c:v>0.52531333872618013</c:v>
                </c:pt>
                <c:pt idx="1073">
                  <c:v>0.45789901586810616</c:v>
                </c:pt>
                <c:pt idx="1074">
                  <c:v>0.65771983406453283</c:v>
                </c:pt>
                <c:pt idx="1075">
                  <c:v>0.21588213694776931</c:v>
                </c:pt>
                <c:pt idx="1076">
                  <c:v>0.23592382489216232</c:v>
                </c:pt>
                <c:pt idx="1077">
                  <c:v>0.27825970977052444</c:v>
                </c:pt>
                <c:pt idx="1078">
                  <c:v>0.286646258841318</c:v>
                </c:pt>
                <c:pt idx="1079">
                  <c:v>0.2149341220738491</c:v>
                </c:pt>
                <c:pt idx="1080">
                  <c:v>0.17470085107778302</c:v>
                </c:pt>
                <c:pt idx="1081">
                  <c:v>0.18098902504834591</c:v>
                </c:pt>
                <c:pt idx="1082">
                  <c:v>0.21768013408719686</c:v>
                </c:pt>
                <c:pt idx="1083">
                  <c:v>-1.6424596094917301</c:v>
                </c:pt>
                <c:pt idx="1084">
                  <c:v>-1.6013219223990791</c:v>
                </c:pt>
                <c:pt idx="1085">
                  <c:v>0.36189296921671138</c:v>
                </c:pt>
                <c:pt idx="1086">
                  <c:v>-1.683583715944019</c:v>
                </c:pt>
                <c:pt idx="1087">
                  <c:v>0.49350226710921263</c:v>
                </c:pt>
                <c:pt idx="1088">
                  <c:v>-0.43561945881818681</c:v>
                </c:pt>
                <c:pt idx="1089">
                  <c:v>0.14768805514117744</c:v>
                </c:pt>
                <c:pt idx="1090">
                  <c:v>2.2573509723524815E-3</c:v>
                </c:pt>
                <c:pt idx="1091">
                  <c:v>-0.12310247282945214</c:v>
                </c:pt>
                <c:pt idx="1092">
                  <c:v>-5.0372576429363262E-2</c:v>
                </c:pt>
                <c:pt idx="1093">
                  <c:v>-5.3757925311672269E-2</c:v>
                </c:pt>
                <c:pt idx="1094">
                  <c:v>-0.14910829709711226</c:v>
                </c:pt>
                <c:pt idx="1095">
                  <c:v>-9.1684404337653583E-2</c:v>
                </c:pt>
                <c:pt idx="1096">
                  <c:v>-2.2739573753021141E-2</c:v>
                </c:pt>
                <c:pt idx="1097">
                  <c:v>-1.7333838419897572E-3</c:v>
                </c:pt>
                <c:pt idx="1098">
                  <c:v>1.6578787952618461E-2</c:v>
                </c:pt>
                <c:pt idx="1099">
                  <c:v>-1.6218009155027575</c:v>
                </c:pt>
                <c:pt idx="1100">
                  <c:v>0.228375109550015</c:v>
                </c:pt>
                <c:pt idx="1101">
                  <c:v>0.21561446171059959</c:v>
                </c:pt>
                <c:pt idx="1102">
                  <c:v>0.25720581208369991</c:v>
                </c:pt>
                <c:pt idx="1103">
                  <c:v>0.2024657650757693</c:v>
                </c:pt>
                <c:pt idx="1104">
                  <c:v>0.11676788461407295</c:v>
                </c:pt>
                <c:pt idx="1105">
                  <c:v>5.7503542701220788E-2</c:v>
                </c:pt>
                <c:pt idx="1106">
                  <c:v>-0.20598648044960916</c:v>
                </c:pt>
                <c:pt idx="1107">
                  <c:v>-0.17302751860581581</c:v>
                </c:pt>
                <c:pt idx="1108">
                  <c:v>-0.16097029433285209</c:v>
                </c:pt>
                <c:pt idx="1109">
                  <c:v>-0.117246608140994</c:v>
                </c:pt>
                <c:pt idx="1110">
                  <c:v>-6.7601681947190517E-2</c:v>
                </c:pt>
                <c:pt idx="1111">
                  <c:v>-1.7520936240757429E-2</c:v>
                </c:pt>
                <c:pt idx="1112">
                  <c:v>1.6096862526486642</c:v>
                </c:pt>
                <c:pt idx="1113">
                  <c:v>1.3084914298485673</c:v>
                </c:pt>
                <c:pt idx="1114">
                  <c:v>1.307164881404131</c:v>
                </c:pt>
                <c:pt idx="1115">
                  <c:v>1.2634933517779949</c:v>
                </c:pt>
                <c:pt idx="1116">
                  <c:v>1.2198553065971514</c:v>
                </c:pt>
                <c:pt idx="1117">
                  <c:v>1.189150841494454</c:v>
                </c:pt>
                <c:pt idx="1118">
                  <c:v>1.2633105511596909</c:v>
                </c:pt>
                <c:pt idx="1119">
                  <c:v>1.2393926279543759</c:v>
                </c:pt>
                <c:pt idx="1120">
                  <c:v>1.2891044540796526</c:v>
                </c:pt>
                <c:pt idx="1121">
                  <c:v>-2.826256207410061</c:v>
                </c:pt>
                <c:pt idx="1122">
                  <c:v>-0.42489970427502893</c:v>
                </c:pt>
                <c:pt idx="1123">
                  <c:v>-0.43067337523401888</c:v>
                </c:pt>
                <c:pt idx="1124">
                  <c:v>-0.42479179495060193</c:v>
                </c:pt>
                <c:pt idx="1125">
                  <c:v>-0.41897350818056384</c:v>
                </c:pt>
                <c:pt idx="1126">
                  <c:v>-0.36983451495564551</c:v>
                </c:pt>
                <c:pt idx="1127">
                  <c:v>-0.36803627629709701</c:v>
                </c:pt>
                <c:pt idx="1128">
                  <c:v>-0.3469594785582879</c:v>
                </c:pt>
                <c:pt idx="1129">
                  <c:v>-0.42615522833294939</c:v>
                </c:pt>
                <c:pt idx="1130">
                  <c:v>-0.44373500343114758</c:v>
                </c:pt>
                <c:pt idx="1131">
                  <c:v>-2.3488051978721276</c:v>
                </c:pt>
                <c:pt idx="1132">
                  <c:v>-0.53633177554935474</c:v>
                </c:pt>
                <c:pt idx="1133">
                  <c:v>-0.51572128161924713</c:v>
                </c:pt>
                <c:pt idx="1134">
                  <c:v>-0.2752885135387087</c:v>
                </c:pt>
                <c:pt idx="1135">
                  <c:v>-0.31335502235007812</c:v>
                </c:pt>
                <c:pt idx="1136">
                  <c:v>-1.5040832398665043</c:v>
                </c:pt>
                <c:pt idx="1137">
                  <c:v>-0.35682453312313145</c:v>
                </c:pt>
                <c:pt idx="1138">
                  <c:v>-0.31199934494659032</c:v>
                </c:pt>
                <c:pt idx="1139">
                  <c:v>-0.26223257167968328</c:v>
                </c:pt>
                <c:pt idx="1140">
                  <c:v>-0.26342611224160734</c:v>
                </c:pt>
                <c:pt idx="1141">
                  <c:v>-0.30897883249277347</c:v>
                </c:pt>
                <c:pt idx="1142">
                  <c:v>-0.24493173466867246</c:v>
                </c:pt>
                <c:pt idx="1143">
                  <c:v>-0.26922051129924651</c:v>
                </c:pt>
                <c:pt idx="1144">
                  <c:v>-0.29446209939491164</c:v>
                </c:pt>
                <c:pt idx="1145">
                  <c:v>-0.2679049837525842</c:v>
                </c:pt>
                <c:pt idx="1146">
                  <c:v>-0.31730319564557108</c:v>
                </c:pt>
                <c:pt idx="1147">
                  <c:v>-0.3481306935771144</c:v>
                </c:pt>
                <c:pt idx="1148">
                  <c:v>1.0561882451297311</c:v>
                </c:pt>
                <c:pt idx="1149">
                  <c:v>1.068484142028763</c:v>
                </c:pt>
                <c:pt idx="1150">
                  <c:v>1.0648775044025691</c:v>
                </c:pt>
                <c:pt idx="1151">
                  <c:v>1.0410035026312483</c:v>
                </c:pt>
                <c:pt idx="1152">
                  <c:v>1.0003243378442375</c:v>
                </c:pt>
                <c:pt idx="1153">
                  <c:v>0.96049343676625509</c:v>
                </c:pt>
                <c:pt idx="1154">
                  <c:v>-1.7954849398988217</c:v>
                </c:pt>
                <c:pt idx="1155">
                  <c:v>0.92095998909994592</c:v>
                </c:pt>
                <c:pt idx="1156">
                  <c:v>0.89756816245321036</c:v>
                </c:pt>
                <c:pt idx="1157">
                  <c:v>-1.8875541415115451</c:v>
                </c:pt>
                <c:pt idx="1158">
                  <c:v>0.96826036103278401</c:v>
                </c:pt>
                <c:pt idx="1159">
                  <c:v>0.98992160526148554</c:v>
                </c:pt>
                <c:pt idx="1160">
                  <c:v>1.0064496316107194</c:v>
                </c:pt>
                <c:pt idx="1161">
                  <c:v>1.0101874005921916</c:v>
                </c:pt>
                <c:pt idx="1162">
                  <c:v>1.0094296119479678</c:v>
                </c:pt>
                <c:pt idx="1163">
                  <c:v>0.10271799562381784</c:v>
                </c:pt>
                <c:pt idx="1164">
                  <c:v>-8.1150158212211027E-2</c:v>
                </c:pt>
                <c:pt idx="1165">
                  <c:v>-8.9971977655052729E-2</c:v>
                </c:pt>
                <c:pt idx="1166">
                  <c:v>-1.488991793564592</c:v>
                </c:pt>
                <c:pt idx="1167">
                  <c:v>-4.8602366503973246E-2</c:v>
                </c:pt>
                <c:pt idx="1168">
                  <c:v>-6.7019068129947165E-2</c:v>
                </c:pt>
                <c:pt idx="1169">
                  <c:v>-0.10555817878444484</c:v>
                </c:pt>
                <c:pt idx="1170">
                  <c:v>-3.5900250184013126E-2</c:v>
                </c:pt>
                <c:pt idx="1171">
                  <c:v>-2.414056938789259E-2</c:v>
                </c:pt>
                <c:pt idx="1172">
                  <c:v>-3.6808589847476501E-3</c:v>
                </c:pt>
                <c:pt idx="1173">
                  <c:v>-5.6704054961583131E-3</c:v>
                </c:pt>
                <c:pt idx="1174">
                  <c:v>9.3503138733460708E-2</c:v>
                </c:pt>
                <c:pt idx="1175">
                  <c:v>6.6827190344630083E-2</c:v>
                </c:pt>
                <c:pt idx="1176">
                  <c:v>-0.14270409107488194</c:v>
                </c:pt>
                <c:pt idx="1177">
                  <c:v>-9.4573260732581474E-2</c:v>
                </c:pt>
                <c:pt idx="1178">
                  <c:v>-5.6930425920555507E-2</c:v>
                </c:pt>
                <c:pt idx="1179">
                  <c:v>-1.3384554518600706</c:v>
                </c:pt>
                <c:pt idx="1180">
                  <c:v>-1.3235806971930972</c:v>
                </c:pt>
                <c:pt idx="1181">
                  <c:v>-7.8790873550615342E-2</c:v>
                </c:pt>
                <c:pt idx="1182">
                  <c:v>-8.7474754135578175E-2</c:v>
                </c:pt>
                <c:pt idx="1183">
                  <c:v>-0.11741393838714398</c:v>
                </c:pt>
                <c:pt idx="1184">
                  <c:v>1.7903796491877625E-2</c:v>
                </c:pt>
                <c:pt idx="1185">
                  <c:v>2.3378862333604374E-2</c:v>
                </c:pt>
                <c:pt idx="1186">
                  <c:v>8.4098563035735596E-2</c:v>
                </c:pt>
                <c:pt idx="1187">
                  <c:v>0.52108878274392634</c:v>
                </c:pt>
                <c:pt idx="1188">
                  <c:v>0.56856333780075119</c:v>
                </c:pt>
                <c:pt idx="1189">
                  <c:v>0.52613675551562644</c:v>
                </c:pt>
                <c:pt idx="1190">
                  <c:v>0.52295644400516716</c:v>
                </c:pt>
                <c:pt idx="1191">
                  <c:v>0.51257633952212722</c:v>
                </c:pt>
                <c:pt idx="1192">
                  <c:v>0.58244071136042408</c:v>
                </c:pt>
                <c:pt idx="1193">
                  <c:v>0.53984854780808122</c:v>
                </c:pt>
                <c:pt idx="1194">
                  <c:v>0.51444948849807981</c:v>
                </c:pt>
                <c:pt idx="1195">
                  <c:v>0.56400186791205908</c:v>
                </c:pt>
                <c:pt idx="1196">
                  <c:v>0.6143114476953202</c:v>
                </c:pt>
                <c:pt idx="1197">
                  <c:v>0.54894104403709865</c:v>
                </c:pt>
                <c:pt idx="1198">
                  <c:v>0.5383161078762948</c:v>
                </c:pt>
                <c:pt idx="1199">
                  <c:v>0.55089942309487172</c:v>
                </c:pt>
                <c:pt idx="1200">
                  <c:v>0.54962249587127199</c:v>
                </c:pt>
                <c:pt idx="1201">
                  <c:v>0.51864767005452972</c:v>
                </c:pt>
                <c:pt idx="1202">
                  <c:v>-0.7530295680013146</c:v>
                </c:pt>
                <c:pt idx="1203">
                  <c:v>-0.94978671813807869</c:v>
                </c:pt>
                <c:pt idx="1204">
                  <c:v>0.25922641776734046</c:v>
                </c:pt>
                <c:pt idx="1205">
                  <c:v>0.30209475858808804</c:v>
                </c:pt>
                <c:pt idx="1206">
                  <c:v>-0.93323015899636197</c:v>
                </c:pt>
                <c:pt idx="1207">
                  <c:v>0.39550982818928143</c:v>
                </c:pt>
                <c:pt idx="1208">
                  <c:v>-0.98052322587473562</c:v>
                </c:pt>
                <c:pt idx="1209">
                  <c:v>0.39534790903201328</c:v>
                </c:pt>
                <c:pt idx="1210">
                  <c:v>0.41430450930038598</c:v>
                </c:pt>
                <c:pt idx="1211">
                  <c:v>0.42278580463251181</c:v>
                </c:pt>
                <c:pt idx="1212">
                  <c:v>0.55607132209336529</c:v>
                </c:pt>
                <c:pt idx="1213">
                  <c:v>0.51580239151258211</c:v>
                </c:pt>
                <c:pt idx="1214">
                  <c:v>0.54148022612322166</c:v>
                </c:pt>
                <c:pt idx="1215">
                  <c:v>0.5470348314973188</c:v>
                </c:pt>
                <c:pt idx="1216">
                  <c:v>0.5455464673799949</c:v>
                </c:pt>
                <c:pt idx="1217">
                  <c:v>2.7196931598926666E-2</c:v>
                </c:pt>
                <c:pt idx="1218">
                  <c:v>7.3808015156752615E-2</c:v>
                </c:pt>
                <c:pt idx="1219">
                  <c:v>-9.4209058115710065E-2</c:v>
                </c:pt>
                <c:pt idx="1220">
                  <c:v>6.58580853336551E-2</c:v>
                </c:pt>
                <c:pt idx="1221">
                  <c:v>5.4791610098019944E-2</c:v>
                </c:pt>
                <c:pt idx="1222">
                  <c:v>-0.89259631474286893</c:v>
                </c:pt>
                <c:pt idx="1223">
                  <c:v>8.7587057261609882E-2</c:v>
                </c:pt>
                <c:pt idx="1224">
                  <c:v>-0.11665985019044359</c:v>
                </c:pt>
                <c:pt idx="1225">
                  <c:v>3.8527487646442117E-3</c:v>
                </c:pt>
                <c:pt idx="1226">
                  <c:v>-0.89418910130572959</c:v>
                </c:pt>
                <c:pt idx="1227">
                  <c:v>-2.6813076880181908E-2</c:v>
                </c:pt>
                <c:pt idx="1228">
                  <c:v>-0.8520775118435775</c:v>
                </c:pt>
                <c:pt idx="1229">
                  <c:v>-0.74821033878326504</c:v>
                </c:pt>
                <c:pt idx="1230">
                  <c:v>-0.86067384794916868</c:v>
                </c:pt>
                <c:pt idx="1231">
                  <c:v>-0.94904387878469287</c:v>
                </c:pt>
                <c:pt idx="1232">
                  <c:v>0.68161165482511921</c:v>
                </c:pt>
                <c:pt idx="1233">
                  <c:v>0.39617377531437914</c:v>
                </c:pt>
                <c:pt idx="1234">
                  <c:v>0.47887912718599074</c:v>
                </c:pt>
                <c:pt idx="1235">
                  <c:v>0.51728609907373746</c:v>
                </c:pt>
                <c:pt idx="1236">
                  <c:v>0.72804209509548001</c:v>
                </c:pt>
                <c:pt idx="1237">
                  <c:v>0.62047779680129767</c:v>
                </c:pt>
                <c:pt idx="1238">
                  <c:v>0.47339136492620781</c:v>
                </c:pt>
                <c:pt idx="1239">
                  <c:v>0.4198060857512938</c:v>
                </c:pt>
                <c:pt idx="1240">
                  <c:v>0.46051724925448806</c:v>
                </c:pt>
                <c:pt idx="1241">
                  <c:v>0.49762304851696876</c:v>
                </c:pt>
                <c:pt idx="1242">
                  <c:v>0.36253304683990101</c:v>
                </c:pt>
                <c:pt idx="1243">
                  <c:v>0.43441527710374828</c:v>
                </c:pt>
                <c:pt idx="1244">
                  <c:v>0.35349962824367692</c:v>
                </c:pt>
                <c:pt idx="1245">
                  <c:v>0.31932828421169496</c:v>
                </c:pt>
                <c:pt idx="1246">
                  <c:v>0.23168705391326463</c:v>
                </c:pt>
                <c:pt idx="1247">
                  <c:v>0.95878580109895095</c:v>
                </c:pt>
                <c:pt idx="1248">
                  <c:v>0.93693921933750768</c:v>
                </c:pt>
                <c:pt idx="1249">
                  <c:v>0.89203464071689265</c:v>
                </c:pt>
                <c:pt idx="1250">
                  <c:v>0.89691434072375653</c:v>
                </c:pt>
                <c:pt idx="1251">
                  <c:v>0.99976658995428791</c:v>
                </c:pt>
                <c:pt idx="1252">
                  <c:v>1.0822685452270711</c:v>
                </c:pt>
                <c:pt idx="1253">
                  <c:v>1.2165931104848136</c:v>
                </c:pt>
                <c:pt idx="1254">
                  <c:v>1.2249231306072377</c:v>
                </c:pt>
                <c:pt idx="1255">
                  <c:v>-1.6687746878927545</c:v>
                </c:pt>
                <c:pt idx="1256">
                  <c:v>1.7316481891764821</c:v>
                </c:pt>
                <c:pt idx="1257">
                  <c:v>1.6295566150142617</c:v>
                </c:pt>
                <c:pt idx="1258">
                  <c:v>1.5906001262958318</c:v>
                </c:pt>
                <c:pt idx="1259">
                  <c:v>1.461332519963662</c:v>
                </c:pt>
                <c:pt idx="1260">
                  <c:v>-1.4463785413382422</c:v>
                </c:pt>
                <c:pt idx="1261">
                  <c:v>-1.4576185641446133</c:v>
                </c:pt>
                <c:pt idx="1262">
                  <c:v>0.71792637924686609</c:v>
                </c:pt>
                <c:pt idx="1263">
                  <c:v>0.71537818677021359</c:v>
                </c:pt>
                <c:pt idx="1264">
                  <c:v>0.37051027042252294</c:v>
                </c:pt>
                <c:pt idx="1265">
                  <c:v>-2.0434541406014826</c:v>
                </c:pt>
                <c:pt idx="1266">
                  <c:v>0.69316932508954798</c:v>
                </c:pt>
                <c:pt idx="1267">
                  <c:v>0.59671938932640112</c:v>
                </c:pt>
                <c:pt idx="1268">
                  <c:v>0.54120674270861113</c:v>
                </c:pt>
                <c:pt idx="1269">
                  <c:v>0.64386862754496832</c:v>
                </c:pt>
                <c:pt idx="1270">
                  <c:v>-2.5595797396201099</c:v>
                </c:pt>
                <c:pt idx="1271">
                  <c:v>1.0502340324843864</c:v>
                </c:pt>
                <c:pt idx="1272">
                  <c:v>-2.7132995327833966</c:v>
                </c:pt>
                <c:pt idx="1273">
                  <c:v>1.0165606778891749</c:v>
                </c:pt>
                <c:pt idx="1274">
                  <c:v>8.7261364737912621E-3</c:v>
                </c:pt>
                <c:pt idx="1275">
                  <c:v>4.1692863581875704E-2</c:v>
                </c:pt>
                <c:pt idx="1276">
                  <c:v>8.4415638529728207E-2</c:v>
                </c:pt>
                <c:pt idx="1277">
                  <c:v>3.5512732738139902E-2</c:v>
                </c:pt>
                <c:pt idx="1278">
                  <c:v>4.8432457353350146E-2</c:v>
                </c:pt>
                <c:pt idx="1279">
                  <c:v>0.32616848564832718</c:v>
                </c:pt>
                <c:pt idx="1280">
                  <c:v>1.3608690601799167E-2</c:v>
                </c:pt>
                <c:pt idx="1281">
                  <c:v>4.9482396780886846E-2</c:v>
                </c:pt>
                <c:pt idx="1282">
                  <c:v>7.3774057817701841E-2</c:v>
                </c:pt>
                <c:pt idx="1283">
                  <c:v>-1.3587718163933256</c:v>
                </c:pt>
                <c:pt idx="1284">
                  <c:v>0.13167323531301317</c:v>
                </c:pt>
                <c:pt idx="1285">
                  <c:v>0.15476128532219802</c:v>
                </c:pt>
                <c:pt idx="1286">
                  <c:v>0.21942518173134867</c:v>
                </c:pt>
                <c:pt idx="1287">
                  <c:v>0.2094828505471299</c:v>
                </c:pt>
                <c:pt idx="1288">
                  <c:v>-1.4007220282239139</c:v>
                </c:pt>
                <c:pt idx="1289">
                  <c:v>0.36587893437518931</c:v>
                </c:pt>
                <c:pt idx="1290">
                  <c:v>0.36020157101698957</c:v>
                </c:pt>
                <c:pt idx="1291">
                  <c:v>0.31178091989682366</c:v>
                </c:pt>
                <c:pt idx="1292">
                  <c:v>0.10325934599266738</c:v>
                </c:pt>
                <c:pt idx="1293">
                  <c:v>-1.7003327140298472</c:v>
                </c:pt>
                <c:pt idx="1294">
                  <c:v>-1.7925520444096799</c:v>
                </c:pt>
                <c:pt idx="1295">
                  <c:v>0.26427596101051998</c:v>
                </c:pt>
                <c:pt idx="1296">
                  <c:v>0.2477561425412167</c:v>
                </c:pt>
                <c:pt idx="1297">
                  <c:v>-1.8476897120935563</c:v>
                </c:pt>
                <c:pt idx="1298">
                  <c:v>0.16890928761547802</c:v>
                </c:pt>
                <c:pt idx="1299">
                  <c:v>0.14027598047914683</c:v>
                </c:pt>
                <c:pt idx="1300">
                  <c:v>0.10982050917693517</c:v>
                </c:pt>
                <c:pt idx="1301">
                  <c:v>4.8586362344937045E-2</c:v>
                </c:pt>
                <c:pt idx="1302">
                  <c:v>3.0610567432837292E-2</c:v>
                </c:pt>
                <c:pt idx="1303">
                  <c:v>-2.0592937638652362</c:v>
                </c:pt>
                <c:pt idx="1304">
                  <c:v>-1.8712875134121518</c:v>
                </c:pt>
                <c:pt idx="1305">
                  <c:v>3.681669039626085E-2</c:v>
                </c:pt>
                <c:pt idx="1306">
                  <c:v>6.9025769566310721E-2</c:v>
                </c:pt>
                <c:pt idx="1307">
                  <c:v>6.2576131649245734E-2</c:v>
                </c:pt>
                <c:pt idx="1308">
                  <c:v>-2.0973981686609262</c:v>
                </c:pt>
                <c:pt idx="1309">
                  <c:v>9.0651203056986887E-2</c:v>
                </c:pt>
                <c:pt idx="1310">
                  <c:v>0.12781887103358633</c:v>
                </c:pt>
                <c:pt idx="1311">
                  <c:v>0.14796850597448727</c:v>
                </c:pt>
                <c:pt idx="1312">
                  <c:v>-0.21792102529747712</c:v>
                </c:pt>
                <c:pt idx="1313">
                  <c:v>-0.21954487069595294</c:v>
                </c:pt>
                <c:pt idx="1314">
                  <c:v>-0.20779407537535027</c:v>
                </c:pt>
                <c:pt idx="1315">
                  <c:v>-0.27084746115159003</c:v>
                </c:pt>
                <c:pt idx="1316">
                  <c:v>-0.25570255465855291</c:v>
                </c:pt>
                <c:pt idx="1317">
                  <c:v>-0.23002327885147233</c:v>
                </c:pt>
                <c:pt idx="1318">
                  <c:v>-0.25674483629132161</c:v>
                </c:pt>
                <c:pt idx="1319">
                  <c:v>-0.215385853090166</c:v>
                </c:pt>
                <c:pt idx="1320">
                  <c:v>-0.20270939259858803</c:v>
                </c:pt>
                <c:pt idx="1321">
                  <c:v>-0.25328982788841958</c:v>
                </c:pt>
                <c:pt idx="1322">
                  <c:v>-0.19571558592521646</c:v>
                </c:pt>
                <c:pt idx="1323">
                  <c:v>-1.1260537454277924</c:v>
                </c:pt>
                <c:pt idx="1324">
                  <c:v>0.59910867439981252</c:v>
                </c:pt>
                <c:pt idx="1325">
                  <c:v>0.55956602611431139</c:v>
                </c:pt>
                <c:pt idx="1326">
                  <c:v>0.22494954100093409</c:v>
                </c:pt>
                <c:pt idx="1327">
                  <c:v>-1.3737822800690531</c:v>
                </c:pt>
                <c:pt idx="1328">
                  <c:v>0.3966500407244461</c:v>
                </c:pt>
                <c:pt idx="1329">
                  <c:v>0.3951521840365701</c:v>
                </c:pt>
                <c:pt idx="1330">
                  <c:v>0.33128124412900495</c:v>
                </c:pt>
                <c:pt idx="1331">
                  <c:v>0.29108888415749923</c:v>
                </c:pt>
                <c:pt idx="1332">
                  <c:v>0.15010920455240923</c:v>
                </c:pt>
                <c:pt idx="1333">
                  <c:v>0.18642674867167902</c:v>
                </c:pt>
                <c:pt idx="1334">
                  <c:v>0.20527705192777154</c:v>
                </c:pt>
                <c:pt idx="1335">
                  <c:v>5.7914129481218567E-2</c:v>
                </c:pt>
                <c:pt idx="1336">
                  <c:v>0.25846169136311137</c:v>
                </c:pt>
                <c:pt idx="1337">
                  <c:v>0.2229637941551999</c:v>
                </c:pt>
                <c:pt idx="1338">
                  <c:v>2.9071638511444768</c:v>
                </c:pt>
                <c:pt idx="1339">
                  <c:v>-1.4720113367978382</c:v>
                </c:pt>
                <c:pt idx="1340">
                  <c:v>2.2787940709972339</c:v>
                </c:pt>
                <c:pt idx="1341">
                  <c:v>2.1352595413640163</c:v>
                </c:pt>
                <c:pt idx="1342">
                  <c:v>2.1330838167157369</c:v>
                </c:pt>
                <c:pt idx="1343">
                  <c:v>2.184155695710456</c:v>
                </c:pt>
                <c:pt idx="1344">
                  <c:v>2.2177975709079654</c:v>
                </c:pt>
                <c:pt idx="1345">
                  <c:v>-1.9461281303173412</c:v>
                </c:pt>
                <c:pt idx="1346">
                  <c:v>5.884511679504717E-2</c:v>
                </c:pt>
                <c:pt idx="1347">
                  <c:v>3.4544583981175533E-2</c:v>
                </c:pt>
                <c:pt idx="1348">
                  <c:v>5.1040451055980332E-2</c:v>
                </c:pt>
                <c:pt idx="1349">
                  <c:v>3.2942895429378075E-2</c:v>
                </c:pt>
                <c:pt idx="1350">
                  <c:v>2.5444966883144043E-2</c:v>
                </c:pt>
                <c:pt idx="1351">
                  <c:v>7.2483447342602439E-2</c:v>
                </c:pt>
                <c:pt idx="1352">
                  <c:v>6.2203627462146673E-2</c:v>
                </c:pt>
                <c:pt idx="1353">
                  <c:v>-1.9455404652581068</c:v>
                </c:pt>
                <c:pt idx="1354">
                  <c:v>-2.0309212231766876</c:v>
                </c:pt>
                <c:pt idx="1355">
                  <c:v>-1.8233163218207751</c:v>
                </c:pt>
                <c:pt idx="1356">
                  <c:v>-1.8041771035977572</c:v>
                </c:pt>
                <c:pt idx="1357">
                  <c:v>0.10906441500834375</c:v>
                </c:pt>
                <c:pt idx="1358">
                  <c:v>-1.9948068806371486</c:v>
                </c:pt>
                <c:pt idx="1359">
                  <c:v>5.812677385010586E-2</c:v>
                </c:pt>
                <c:pt idx="1360">
                  <c:v>0.21568492792902527</c:v>
                </c:pt>
                <c:pt idx="1361">
                  <c:v>1.6653518955049862</c:v>
                </c:pt>
                <c:pt idx="1362">
                  <c:v>1.8086961664873278</c:v>
                </c:pt>
                <c:pt idx="1363">
                  <c:v>-1.8628045807041449</c:v>
                </c:pt>
                <c:pt idx="1364">
                  <c:v>1.8001314419783752</c:v>
                </c:pt>
                <c:pt idx="1365">
                  <c:v>1.7509829085858191</c:v>
                </c:pt>
                <c:pt idx="1366">
                  <c:v>1.1380481418278217</c:v>
                </c:pt>
                <c:pt idx="1367">
                  <c:v>0.9257304932162449</c:v>
                </c:pt>
                <c:pt idx="1368">
                  <c:v>0.75809028766818809</c:v>
                </c:pt>
                <c:pt idx="1369">
                  <c:v>0.68620741693397902</c:v>
                </c:pt>
                <c:pt idx="1370">
                  <c:v>0.55664245473484342</c:v>
                </c:pt>
                <c:pt idx="1371">
                  <c:v>0.58919680259749518</c:v>
                </c:pt>
                <c:pt idx="1372">
                  <c:v>0.54087150234598758</c:v>
                </c:pt>
                <c:pt idx="1373">
                  <c:v>0.48955940306564988</c:v>
                </c:pt>
                <c:pt idx="1374">
                  <c:v>0.44209959106143515</c:v>
                </c:pt>
                <c:pt idx="1375">
                  <c:v>0.36939001470348676</c:v>
                </c:pt>
                <c:pt idx="1376">
                  <c:v>0.31255942448442769</c:v>
                </c:pt>
                <c:pt idx="1377">
                  <c:v>-0.58803217533912056</c:v>
                </c:pt>
                <c:pt idx="1378">
                  <c:v>0.118245483318454</c:v>
                </c:pt>
                <c:pt idx="1379">
                  <c:v>0.11280835675019517</c:v>
                </c:pt>
                <c:pt idx="1380">
                  <c:v>-0.16028375981566104</c:v>
                </c:pt>
                <c:pt idx="1381">
                  <c:v>4.8186542820617004E-2</c:v>
                </c:pt>
                <c:pt idx="1382">
                  <c:v>-0.58103856446066959</c:v>
                </c:pt>
                <c:pt idx="1383">
                  <c:v>-0.18911429586239561</c:v>
                </c:pt>
                <c:pt idx="1384">
                  <c:v>-3.8878162652720372E-2</c:v>
                </c:pt>
                <c:pt idx="1385">
                  <c:v>-0.20562369051178073</c:v>
                </c:pt>
                <c:pt idx="1386">
                  <c:v>-5.9712859709251741E-2</c:v>
                </c:pt>
                <c:pt idx="1387">
                  <c:v>-4.7163465608695235E-2</c:v>
                </c:pt>
                <c:pt idx="1388">
                  <c:v>-0.17950154190369835</c:v>
                </c:pt>
                <c:pt idx="1389">
                  <c:v>1.0469445254187993E-2</c:v>
                </c:pt>
                <c:pt idx="1390">
                  <c:v>-2.2790698488551052E-2</c:v>
                </c:pt>
                <c:pt idx="1391">
                  <c:v>0.18728233870696848</c:v>
                </c:pt>
                <c:pt idx="1392">
                  <c:v>0.16045747342205174</c:v>
                </c:pt>
                <c:pt idx="1393">
                  <c:v>0.14570012699506416</c:v>
                </c:pt>
                <c:pt idx="1394">
                  <c:v>0.10106473171784193</c:v>
                </c:pt>
                <c:pt idx="1395">
                  <c:v>9.1328277196287569E-2</c:v>
                </c:pt>
                <c:pt idx="1396">
                  <c:v>0.54605884066289545</c:v>
                </c:pt>
                <c:pt idx="1397">
                  <c:v>0.41493811863626284</c:v>
                </c:pt>
                <c:pt idx="1398">
                  <c:v>0.12744327356483481</c:v>
                </c:pt>
                <c:pt idx="1399">
                  <c:v>0.11456299586485612</c:v>
                </c:pt>
                <c:pt idx="1400">
                  <c:v>1.0482924524760953E-2</c:v>
                </c:pt>
                <c:pt idx="1401">
                  <c:v>0.62144574642511041</c:v>
                </c:pt>
                <c:pt idx="1402">
                  <c:v>7.3588906907038051E-2</c:v>
                </c:pt>
                <c:pt idx="1403">
                  <c:v>0.24702850167482759</c:v>
                </c:pt>
                <c:pt idx="1404">
                  <c:v>0.26860779665385859</c:v>
                </c:pt>
                <c:pt idx="1405">
                  <c:v>0.2208854343753496</c:v>
                </c:pt>
                <c:pt idx="1406">
                  <c:v>0.36072339097109873</c:v>
                </c:pt>
                <c:pt idx="1407">
                  <c:v>-1.4849851480643532</c:v>
                </c:pt>
                <c:pt idx="1408">
                  <c:v>0.35907667318388575</c:v>
                </c:pt>
                <c:pt idx="1409">
                  <c:v>0.27271221137528345</c:v>
                </c:pt>
                <c:pt idx="1410">
                  <c:v>-1.5244135702419159</c:v>
                </c:pt>
                <c:pt idx="1411">
                  <c:v>0.28592742532368964</c:v>
                </c:pt>
                <c:pt idx="1412">
                  <c:v>-1.5354838087246461</c:v>
                </c:pt>
                <c:pt idx="1413">
                  <c:v>1.697346262001868</c:v>
                </c:pt>
                <c:pt idx="1414">
                  <c:v>1.5657929335793122</c:v>
                </c:pt>
                <c:pt idx="1415">
                  <c:v>1.5071241042358092</c:v>
                </c:pt>
                <c:pt idx="1416">
                  <c:v>1.20808947833671</c:v>
                </c:pt>
                <c:pt idx="1417">
                  <c:v>0.77989969553908978</c:v>
                </c:pt>
                <c:pt idx="1418">
                  <c:v>-4.8113726240505175</c:v>
                </c:pt>
                <c:pt idx="1419">
                  <c:v>-0.96726826547412381</c:v>
                </c:pt>
                <c:pt idx="1420">
                  <c:v>-5.5665584544905791</c:v>
                </c:pt>
                <c:pt idx="1421">
                  <c:v>-0.54053051235944971</c:v>
                </c:pt>
                <c:pt idx="1422">
                  <c:v>-6.4263883216591422</c:v>
                </c:pt>
                <c:pt idx="1423">
                  <c:v>-6.5820348236265724</c:v>
                </c:pt>
                <c:pt idx="1424">
                  <c:v>-7.3249665040022203</c:v>
                </c:pt>
                <c:pt idx="1425">
                  <c:v>-1.0584849084875245</c:v>
                </c:pt>
                <c:pt idx="1426">
                  <c:v>-1.1773193098854486</c:v>
                </c:pt>
                <c:pt idx="1427">
                  <c:v>-1.2758678200849713</c:v>
                </c:pt>
                <c:pt idx="1428">
                  <c:v>-0.23158081194785074</c:v>
                </c:pt>
                <c:pt idx="1429">
                  <c:v>-0.19698493730421127</c:v>
                </c:pt>
                <c:pt idx="1430">
                  <c:v>0.25827211774437031</c:v>
                </c:pt>
                <c:pt idx="1431">
                  <c:v>0.32476607049856815</c:v>
                </c:pt>
                <c:pt idx="1432">
                  <c:v>-0.33451034863186818</c:v>
                </c:pt>
                <c:pt idx="1433">
                  <c:v>-0.32883378996532758</c:v>
                </c:pt>
                <c:pt idx="1434">
                  <c:v>-0.34516129569365744</c:v>
                </c:pt>
                <c:pt idx="1435">
                  <c:v>-0.36868809000457209</c:v>
                </c:pt>
                <c:pt idx="1436">
                  <c:v>-0.39194263992934669</c:v>
                </c:pt>
                <c:pt idx="1437">
                  <c:v>-0.39501385881686174</c:v>
                </c:pt>
                <c:pt idx="1438">
                  <c:v>-0.41137478019262408</c:v>
                </c:pt>
                <c:pt idx="1439">
                  <c:v>-0.42106779848629511</c:v>
                </c:pt>
                <c:pt idx="1440">
                  <c:v>8.353672575582019E-2</c:v>
                </c:pt>
                <c:pt idx="1441">
                  <c:v>7.8717023850825782E-2</c:v>
                </c:pt>
                <c:pt idx="1442">
                  <c:v>7.7687006931657754E-2</c:v>
                </c:pt>
                <c:pt idx="1443">
                  <c:v>8.5551264769333293E-2</c:v>
                </c:pt>
                <c:pt idx="1444">
                  <c:v>0.13716070723163834</c:v>
                </c:pt>
                <c:pt idx="1445">
                  <c:v>0.16878882491203812</c:v>
                </c:pt>
                <c:pt idx="1446">
                  <c:v>0.1532644268109776</c:v>
                </c:pt>
                <c:pt idx="1447">
                  <c:v>0.19811378687148376</c:v>
                </c:pt>
                <c:pt idx="1448">
                  <c:v>0.18799540262285094</c:v>
                </c:pt>
                <c:pt idx="1449">
                  <c:v>0.28881429849869356</c:v>
                </c:pt>
                <c:pt idx="1450">
                  <c:v>9.5760726833774151E-2</c:v>
                </c:pt>
                <c:pt idx="1451">
                  <c:v>8.9572948312484121E-2</c:v>
                </c:pt>
                <c:pt idx="1452">
                  <c:v>0.14992795904790304</c:v>
                </c:pt>
                <c:pt idx="1453">
                  <c:v>0.12075043244234239</c:v>
                </c:pt>
                <c:pt idx="1454">
                  <c:v>0.12771420992697313</c:v>
                </c:pt>
                <c:pt idx="1455">
                  <c:v>0.15115574601314985</c:v>
                </c:pt>
                <c:pt idx="1456">
                  <c:v>0.10840773439916176</c:v>
                </c:pt>
                <c:pt idx="1457">
                  <c:v>8.2505042208150484E-2</c:v>
                </c:pt>
                <c:pt idx="1458">
                  <c:v>-1.3946733834141078</c:v>
                </c:pt>
                <c:pt idx="1459">
                  <c:v>0.11081829811490185</c:v>
                </c:pt>
                <c:pt idx="1460">
                  <c:v>2.7596424661916138E-2</c:v>
                </c:pt>
                <c:pt idx="1461">
                  <c:v>6.0267554092266404E-2</c:v>
                </c:pt>
                <c:pt idx="1462">
                  <c:v>8.6029236758431063E-2</c:v>
                </c:pt>
                <c:pt idx="1463">
                  <c:v>0.19852793344558503</c:v>
                </c:pt>
                <c:pt idx="1464">
                  <c:v>0.17377373852806569</c:v>
                </c:pt>
                <c:pt idx="1465">
                  <c:v>0.14624080957180091</c:v>
                </c:pt>
                <c:pt idx="1466">
                  <c:v>0.1198342348992501</c:v>
                </c:pt>
                <c:pt idx="1467">
                  <c:v>6.8245863767950624E-2</c:v>
                </c:pt>
                <c:pt idx="1468">
                  <c:v>0.2007413972187708</c:v>
                </c:pt>
                <c:pt idx="1469">
                  <c:v>0.23056094075126471</c:v>
                </c:pt>
                <c:pt idx="1470">
                  <c:v>0.24245952626930778</c:v>
                </c:pt>
                <c:pt idx="1471">
                  <c:v>0.24271190792523095</c:v>
                </c:pt>
                <c:pt idx="1472">
                  <c:v>0.26600097858219912</c:v>
                </c:pt>
                <c:pt idx="1473">
                  <c:v>0.24237618773302286</c:v>
                </c:pt>
                <c:pt idx="1474">
                  <c:v>0.21517125567064904</c:v>
                </c:pt>
                <c:pt idx="1475">
                  <c:v>1.3869527244768161</c:v>
                </c:pt>
                <c:pt idx="1476">
                  <c:v>1.359328090152337</c:v>
                </c:pt>
                <c:pt idx="1477">
                  <c:v>1.4116382621403758</c:v>
                </c:pt>
                <c:pt idx="1478">
                  <c:v>-1.5148806612504231</c:v>
                </c:pt>
                <c:pt idx="1479">
                  <c:v>1.3051911130668146</c:v>
                </c:pt>
                <c:pt idx="1480">
                  <c:v>1.3308001626354291</c:v>
                </c:pt>
                <c:pt idx="1481">
                  <c:v>1.2852529165737954</c:v>
                </c:pt>
                <c:pt idx="1482">
                  <c:v>0.28604754284307787</c:v>
                </c:pt>
                <c:pt idx="1483">
                  <c:v>0.30776208380437309</c:v>
                </c:pt>
                <c:pt idx="1484">
                  <c:v>0.30844753581073181</c:v>
                </c:pt>
                <c:pt idx="1485">
                  <c:v>-1.022530107692724</c:v>
                </c:pt>
                <c:pt idx="1486">
                  <c:v>0.32154509054033531</c:v>
                </c:pt>
                <c:pt idx="1487">
                  <c:v>0.37266250542183404</c:v>
                </c:pt>
                <c:pt idx="1488">
                  <c:v>0.37755741468909743</c:v>
                </c:pt>
                <c:pt idx="1489">
                  <c:v>0.35085204769515005</c:v>
                </c:pt>
                <c:pt idx="1490">
                  <c:v>0.39373152185597343</c:v>
                </c:pt>
                <c:pt idx="1491">
                  <c:v>-0.97464305143798136</c:v>
                </c:pt>
                <c:pt idx="1492">
                  <c:v>0.42078375183129124</c:v>
                </c:pt>
                <c:pt idx="1493">
                  <c:v>0.29011778451443931</c:v>
                </c:pt>
                <c:pt idx="1494">
                  <c:v>0.30444613399150533</c:v>
                </c:pt>
                <c:pt idx="1495">
                  <c:v>0.28764598179106349</c:v>
                </c:pt>
                <c:pt idx="1496">
                  <c:v>0.36331854415528503</c:v>
                </c:pt>
                <c:pt idx="1497">
                  <c:v>0.18365995738439717</c:v>
                </c:pt>
                <c:pt idx="1498">
                  <c:v>0.1337669765080553</c:v>
                </c:pt>
                <c:pt idx="1499">
                  <c:v>0.19500912115624758</c:v>
                </c:pt>
                <c:pt idx="1500">
                  <c:v>0.15752112191022821</c:v>
                </c:pt>
                <c:pt idx="1501">
                  <c:v>0.23470983251630689</c:v>
                </c:pt>
                <c:pt idx="1502">
                  <c:v>0.23982374650436722</c:v>
                </c:pt>
                <c:pt idx="1503">
                  <c:v>0.32073114743335795</c:v>
                </c:pt>
                <c:pt idx="1504">
                  <c:v>0.21646530607972311</c:v>
                </c:pt>
                <c:pt idx="1505">
                  <c:v>0.22130701730667779</c:v>
                </c:pt>
                <c:pt idx="1506">
                  <c:v>0.30300693249223082</c:v>
                </c:pt>
                <c:pt idx="1507">
                  <c:v>-1.5763978647229342</c:v>
                </c:pt>
                <c:pt idx="1508">
                  <c:v>0.24845648337182386</c:v>
                </c:pt>
                <c:pt idx="1509">
                  <c:v>0.10792664709709485</c:v>
                </c:pt>
                <c:pt idx="1510">
                  <c:v>-0.98716111282443275</c:v>
                </c:pt>
                <c:pt idx="1511">
                  <c:v>-0.9733785541969785</c:v>
                </c:pt>
                <c:pt idx="1512">
                  <c:v>-0.98902708439818421</c:v>
                </c:pt>
                <c:pt idx="1513">
                  <c:v>-1.0017743922633231</c:v>
                </c:pt>
                <c:pt idx="1514">
                  <c:v>-1.0531051356183805</c:v>
                </c:pt>
                <c:pt idx="1515">
                  <c:v>-1.0330013049665514</c:v>
                </c:pt>
                <c:pt idx="1516">
                  <c:v>-1.071935850619083</c:v>
                </c:pt>
                <c:pt idx="1517">
                  <c:v>-1.047014738217009</c:v>
                </c:pt>
                <c:pt idx="1518">
                  <c:v>-1.0726998170237607</c:v>
                </c:pt>
                <c:pt idx="1519">
                  <c:v>-1.0948391830746365</c:v>
                </c:pt>
                <c:pt idx="1520">
                  <c:v>-1.1286079818187049</c:v>
                </c:pt>
                <c:pt idx="1521">
                  <c:v>-1.124596613550624</c:v>
                </c:pt>
                <c:pt idx="1522">
                  <c:v>-1.1297256276346506</c:v>
                </c:pt>
                <c:pt idx="1523">
                  <c:v>-1.2437433225813748</c:v>
                </c:pt>
                <c:pt idx="1524">
                  <c:v>-0.23767181376846863</c:v>
                </c:pt>
                <c:pt idx="1525">
                  <c:v>-0.98655996665477697</c:v>
                </c:pt>
                <c:pt idx="1526">
                  <c:v>-0.97885226204392994</c:v>
                </c:pt>
                <c:pt idx="1527">
                  <c:v>-3.8474388737278868E-2</c:v>
                </c:pt>
                <c:pt idx="1528">
                  <c:v>-3.2052851671036602E-2</c:v>
                </c:pt>
                <c:pt idx="1529">
                  <c:v>-0.18777057831981844</c:v>
                </c:pt>
                <c:pt idx="1530">
                  <c:v>-0.23475419023500055</c:v>
                </c:pt>
                <c:pt idx="1531">
                  <c:v>-0.20717985126107175</c:v>
                </c:pt>
                <c:pt idx="1532">
                  <c:v>-0.19626012304294468</c:v>
                </c:pt>
                <c:pt idx="1533">
                  <c:v>-0.23673525090444042</c:v>
                </c:pt>
                <c:pt idx="1534">
                  <c:v>-0.17067749006354721</c:v>
                </c:pt>
                <c:pt idx="1535">
                  <c:v>-0.166599669392268</c:v>
                </c:pt>
                <c:pt idx="1536">
                  <c:v>-0.13094178355787853</c:v>
                </c:pt>
                <c:pt idx="1537">
                  <c:v>-0.18160255119473712</c:v>
                </c:pt>
                <c:pt idx="1538">
                  <c:v>-1.5211945130568567</c:v>
                </c:pt>
                <c:pt idx="1539">
                  <c:v>-0.23281481856993255</c:v>
                </c:pt>
                <c:pt idx="1540">
                  <c:v>0.51255095610743007</c:v>
                </c:pt>
                <c:pt idx="1541">
                  <c:v>0.58036992675413357</c:v>
                </c:pt>
                <c:pt idx="1542">
                  <c:v>-1.5309237669541214</c:v>
                </c:pt>
                <c:pt idx="1543">
                  <c:v>0.48654040567012619</c:v>
                </c:pt>
                <c:pt idx="1544">
                  <c:v>0.42170599945909082</c:v>
                </c:pt>
                <c:pt idx="1545">
                  <c:v>0.43661195616514453</c:v>
                </c:pt>
                <c:pt idx="1546">
                  <c:v>0.64256248145792727</c:v>
                </c:pt>
                <c:pt idx="1547">
                  <c:v>0.68149160765122296</c:v>
                </c:pt>
                <c:pt idx="1548">
                  <c:v>0.71999294886465282</c:v>
                </c:pt>
                <c:pt idx="1549">
                  <c:v>0.729092864574865</c:v>
                </c:pt>
                <c:pt idx="1550">
                  <c:v>0.63334172830651758</c:v>
                </c:pt>
                <c:pt idx="1551">
                  <c:v>0.5594020919055307</c:v>
                </c:pt>
                <c:pt idx="1552">
                  <c:v>0.54273045307430745</c:v>
                </c:pt>
                <c:pt idx="1553">
                  <c:v>-1.7031481364645378</c:v>
                </c:pt>
                <c:pt idx="1554">
                  <c:v>1.205965440356394</c:v>
                </c:pt>
                <c:pt idx="1555">
                  <c:v>1.2911245676487622</c:v>
                </c:pt>
                <c:pt idx="1556">
                  <c:v>0.86157240874111563</c:v>
                </c:pt>
                <c:pt idx="1557">
                  <c:v>0.93451452532055468</c:v>
                </c:pt>
                <c:pt idx="1558">
                  <c:v>1.0902829378415209</c:v>
                </c:pt>
                <c:pt idx="1559">
                  <c:v>-2.4686223474952529</c:v>
                </c:pt>
                <c:pt idx="1560">
                  <c:v>-2.531453320911965</c:v>
                </c:pt>
                <c:pt idx="1561">
                  <c:v>-2.5110149706784148</c:v>
                </c:pt>
                <c:pt idx="1562">
                  <c:v>1.7335772409401551</c:v>
                </c:pt>
                <c:pt idx="1563">
                  <c:v>2.2310616460531461</c:v>
                </c:pt>
                <c:pt idx="1564">
                  <c:v>-2.3484253204770833</c:v>
                </c:pt>
                <c:pt idx="1565">
                  <c:v>2.4052367219027317</c:v>
                </c:pt>
                <c:pt idx="1566">
                  <c:v>-1.0954178561338608</c:v>
                </c:pt>
                <c:pt idx="1567">
                  <c:v>0.71454878385328102</c:v>
                </c:pt>
                <c:pt idx="1568">
                  <c:v>-1.0828133838722616</c:v>
                </c:pt>
                <c:pt idx="1569">
                  <c:v>-1.1263696896611644</c:v>
                </c:pt>
                <c:pt idx="1570">
                  <c:v>0.83275626567065653</c:v>
                </c:pt>
                <c:pt idx="1571">
                  <c:v>1.0057252334545679</c:v>
                </c:pt>
                <c:pt idx="1572">
                  <c:v>1.410431985556365</c:v>
                </c:pt>
                <c:pt idx="1573">
                  <c:v>1.4105292276270365</c:v>
                </c:pt>
                <c:pt idx="1574">
                  <c:v>1.3140310580210413</c:v>
                </c:pt>
                <c:pt idx="1575">
                  <c:v>1.4236247987118915</c:v>
                </c:pt>
                <c:pt idx="1576">
                  <c:v>1.3322453453785048</c:v>
                </c:pt>
                <c:pt idx="1577">
                  <c:v>1.2092450373663131</c:v>
                </c:pt>
                <c:pt idx="1578">
                  <c:v>1.1938858320660111</c:v>
                </c:pt>
                <c:pt idx="1579">
                  <c:v>1.0858264301865816</c:v>
                </c:pt>
                <c:pt idx="1580">
                  <c:v>1.1455504059260766</c:v>
                </c:pt>
                <c:pt idx="1581">
                  <c:v>4.2770519350637956E-2</c:v>
                </c:pt>
                <c:pt idx="1582">
                  <c:v>5.1868820912355812E-2</c:v>
                </c:pt>
                <c:pt idx="1583">
                  <c:v>5.3142267404666044E-2</c:v>
                </c:pt>
                <c:pt idx="1584">
                  <c:v>-2.0415910059844194E-2</c:v>
                </c:pt>
                <c:pt idx="1585">
                  <c:v>0.14412381391086942</c:v>
                </c:pt>
                <c:pt idx="1586">
                  <c:v>8.9791205540896327E-2</c:v>
                </c:pt>
                <c:pt idx="1587">
                  <c:v>4.0495282445498368E-2</c:v>
                </c:pt>
                <c:pt idx="1588">
                  <c:v>3.5736310101236422E-2</c:v>
                </c:pt>
                <c:pt idx="1589">
                  <c:v>2.993923299290684E-2</c:v>
                </c:pt>
                <c:pt idx="1590">
                  <c:v>7.3922771273936372E-2</c:v>
                </c:pt>
                <c:pt idx="1591">
                  <c:v>0.12434994034899013</c:v>
                </c:pt>
                <c:pt idx="1592">
                  <c:v>2.7985691435414576E-2</c:v>
                </c:pt>
                <c:pt idx="1593">
                  <c:v>-2.1503192689007199E-2</c:v>
                </c:pt>
                <c:pt idx="1594">
                  <c:v>-0.11094541080009823</c:v>
                </c:pt>
                <c:pt idx="1595">
                  <c:v>-5.3734766432115645E-2</c:v>
                </c:pt>
                <c:pt idx="1596">
                  <c:v>0.44142554152360614</c:v>
                </c:pt>
                <c:pt idx="1597">
                  <c:v>0.43782438833331339</c:v>
                </c:pt>
                <c:pt idx="1598">
                  <c:v>0.42729926774231003</c:v>
                </c:pt>
                <c:pt idx="1599">
                  <c:v>0.31332423201438014</c:v>
                </c:pt>
                <c:pt idx="1600">
                  <c:v>0.29119831927121292</c:v>
                </c:pt>
                <c:pt idx="1601">
                  <c:v>0.28165649969887646</c:v>
                </c:pt>
                <c:pt idx="1602">
                  <c:v>0.30074849636380174</c:v>
                </c:pt>
                <c:pt idx="1603">
                  <c:v>0.29377510859901351</c:v>
                </c:pt>
                <c:pt idx="1604">
                  <c:v>0.30467837395363645</c:v>
                </c:pt>
                <c:pt idx="1605">
                  <c:v>0.37799908539204596</c:v>
                </c:pt>
                <c:pt idx="1606">
                  <c:v>0.27657161924671331</c:v>
                </c:pt>
                <c:pt idx="1607">
                  <c:v>0.23356268954692067</c:v>
                </c:pt>
                <c:pt idx="1608">
                  <c:v>0.23277426452232886</c:v>
                </c:pt>
                <c:pt idx="1609">
                  <c:v>-0.24614089348153356</c:v>
                </c:pt>
                <c:pt idx="1610">
                  <c:v>-0.24101954357005823</c:v>
                </c:pt>
                <c:pt idx="1611">
                  <c:v>-0.21068653115375244</c:v>
                </c:pt>
                <c:pt idx="1612">
                  <c:v>-0.21063098045126372</c:v>
                </c:pt>
                <c:pt idx="1613">
                  <c:v>-0.17080180233045483</c:v>
                </c:pt>
                <c:pt idx="1614">
                  <c:v>-0.14606576793459206</c:v>
                </c:pt>
                <c:pt idx="1615">
                  <c:v>-0.11871274446076377</c:v>
                </c:pt>
                <c:pt idx="1616">
                  <c:v>-7.072161308581619E-2</c:v>
                </c:pt>
                <c:pt idx="1617">
                  <c:v>-5.7747780098045876E-2</c:v>
                </c:pt>
                <c:pt idx="1618">
                  <c:v>2.2880760778089481E-3</c:v>
                </c:pt>
                <c:pt idx="1619">
                  <c:v>5.9788863449534956E-2</c:v>
                </c:pt>
                <c:pt idx="1620">
                  <c:v>2.8830130967251965E-2</c:v>
                </c:pt>
                <c:pt idx="1621">
                  <c:v>3.5563102722393394E-2</c:v>
                </c:pt>
                <c:pt idx="1622">
                  <c:v>6.4330672273127679E-2</c:v>
                </c:pt>
                <c:pt idx="1623">
                  <c:v>-1.703350394302874</c:v>
                </c:pt>
                <c:pt idx="1624">
                  <c:v>1.4390773321776955</c:v>
                </c:pt>
                <c:pt idx="1625">
                  <c:v>1.4320220079448898</c:v>
                </c:pt>
                <c:pt idx="1626">
                  <c:v>1.5412370649765617</c:v>
                </c:pt>
                <c:pt idx="1627">
                  <c:v>1.6028300597230678</c:v>
                </c:pt>
                <c:pt idx="1628">
                  <c:v>1.4952358654480544</c:v>
                </c:pt>
                <c:pt idx="1629">
                  <c:v>1.2900021388775518</c:v>
                </c:pt>
                <c:pt idx="1630">
                  <c:v>-2.3780313454077553</c:v>
                </c:pt>
                <c:pt idx="1631">
                  <c:v>2.0027833614192407</c:v>
                </c:pt>
                <c:pt idx="1632">
                  <c:v>2.1404343809237223</c:v>
                </c:pt>
                <c:pt idx="1633">
                  <c:v>2.2941061183270959</c:v>
                </c:pt>
                <c:pt idx="1634">
                  <c:v>1.2416079035610661</c:v>
                </c:pt>
                <c:pt idx="1635">
                  <c:v>1.501606877312204</c:v>
                </c:pt>
                <c:pt idx="1636">
                  <c:v>1.5381719638232729</c:v>
                </c:pt>
                <c:pt idx="1637">
                  <c:v>1.4950075636375955</c:v>
                </c:pt>
                <c:pt idx="1638">
                  <c:v>1.9242882450864145</c:v>
                </c:pt>
                <c:pt idx="1639">
                  <c:v>2.31243533497191</c:v>
                </c:pt>
                <c:pt idx="1640">
                  <c:v>2.5533002891855134</c:v>
                </c:pt>
                <c:pt idx="1641">
                  <c:v>-3.6956581323775826</c:v>
                </c:pt>
                <c:pt idx="1642">
                  <c:v>-4.6839855493654676</c:v>
                </c:pt>
                <c:pt idx="1643">
                  <c:v>2.3733013637584626</c:v>
                </c:pt>
                <c:pt idx="1644">
                  <c:v>2.0799763068143111</c:v>
                </c:pt>
                <c:pt idx="1645">
                  <c:v>1.7400589260597124</c:v>
                </c:pt>
                <c:pt idx="1646">
                  <c:v>-5.2727149550039796</c:v>
                </c:pt>
                <c:pt idx="1647">
                  <c:v>1.0250670907979103</c:v>
                </c:pt>
                <c:pt idx="1648">
                  <c:v>0.66226525887204535</c:v>
                </c:pt>
              </c:numCache>
            </c:numRef>
          </c:yVal>
          <c:smooth val="0"/>
          <c:extLst>
            <c:ext xmlns:c16="http://schemas.microsoft.com/office/drawing/2014/chart" uri="{C3380CC4-5D6E-409C-BE32-E72D297353CC}">
              <c16:uniqueId val="{00000001-4968-41BD-A404-26C764268B04}"/>
            </c:ext>
          </c:extLst>
        </c:ser>
        <c:dLbls>
          <c:showLegendKey val="0"/>
          <c:showVal val="0"/>
          <c:showCatName val="0"/>
          <c:showSerName val="0"/>
          <c:showPercent val="0"/>
          <c:showBubbleSize val="0"/>
        </c:dLbls>
        <c:axId val="6286671"/>
        <c:axId val="2068916048"/>
      </c:scatterChart>
      <c:valAx>
        <c:axId val="6286671"/>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2068916048"/>
        <c:crosses val="autoZero"/>
        <c:crossBetween val="midCat"/>
      </c:valAx>
      <c:valAx>
        <c:axId val="2068916048"/>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62866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93.26034481786651</c:v>
                </c:pt>
                <c:pt idx="1">
                  <c:v>99.851195017947134</c:v>
                </c:pt>
                <c:pt idx="2">
                  <c:v>95.413979076178705</c:v>
                </c:pt>
                <c:pt idx="3">
                  <c:v>98.011496375105281</c:v>
                </c:pt>
                <c:pt idx="4">
                  <c:v>96.398086301667149</c:v>
                </c:pt>
                <c:pt idx="5">
                  <c:v>96.443787130103971</c:v>
                </c:pt>
                <c:pt idx="6">
                  <c:v>94.055703624686373</c:v>
                </c:pt>
                <c:pt idx="7">
                  <c:v>96.997041986567069</c:v>
                </c:pt>
                <c:pt idx="8">
                  <c:v>100.70075440653819</c:v>
                </c:pt>
                <c:pt idx="9">
                  <c:v>96.404823457122092</c:v>
                </c:pt>
                <c:pt idx="10">
                  <c:v>89.501906026623786</c:v>
                </c:pt>
                <c:pt idx="11">
                  <c:v>75.870791033360675</c:v>
                </c:pt>
                <c:pt idx="12">
                  <c:v>73.613457911927455</c:v>
                </c:pt>
                <c:pt idx="13">
                  <c:v>-223.85503863345315</c:v>
                </c:pt>
                <c:pt idx="14">
                  <c:v>86.134866490208722</c:v>
                </c:pt>
                <c:pt idx="15">
                  <c:v>85.45508423350762</c:v>
                </c:pt>
                <c:pt idx="16">
                  <c:v>-53.042591582233392</c:v>
                </c:pt>
                <c:pt idx="17">
                  <c:v>-118.51317437077151</c:v>
                </c:pt>
                <c:pt idx="18">
                  <c:v>-43.324193144581258</c:v>
                </c:pt>
                <c:pt idx="19">
                  <c:v>-42.824811252485837</c:v>
                </c:pt>
                <c:pt idx="20">
                  <c:v>-54.44535005198496</c:v>
                </c:pt>
                <c:pt idx="21">
                  <c:v>-64.393702977518899</c:v>
                </c:pt>
                <c:pt idx="22">
                  <c:v>-69.163768412832596</c:v>
                </c:pt>
                <c:pt idx="23">
                  <c:v>-162.92866999428941</c:v>
                </c:pt>
                <c:pt idx="24">
                  <c:v>-160.56471628017167</c:v>
                </c:pt>
                <c:pt idx="25">
                  <c:v>-72.44012250694243</c:v>
                </c:pt>
                <c:pt idx="26">
                  <c:v>-164.4868972597057</c:v>
                </c:pt>
                <c:pt idx="27">
                  <c:v>-157.78496169370641</c:v>
                </c:pt>
                <c:pt idx="28">
                  <c:v>-159.68871495956674</c:v>
                </c:pt>
                <c:pt idx="29">
                  <c:v>-160.15167688287625</c:v>
                </c:pt>
                <c:pt idx="30">
                  <c:v>-164.58650481770107</c:v>
                </c:pt>
                <c:pt idx="31">
                  <c:v>-163.95702576139882</c:v>
                </c:pt>
                <c:pt idx="32">
                  <c:v>-97.807141195057142</c:v>
                </c:pt>
                <c:pt idx="33">
                  <c:v>3.9070857764321314</c:v>
                </c:pt>
                <c:pt idx="34">
                  <c:v>4.4763355344641109</c:v>
                </c:pt>
                <c:pt idx="35">
                  <c:v>1.9096905447377646</c:v>
                </c:pt>
                <c:pt idx="36">
                  <c:v>-0.7777519402877443</c:v>
                </c:pt>
                <c:pt idx="37">
                  <c:v>-4.4839307198040714</c:v>
                </c:pt>
                <c:pt idx="38">
                  <c:v>-9.9340477940875669</c:v>
                </c:pt>
                <c:pt idx="39">
                  <c:v>-9.8504458347669832</c:v>
                </c:pt>
                <c:pt idx="40">
                  <c:v>-6.7776026581580577</c:v>
                </c:pt>
                <c:pt idx="41">
                  <c:v>-8.8522783890601193</c:v>
                </c:pt>
                <c:pt idx="42">
                  <c:v>-134.12530420669751</c:v>
                </c:pt>
                <c:pt idx="43">
                  <c:v>147.4336397334983</c:v>
                </c:pt>
                <c:pt idx="44">
                  <c:v>152.41372840279823</c:v>
                </c:pt>
                <c:pt idx="45">
                  <c:v>137.403512113484</c:v>
                </c:pt>
                <c:pt idx="46">
                  <c:v>129.14749438191114</c:v>
                </c:pt>
                <c:pt idx="47">
                  <c:v>128.17129807413988</c:v>
                </c:pt>
                <c:pt idx="48">
                  <c:v>128.03054039951263</c:v>
                </c:pt>
                <c:pt idx="49">
                  <c:v>123.34580440796768</c:v>
                </c:pt>
                <c:pt idx="50">
                  <c:v>123.97655186659738</c:v>
                </c:pt>
                <c:pt idx="51">
                  <c:v>25.447718323734641</c:v>
                </c:pt>
                <c:pt idx="52">
                  <c:v>25.834158046531826</c:v>
                </c:pt>
                <c:pt idx="53">
                  <c:v>-82.844708010715067</c:v>
                </c:pt>
                <c:pt idx="54">
                  <c:v>-81.701904974612575</c:v>
                </c:pt>
                <c:pt idx="55">
                  <c:v>17.239425880532544</c:v>
                </c:pt>
                <c:pt idx="56">
                  <c:v>22.738958127700439</c:v>
                </c:pt>
                <c:pt idx="57">
                  <c:v>19.649684010370748</c:v>
                </c:pt>
                <c:pt idx="58">
                  <c:v>22.201830008075984</c:v>
                </c:pt>
                <c:pt idx="59">
                  <c:v>18.187348554291987</c:v>
                </c:pt>
                <c:pt idx="60">
                  <c:v>17.972719768026561</c:v>
                </c:pt>
                <c:pt idx="61">
                  <c:v>-94.006686860806994</c:v>
                </c:pt>
                <c:pt idx="62">
                  <c:v>28.940791056174056</c:v>
                </c:pt>
                <c:pt idx="63">
                  <c:v>29.653323203293038</c:v>
                </c:pt>
                <c:pt idx="64">
                  <c:v>-134.28073184600498</c:v>
                </c:pt>
                <c:pt idx="65">
                  <c:v>-22.800271425401007</c:v>
                </c:pt>
                <c:pt idx="66">
                  <c:v>-25.202339215663422</c:v>
                </c:pt>
                <c:pt idx="67">
                  <c:v>-19.003402579377948</c:v>
                </c:pt>
                <c:pt idx="68">
                  <c:v>-21.417399967323917</c:v>
                </c:pt>
                <c:pt idx="69">
                  <c:v>-21.239805684576964</c:v>
                </c:pt>
                <c:pt idx="70">
                  <c:v>-139.58164428316687</c:v>
                </c:pt>
                <c:pt idx="71">
                  <c:v>-29.902575410403429</c:v>
                </c:pt>
                <c:pt idx="72">
                  <c:v>-27.28284427699084</c:v>
                </c:pt>
                <c:pt idx="73">
                  <c:v>-37.473175716603002</c:v>
                </c:pt>
                <c:pt idx="74">
                  <c:v>-40.50778196993884</c:v>
                </c:pt>
                <c:pt idx="75">
                  <c:v>-37.451345827823346</c:v>
                </c:pt>
                <c:pt idx="76">
                  <c:v>-36.579757528909489</c:v>
                </c:pt>
                <c:pt idx="77">
                  <c:v>-25.296176496866241</c:v>
                </c:pt>
                <c:pt idx="78">
                  <c:v>-23.103152306938991</c:v>
                </c:pt>
                <c:pt idx="79">
                  <c:v>30.801793717618185</c:v>
                </c:pt>
                <c:pt idx="80">
                  <c:v>90.011147350342696</c:v>
                </c:pt>
                <c:pt idx="81">
                  <c:v>86.318523648303895</c:v>
                </c:pt>
                <c:pt idx="82">
                  <c:v>79.284317652448777</c:v>
                </c:pt>
                <c:pt idx="83">
                  <c:v>64.688870877189444</c:v>
                </c:pt>
                <c:pt idx="84">
                  <c:v>52.447146840649779</c:v>
                </c:pt>
                <c:pt idx="85">
                  <c:v>58.403977986763635</c:v>
                </c:pt>
                <c:pt idx="86">
                  <c:v>22.419332445850412</c:v>
                </c:pt>
                <c:pt idx="87">
                  <c:v>66.467704135445913</c:v>
                </c:pt>
                <c:pt idx="88">
                  <c:v>41.922582517638837</c:v>
                </c:pt>
                <c:pt idx="89">
                  <c:v>51.548072718399148</c:v>
                </c:pt>
                <c:pt idx="90">
                  <c:v>66.273360176499438</c:v>
                </c:pt>
                <c:pt idx="91">
                  <c:v>44.429852022862057</c:v>
                </c:pt>
                <c:pt idx="92">
                  <c:v>67.038821230503302</c:v>
                </c:pt>
                <c:pt idx="93">
                  <c:v>5.1508148131739517</c:v>
                </c:pt>
                <c:pt idx="94">
                  <c:v>-31.408270692127505</c:v>
                </c:pt>
                <c:pt idx="95">
                  <c:v>-59.373893740534648</c:v>
                </c:pt>
                <c:pt idx="96">
                  <c:v>10.049728033587881</c:v>
                </c:pt>
                <c:pt idx="97">
                  <c:v>3.6325676316692843</c:v>
                </c:pt>
                <c:pt idx="98">
                  <c:v>10.040638959562447</c:v>
                </c:pt>
                <c:pt idx="99">
                  <c:v>4.8069546138166936</c:v>
                </c:pt>
                <c:pt idx="100">
                  <c:v>-68.352324197931395</c:v>
                </c:pt>
                <c:pt idx="101">
                  <c:v>-30.679999471328372</c:v>
                </c:pt>
                <c:pt idx="102">
                  <c:v>-1.1333298945413808</c:v>
                </c:pt>
                <c:pt idx="103">
                  <c:v>-4.8791952228883506</c:v>
                </c:pt>
                <c:pt idx="104">
                  <c:v>-25.208309386557008</c:v>
                </c:pt>
                <c:pt idx="105">
                  <c:v>-69.736339310698725</c:v>
                </c:pt>
                <c:pt idx="106">
                  <c:v>3.6287311903393387</c:v>
                </c:pt>
                <c:pt idx="107">
                  <c:v>3.10464314886522</c:v>
                </c:pt>
                <c:pt idx="108">
                  <c:v>-19.679314889730019</c:v>
                </c:pt>
                <c:pt idx="109">
                  <c:v>-30.055229342138919</c:v>
                </c:pt>
                <c:pt idx="110">
                  <c:v>-21.503234967259374</c:v>
                </c:pt>
                <c:pt idx="111">
                  <c:v>-28.380157412892302</c:v>
                </c:pt>
                <c:pt idx="112">
                  <c:v>-140.65339857626574</c:v>
                </c:pt>
                <c:pt idx="113">
                  <c:v>-24.44974580793868</c:v>
                </c:pt>
                <c:pt idx="114">
                  <c:v>-11.077947403232207</c:v>
                </c:pt>
                <c:pt idx="115">
                  <c:v>-137.83423245718623</c:v>
                </c:pt>
                <c:pt idx="116">
                  <c:v>-10.240485077838819</c:v>
                </c:pt>
                <c:pt idx="117">
                  <c:v>5.2499292718625901</c:v>
                </c:pt>
                <c:pt idx="118">
                  <c:v>-5.5710212208019332</c:v>
                </c:pt>
                <c:pt idx="119">
                  <c:v>-8.0074046998880206</c:v>
                </c:pt>
                <c:pt idx="120">
                  <c:v>-18.899857623048323</c:v>
                </c:pt>
                <c:pt idx="121">
                  <c:v>-39.649908631176288</c:v>
                </c:pt>
                <c:pt idx="122">
                  <c:v>-36.439064187754198</c:v>
                </c:pt>
                <c:pt idx="123">
                  <c:v>-35.844267440796408</c:v>
                </c:pt>
                <c:pt idx="124">
                  <c:v>-166.20674288489312</c:v>
                </c:pt>
                <c:pt idx="125">
                  <c:v>-45.168821457425842</c:v>
                </c:pt>
                <c:pt idx="126">
                  <c:v>-50.388757738157068</c:v>
                </c:pt>
                <c:pt idx="127">
                  <c:v>-44.558231305920387</c:v>
                </c:pt>
                <c:pt idx="128">
                  <c:v>-40.535379473608756</c:v>
                </c:pt>
                <c:pt idx="129">
                  <c:v>-42.424419078043016</c:v>
                </c:pt>
                <c:pt idx="130">
                  <c:v>-42.309944184024246</c:v>
                </c:pt>
                <c:pt idx="131">
                  <c:v>-40.899675887209696</c:v>
                </c:pt>
                <c:pt idx="132">
                  <c:v>-40.619668285128391</c:v>
                </c:pt>
                <c:pt idx="133">
                  <c:v>62.669302353618328</c:v>
                </c:pt>
                <c:pt idx="134">
                  <c:v>-117.64125303697381</c:v>
                </c:pt>
                <c:pt idx="135">
                  <c:v>42.486821692346339</c:v>
                </c:pt>
                <c:pt idx="136">
                  <c:v>79.423467838343413</c:v>
                </c:pt>
                <c:pt idx="137">
                  <c:v>75.977387024367474</c:v>
                </c:pt>
                <c:pt idx="138">
                  <c:v>81.807741855569034</c:v>
                </c:pt>
                <c:pt idx="139">
                  <c:v>73.674390369668529</c:v>
                </c:pt>
                <c:pt idx="140">
                  <c:v>74.236749480502823</c:v>
                </c:pt>
                <c:pt idx="141">
                  <c:v>92.490583083263047</c:v>
                </c:pt>
                <c:pt idx="142">
                  <c:v>103.06584191489263</c:v>
                </c:pt>
                <c:pt idx="143">
                  <c:v>89.892299965639253</c:v>
                </c:pt>
                <c:pt idx="144">
                  <c:v>96.163695222917795</c:v>
                </c:pt>
                <c:pt idx="145">
                  <c:v>97.564268818029149</c:v>
                </c:pt>
                <c:pt idx="146">
                  <c:v>90.065118305310264</c:v>
                </c:pt>
                <c:pt idx="147">
                  <c:v>72.012068165489083</c:v>
                </c:pt>
                <c:pt idx="148">
                  <c:v>14.639448498957549</c:v>
                </c:pt>
                <c:pt idx="149">
                  <c:v>-10.717970366618321</c:v>
                </c:pt>
                <c:pt idx="150">
                  <c:v>-4.9835185327936617</c:v>
                </c:pt>
                <c:pt idx="151">
                  <c:v>-76.713537795794579</c:v>
                </c:pt>
                <c:pt idx="152">
                  <c:v>-6.8032127942921985</c:v>
                </c:pt>
                <c:pt idx="153">
                  <c:v>-3.5533041550773858</c:v>
                </c:pt>
                <c:pt idx="154">
                  <c:v>26.698265975970404</c:v>
                </c:pt>
                <c:pt idx="155">
                  <c:v>-3.4365926167636269</c:v>
                </c:pt>
                <c:pt idx="156">
                  <c:v>13.929514607710878</c:v>
                </c:pt>
                <c:pt idx="157">
                  <c:v>10.826131483152727</c:v>
                </c:pt>
                <c:pt idx="158">
                  <c:v>58.668874435796951</c:v>
                </c:pt>
                <c:pt idx="159">
                  <c:v>41.52410653701839</c:v>
                </c:pt>
                <c:pt idx="160">
                  <c:v>47.573416690064739</c:v>
                </c:pt>
                <c:pt idx="161">
                  <c:v>-46.630823492587169</c:v>
                </c:pt>
                <c:pt idx="162">
                  <c:v>-52.497905698978165</c:v>
                </c:pt>
                <c:pt idx="163">
                  <c:v>23.037836165138845</c:v>
                </c:pt>
                <c:pt idx="164">
                  <c:v>-134.85880217267859</c:v>
                </c:pt>
                <c:pt idx="165">
                  <c:v>31.046525292267102</c:v>
                </c:pt>
                <c:pt idx="166">
                  <c:v>24.890102931307489</c:v>
                </c:pt>
                <c:pt idx="167">
                  <c:v>25.19959982375331</c:v>
                </c:pt>
                <c:pt idx="168">
                  <c:v>26.096926106392054</c:v>
                </c:pt>
                <c:pt idx="169">
                  <c:v>22.824276768245497</c:v>
                </c:pt>
                <c:pt idx="170">
                  <c:v>18.074261582325889</c:v>
                </c:pt>
                <c:pt idx="171">
                  <c:v>18.116540908549759</c:v>
                </c:pt>
                <c:pt idx="172">
                  <c:v>31.098835486458629</c:v>
                </c:pt>
                <c:pt idx="173">
                  <c:v>32.817443628906595</c:v>
                </c:pt>
                <c:pt idx="174">
                  <c:v>-152.55826144045292</c:v>
                </c:pt>
                <c:pt idx="175">
                  <c:v>37.259091765459708</c:v>
                </c:pt>
                <c:pt idx="176">
                  <c:v>-144.97913145109177</c:v>
                </c:pt>
                <c:pt idx="177">
                  <c:v>29.996627154537478</c:v>
                </c:pt>
                <c:pt idx="178">
                  <c:v>81.199654340121697</c:v>
                </c:pt>
                <c:pt idx="179">
                  <c:v>73.479886744880801</c:v>
                </c:pt>
                <c:pt idx="180">
                  <c:v>67.869431296964976</c:v>
                </c:pt>
                <c:pt idx="181">
                  <c:v>59.259634757006538</c:v>
                </c:pt>
                <c:pt idx="182">
                  <c:v>58.16161277714108</c:v>
                </c:pt>
                <c:pt idx="183">
                  <c:v>58.89684825991224</c:v>
                </c:pt>
                <c:pt idx="184">
                  <c:v>72.373271225001901</c:v>
                </c:pt>
                <c:pt idx="185">
                  <c:v>73.173411922597481</c:v>
                </c:pt>
                <c:pt idx="186">
                  <c:v>71.36777945457392</c:v>
                </c:pt>
                <c:pt idx="187">
                  <c:v>68.447187879738095</c:v>
                </c:pt>
                <c:pt idx="188">
                  <c:v>62.686889665188914</c:v>
                </c:pt>
                <c:pt idx="189">
                  <c:v>56.213677748930891</c:v>
                </c:pt>
                <c:pt idx="190">
                  <c:v>49.07318347467217</c:v>
                </c:pt>
                <c:pt idx="191">
                  <c:v>77.383744585088536</c:v>
                </c:pt>
                <c:pt idx="192">
                  <c:v>79.975062471790963</c:v>
                </c:pt>
                <c:pt idx="193">
                  <c:v>80.45583225333219</c:v>
                </c:pt>
                <c:pt idx="194">
                  <c:v>77.295546039883789</c:v>
                </c:pt>
                <c:pt idx="195">
                  <c:v>72.72749115056493</c:v>
                </c:pt>
                <c:pt idx="196">
                  <c:v>69.955433396275552</c:v>
                </c:pt>
                <c:pt idx="197">
                  <c:v>67.317283270473496</c:v>
                </c:pt>
                <c:pt idx="198">
                  <c:v>66.670120547599083</c:v>
                </c:pt>
                <c:pt idx="199">
                  <c:v>65.522419563500122</c:v>
                </c:pt>
                <c:pt idx="200">
                  <c:v>67.058641174876058</c:v>
                </c:pt>
                <c:pt idx="201">
                  <c:v>68.841224146153621</c:v>
                </c:pt>
                <c:pt idx="202">
                  <c:v>75.860727759681353</c:v>
                </c:pt>
                <c:pt idx="203">
                  <c:v>81.577670047687278</c:v>
                </c:pt>
                <c:pt idx="204">
                  <c:v>-177.89730026916075</c:v>
                </c:pt>
                <c:pt idx="205">
                  <c:v>101.85916126455585</c:v>
                </c:pt>
                <c:pt idx="206">
                  <c:v>-34.259196244551262</c:v>
                </c:pt>
                <c:pt idx="207">
                  <c:v>-117.74063664582015</c:v>
                </c:pt>
                <c:pt idx="208">
                  <c:v>-37.894774955953672</c:v>
                </c:pt>
                <c:pt idx="209">
                  <c:v>-48.282276930908552</c:v>
                </c:pt>
                <c:pt idx="210">
                  <c:v>-44.492951080136272</c:v>
                </c:pt>
                <c:pt idx="211">
                  <c:v>-42.207550122228618</c:v>
                </c:pt>
                <c:pt idx="212">
                  <c:v>-48.128501400121031</c:v>
                </c:pt>
                <c:pt idx="213">
                  <c:v>-133.45728550828267</c:v>
                </c:pt>
                <c:pt idx="214">
                  <c:v>-149.93257830863857</c:v>
                </c:pt>
                <c:pt idx="215">
                  <c:v>-140.70013753447623</c:v>
                </c:pt>
                <c:pt idx="216">
                  <c:v>-55.568756314274921</c:v>
                </c:pt>
                <c:pt idx="217">
                  <c:v>115.56760094471821</c:v>
                </c:pt>
                <c:pt idx="218">
                  <c:v>125.63308517511206</c:v>
                </c:pt>
                <c:pt idx="219">
                  <c:v>-174.97649568445036</c:v>
                </c:pt>
                <c:pt idx="220">
                  <c:v>117.10291261158274</c:v>
                </c:pt>
                <c:pt idx="221">
                  <c:v>131.46970216202251</c:v>
                </c:pt>
                <c:pt idx="222">
                  <c:v>150.00521321012204</c:v>
                </c:pt>
                <c:pt idx="223">
                  <c:v>141.26441108710861</c:v>
                </c:pt>
                <c:pt idx="224">
                  <c:v>144.95953896491972</c:v>
                </c:pt>
                <c:pt idx="225">
                  <c:v>184.9433777087155</c:v>
                </c:pt>
                <c:pt idx="226">
                  <c:v>202.96420427352427</c:v>
                </c:pt>
                <c:pt idx="227">
                  <c:v>217.95575454890161</c:v>
                </c:pt>
                <c:pt idx="228">
                  <c:v>222.74904102845107</c:v>
                </c:pt>
                <c:pt idx="229">
                  <c:v>199.42166436996317</c:v>
                </c:pt>
                <c:pt idx="230">
                  <c:v>157.24639719538524</c:v>
                </c:pt>
                <c:pt idx="231">
                  <c:v>107.55969595160245</c:v>
                </c:pt>
                <c:pt idx="232">
                  <c:v>19.962222695860753</c:v>
                </c:pt>
                <c:pt idx="233">
                  <c:v>11.860138255278324</c:v>
                </c:pt>
                <c:pt idx="234">
                  <c:v>12.396265980119068</c:v>
                </c:pt>
                <c:pt idx="235">
                  <c:v>14.500049926340141</c:v>
                </c:pt>
                <c:pt idx="236">
                  <c:v>13.90588879115586</c:v>
                </c:pt>
                <c:pt idx="237">
                  <c:v>15.171031444746951</c:v>
                </c:pt>
                <c:pt idx="238">
                  <c:v>9.2915906166197502</c:v>
                </c:pt>
                <c:pt idx="239">
                  <c:v>12.621267232495384</c:v>
                </c:pt>
                <c:pt idx="240">
                  <c:v>17.48420818529198</c:v>
                </c:pt>
                <c:pt idx="241">
                  <c:v>19.941615833120576</c:v>
                </c:pt>
                <c:pt idx="242">
                  <c:v>-122.21603553062516</c:v>
                </c:pt>
                <c:pt idx="243">
                  <c:v>43.354547991140443</c:v>
                </c:pt>
                <c:pt idx="244">
                  <c:v>44.906243138044623</c:v>
                </c:pt>
                <c:pt idx="245">
                  <c:v>43.167245698087363</c:v>
                </c:pt>
                <c:pt idx="246">
                  <c:v>43.968827192703188</c:v>
                </c:pt>
                <c:pt idx="247">
                  <c:v>25.802515593813979</c:v>
                </c:pt>
                <c:pt idx="248">
                  <c:v>-105.00420096425994</c:v>
                </c:pt>
                <c:pt idx="249">
                  <c:v>26.498223422741173</c:v>
                </c:pt>
                <c:pt idx="250">
                  <c:v>31.398363403655733</c:v>
                </c:pt>
                <c:pt idx="251">
                  <c:v>29.117489616606164</c:v>
                </c:pt>
                <c:pt idx="252">
                  <c:v>31.769126954486282</c:v>
                </c:pt>
                <c:pt idx="253">
                  <c:v>32.242652895033871</c:v>
                </c:pt>
                <c:pt idx="254">
                  <c:v>32.302381586772377</c:v>
                </c:pt>
                <c:pt idx="255">
                  <c:v>37.798873749280602</c:v>
                </c:pt>
                <c:pt idx="256">
                  <c:v>-108.6348243649168</c:v>
                </c:pt>
                <c:pt idx="257">
                  <c:v>28.198035730534666</c:v>
                </c:pt>
                <c:pt idx="258">
                  <c:v>17.956999716839892</c:v>
                </c:pt>
                <c:pt idx="259">
                  <c:v>23.683985244874272</c:v>
                </c:pt>
                <c:pt idx="260">
                  <c:v>-120.21143413709436</c:v>
                </c:pt>
                <c:pt idx="261">
                  <c:v>31.553600632880396</c:v>
                </c:pt>
                <c:pt idx="262">
                  <c:v>58.783079636047617</c:v>
                </c:pt>
                <c:pt idx="263">
                  <c:v>-203.84792579611374</c:v>
                </c:pt>
                <c:pt idx="264">
                  <c:v>35.336176975947339</c:v>
                </c:pt>
                <c:pt idx="265">
                  <c:v>32.13906830240861</c:v>
                </c:pt>
                <c:pt idx="266">
                  <c:v>29.319159042280639</c:v>
                </c:pt>
                <c:pt idx="267">
                  <c:v>26.586075308994879</c:v>
                </c:pt>
                <c:pt idx="268">
                  <c:v>20.831041743360704</c:v>
                </c:pt>
                <c:pt idx="269">
                  <c:v>16.271436348391227</c:v>
                </c:pt>
                <c:pt idx="270">
                  <c:v>-253.31762400336854</c:v>
                </c:pt>
                <c:pt idx="271">
                  <c:v>128.49790144806752</c:v>
                </c:pt>
                <c:pt idx="272">
                  <c:v>-140.25395701214936</c:v>
                </c:pt>
                <c:pt idx="273">
                  <c:v>134.34197978760614</c:v>
                </c:pt>
                <c:pt idx="274">
                  <c:v>119.03060931494717</c:v>
                </c:pt>
                <c:pt idx="275">
                  <c:v>-181.76134790868275</c:v>
                </c:pt>
                <c:pt idx="276">
                  <c:v>109.16244106546063</c:v>
                </c:pt>
                <c:pt idx="277">
                  <c:v>-210.50860421354128</c:v>
                </c:pt>
                <c:pt idx="278">
                  <c:v>94.715115870695271</c:v>
                </c:pt>
                <c:pt idx="279">
                  <c:v>78.552889008805835</c:v>
                </c:pt>
                <c:pt idx="280">
                  <c:v>73.502025120042603</c:v>
                </c:pt>
                <c:pt idx="281">
                  <c:v>71.342867525158098</c:v>
                </c:pt>
                <c:pt idx="282">
                  <c:v>-3.6461448763959301</c:v>
                </c:pt>
                <c:pt idx="283">
                  <c:v>-107.8949227001885</c:v>
                </c:pt>
                <c:pt idx="284">
                  <c:v>-6.6582366050713144</c:v>
                </c:pt>
                <c:pt idx="285">
                  <c:v>-26.09251793969047</c:v>
                </c:pt>
                <c:pt idx="286">
                  <c:v>-29.281090522979135</c:v>
                </c:pt>
                <c:pt idx="287">
                  <c:v>-31.220169421553049</c:v>
                </c:pt>
                <c:pt idx="288">
                  <c:v>-32.905753088226497</c:v>
                </c:pt>
                <c:pt idx="289">
                  <c:v>-41.410335714388907</c:v>
                </c:pt>
                <c:pt idx="290">
                  <c:v>-36.028569076639791</c:v>
                </c:pt>
                <c:pt idx="291">
                  <c:v>-43.13107957349709</c:v>
                </c:pt>
                <c:pt idx="292">
                  <c:v>-163.32841820477597</c:v>
                </c:pt>
                <c:pt idx="293">
                  <c:v>-31.349366563781007</c:v>
                </c:pt>
                <c:pt idx="294">
                  <c:v>-25.349860052182724</c:v>
                </c:pt>
                <c:pt idx="295">
                  <c:v>19.355132130001699</c:v>
                </c:pt>
                <c:pt idx="296">
                  <c:v>21.911293150919629</c:v>
                </c:pt>
                <c:pt idx="297">
                  <c:v>22.500762446867537</c:v>
                </c:pt>
                <c:pt idx="298">
                  <c:v>-152.287898543278</c:v>
                </c:pt>
                <c:pt idx="299">
                  <c:v>17.180973032552387</c:v>
                </c:pt>
                <c:pt idx="300">
                  <c:v>18.002378919534667</c:v>
                </c:pt>
                <c:pt idx="301">
                  <c:v>20.643926968558056</c:v>
                </c:pt>
                <c:pt idx="302">
                  <c:v>-158.72061358243749</c:v>
                </c:pt>
                <c:pt idx="303">
                  <c:v>28.81541973480434</c:v>
                </c:pt>
                <c:pt idx="304">
                  <c:v>165.67035544240574</c:v>
                </c:pt>
                <c:pt idx="305">
                  <c:v>160.75691737762617</c:v>
                </c:pt>
                <c:pt idx="306">
                  <c:v>159.95598221354493</c:v>
                </c:pt>
                <c:pt idx="307">
                  <c:v>130.34471795406529</c:v>
                </c:pt>
                <c:pt idx="308">
                  <c:v>-214.2594334236305</c:v>
                </c:pt>
                <c:pt idx="309">
                  <c:v>108.07057068353687</c:v>
                </c:pt>
                <c:pt idx="310">
                  <c:v>107.75212339868843</c:v>
                </c:pt>
                <c:pt idx="311">
                  <c:v>107.86632441785294</c:v>
                </c:pt>
                <c:pt idx="312">
                  <c:v>108.5427606022851</c:v>
                </c:pt>
                <c:pt idx="313">
                  <c:v>-282.03708010067783</c:v>
                </c:pt>
                <c:pt idx="314">
                  <c:v>-52.112184268651035</c:v>
                </c:pt>
                <c:pt idx="315">
                  <c:v>-7.2152921705087802</c:v>
                </c:pt>
                <c:pt idx="316">
                  <c:v>-6.5002006560747807</c:v>
                </c:pt>
                <c:pt idx="317">
                  <c:v>-45.546904225657251</c:v>
                </c:pt>
                <c:pt idx="318">
                  <c:v>-74.157984517228869</c:v>
                </c:pt>
                <c:pt idx="319">
                  <c:v>-42.76290641014004</c:v>
                </c:pt>
                <c:pt idx="320">
                  <c:v>-7.7824017978001709</c:v>
                </c:pt>
                <c:pt idx="321">
                  <c:v>-9.9739867220053622</c:v>
                </c:pt>
                <c:pt idx="322">
                  <c:v>-40.851468852616406</c:v>
                </c:pt>
                <c:pt idx="323">
                  <c:v>-14.082167751966026</c:v>
                </c:pt>
                <c:pt idx="324">
                  <c:v>-15.996576907204791</c:v>
                </c:pt>
                <c:pt idx="325">
                  <c:v>-18.29550077682941</c:v>
                </c:pt>
                <c:pt idx="326">
                  <c:v>181.89378465570513</c:v>
                </c:pt>
                <c:pt idx="327">
                  <c:v>190.08693762813061</c:v>
                </c:pt>
                <c:pt idx="328">
                  <c:v>177.86156808464085</c:v>
                </c:pt>
                <c:pt idx="329">
                  <c:v>164.8505015669208</c:v>
                </c:pt>
                <c:pt idx="330">
                  <c:v>157.13085340340049</c:v>
                </c:pt>
                <c:pt idx="331">
                  <c:v>154.90078346341178</c:v>
                </c:pt>
                <c:pt idx="332">
                  <c:v>124.92130373892019</c:v>
                </c:pt>
                <c:pt idx="333">
                  <c:v>124.9327516576551</c:v>
                </c:pt>
                <c:pt idx="334">
                  <c:v>121.05767209007567</c:v>
                </c:pt>
                <c:pt idx="335">
                  <c:v>107.85463064218912</c:v>
                </c:pt>
                <c:pt idx="336">
                  <c:v>105.01848874843677</c:v>
                </c:pt>
                <c:pt idx="337">
                  <c:v>-231.88791900421137</c:v>
                </c:pt>
                <c:pt idx="338">
                  <c:v>119.53030998011701</c:v>
                </c:pt>
                <c:pt idx="339">
                  <c:v>-16.009520409549872</c:v>
                </c:pt>
                <c:pt idx="340">
                  <c:v>-23.340076102041795</c:v>
                </c:pt>
                <c:pt idx="341">
                  <c:v>-23.927760304544208</c:v>
                </c:pt>
                <c:pt idx="342">
                  <c:v>-34.541640574498054</c:v>
                </c:pt>
                <c:pt idx="343">
                  <c:v>-37.064514310599989</c:v>
                </c:pt>
                <c:pt idx="344">
                  <c:v>-32.63474202741785</c:v>
                </c:pt>
                <c:pt idx="345">
                  <c:v>-35.447410831686874</c:v>
                </c:pt>
                <c:pt idx="346">
                  <c:v>-120.82136149276693</c:v>
                </c:pt>
                <c:pt idx="347">
                  <c:v>-32.083818355833344</c:v>
                </c:pt>
                <c:pt idx="348">
                  <c:v>-62.297689068791179</c:v>
                </c:pt>
                <c:pt idx="349">
                  <c:v>-66.573489624083805</c:v>
                </c:pt>
                <c:pt idx="350">
                  <c:v>-69.238960724594932</c:v>
                </c:pt>
                <c:pt idx="351">
                  <c:v>-61.095832034803578</c:v>
                </c:pt>
                <c:pt idx="352">
                  <c:v>-65.312009333094821</c:v>
                </c:pt>
                <c:pt idx="353">
                  <c:v>-65.074852305899995</c:v>
                </c:pt>
                <c:pt idx="354">
                  <c:v>-63.139462390443761</c:v>
                </c:pt>
                <c:pt idx="355">
                  <c:v>-68.659013667013582</c:v>
                </c:pt>
                <c:pt idx="356">
                  <c:v>-71.448540278989995</c:v>
                </c:pt>
                <c:pt idx="357">
                  <c:v>-74.176479977387942</c:v>
                </c:pt>
                <c:pt idx="358">
                  <c:v>-169.24471811525447</c:v>
                </c:pt>
                <c:pt idx="359">
                  <c:v>-170.69672929664151</c:v>
                </c:pt>
                <c:pt idx="360">
                  <c:v>-170.46276153113146</c:v>
                </c:pt>
                <c:pt idx="361">
                  <c:v>-177.07952922023239</c:v>
                </c:pt>
                <c:pt idx="362">
                  <c:v>-75.16505055492344</c:v>
                </c:pt>
                <c:pt idx="363">
                  <c:v>14.058069027292223</c:v>
                </c:pt>
                <c:pt idx="364">
                  <c:v>4.2492469991746269</c:v>
                </c:pt>
                <c:pt idx="365">
                  <c:v>7.3263474138541467</c:v>
                </c:pt>
                <c:pt idx="366">
                  <c:v>3.2335245817551962E-2</c:v>
                </c:pt>
                <c:pt idx="367">
                  <c:v>-132.13380601089122</c:v>
                </c:pt>
                <c:pt idx="368">
                  <c:v>-134.35886581075493</c:v>
                </c:pt>
                <c:pt idx="369">
                  <c:v>-6.3206510535327904</c:v>
                </c:pt>
                <c:pt idx="370">
                  <c:v>-14.282167488176231</c:v>
                </c:pt>
                <c:pt idx="371">
                  <c:v>-19.764978102828344</c:v>
                </c:pt>
                <c:pt idx="372">
                  <c:v>-25.812135091011488</c:v>
                </c:pt>
                <c:pt idx="373">
                  <c:v>-20.711442117962342</c:v>
                </c:pt>
                <c:pt idx="374">
                  <c:v>-147.8184748806969</c:v>
                </c:pt>
                <c:pt idx="375">
                  <c:v>-1.9541220931367824</c:v>
                </c:pt>
                <c:pt idx="376">
                  <c:v>-1.2628123635998982</c:v>
                </c:pt>
                <c:pt idx="377">
                  <c:v>-1.233142812916141</c:v>
                </c:pt>
                <c:pt idx="378">
                  <c:v>-139.57030138386551</c:v>
                </c:pt>
                <c:pt idx="379">
                  <c:v>67.830657134000077</c:v>
                </c:pt>
                <c:pt idx="380">
                  <c:v>70.47524634273374</c:v>
                </c:pt>
                <c:pt idx="381">
                  <c:v>76.958029743912817</c:v>
                </c:pt>
                <c:pt idx="382">
                  <c:v>81.337144411943029</c:v>
                </c:pt>
                <c:pt idx="383">
                  <c:v>83.446364695192955</c:v>
                </c:pt>
                <c:pt idx="384">
                  <c:v>86.367734014234259</c:v>
                </c:pt>
                <c:pt idx="385">
                  <c:v>86.973544326599196</c:v>
                </c:pt>
                <c:pt idx="386">
                  <c:v>88.518520790086214</c:v>
                </c:pt>
                <c:pt idx="387">
                  <c:v>89.668362234711495</c:v>
                </c:pt>
                <c:pt idx="388">
                  <c:v>89.42494939602318</c:v>
                </c:pt>
                <c:pt idx="389">
                  <c:v>87.33876184400269</c:v>
                </c:pt>
                <c:pt idx="390">
                  <c:v>-31.002427293971749</c:v>
                </c:pt>
                <c:pt idx="391">
                  <c:v>-33.748823613148922</c:v>
                </c:pt>
                <c:pt idx="392">
                  <c:v>-24.24185172804733</c:v>
                </c:pt>
                <c:pt idx="393">
                  <c:v>-26.994338647887801</c:v>
                </c:pt>
                <c:pt idx="394">
                  <c:v>-111.80074394485108</c:v>
                </c:pt>
                <c:pt idx="395">
                  <c:v>-46.345685046214712</c:v>
                </c:pt>
                <c:pt idx="396">
                  <c:v>-38.704299853379368</c:v>
                </c:pt>
                <c:pt idx="397">
                  <c:v>-53.585816669930871</c:v>
                </c:pt>
                <c:pt idx="398">
                  <c:v>-128.78964582830162</c:v>
                </c:pt>
                <c:pt idx="399">
                  <c:v>-51.129349239720867</c:v>
                </c:pt>
                <c:pt idx="400">
                  <c:v>-138.92750902113184</c:v>
                </c:pt>
                <c:pt idx="401">
                  <c:v>-151.1044525064062</c:v>
                </c:pt>
                <c:pt idx="402">
                  <c:v>-60.517362376746142</c:v>
                </c:pt>
                <c:pt idx="403">
                  <c:v>-158.58625525793738</c:v>
                </c:pt>
                <c:pt idx="404">
                  <c:v>-66.534109770333615</c:v>
                </c:pt>
                <c:pt idx="405">
                  <c:v>-3.8441308776134564</c:v>
                </c:pt>
                <c:pt idx="406">
                  <c:v>-7.5880465171387925</c:v>
                </c:pt>
                <c:pt idx="407">
                  <c:v>-92.130080973503425</c:v>
                </c:pt>
                <c:pt idx="408">
                  <c:v>-95.905207486380462</c:v>
                </c:pt>
                <c:pt idx="409">
                  <c:v>-105.88941431249417</c:v>
                </c:pt>
                <c:pt idx="410">
                  <c:v>-94.221776036363693</c:v>
                </c:pt>
                <c:pt idx="411">
                  <c:v>6.4757409422442302</c:v>
                </c:pt>
                <c:pt idx="412">
                  <c:v>0.75733526858207501</c:v>
                </c:pt>
                <c:pt idx="413">
                  <c:v>-26.242818492776323</c:v>
                </c:pt>
                <c:pt idx="414">
                  <c:v>-61.786043231173487</c:v>
                </c:pt>
                <c:pt idx="415">
                  <c:v>-56.768180803749196</c:v>
                </c:pt>
                <c:pt idx="416">
                  <c:v>-55.094717818616573</c:v>
                </c:pt>
                <c:pt idx="417">
                  <c:v>-53.456661690454837</c:v>
                </c:pt>
                <c:pt idx="418">
                  <c:v>-112.27004679848193</c:v>
                </c:pt>
                <c:pt idx="419">
                  <c:v>-66.220048601225812</c:v>
                </c:pt>
                <c:pt idx="420">
                  <c:v>-59.112434734026778</c:v>
                </c:pt>
                <c:pt idx="421">
                  <c:v>-60.163934433152939</c:v>
                </c:pt>
                <c:pt idx="422">
                  <c:v>-58.016468186422955</c:v>
                </c:pt>
                <c:pt idx="423">
                  <c:v>-65.439697578394259</c:v>
                </c:pt>
                <c:pt idx="424">
                  <c:v>-67.445762009532672</c:v>
                </c:pt>
                <c:pt idx="425">
                  <c:v>-72.212915655602501</c:v>
                </c:pt>
                <c:pt idx="426">
                  <c:v>-71.638633475357295</c:v>
                </c:pt>
                <c:pt idx="427">
                  <c:v>-126.50367781021768</c:v>
                </c:pt>
                <c:pt idx="428">
                  <c:v>6.7511446608007208</c:v>
                </c:pt>
                <c:pt idx="429">
                  <c:v>11.138633951728906</c:v>
                </c:pt>
                <c:pt idx="430">
                  <c:v>20.097869178566089</c:v>
                </c:pt>
                <c:pt idx="431">
                  <c:v>11.163994433980561</c:v>
                </c:pt>
                <c:pt idx="432">
                  <c:v>7.114615071049097</c:v>
                </c:pt>
                <c:pt idx="433">
                  <c:v>9.0606994095997742</c:v>
                </c:pt>
                <c:pt idx="434">
                  <c:v>13.802256086201556</c:v>
                </c:pt>
                <c:pt idx="435">
                  <c:v>11.162929764925799</c:v>
                </c:pt>
                <c:pt idx="436">
                  <c:v>9.0866921586847358</c:v>
                </c:pt>
                <c:pt idx="437">
                  <c:v>7.5875543732515123</c:v>
                </c:pt>
                <c:pt idx="438">
                  <c:v>25.653121295399181</c:v>
                </c:pt>
                <c:pt idx="439">
                  <c:v>-136.87651014148619</c:v>
                </c:pt>
                <c:pt idx="440">
                  <c:v>8.7267539756208841</c:v>
                </c:pt>
                <c:pt idx="441">
                  <c:v>-3.660435746238615</c:v>
                </c:pt>
                <c:pt idx="442">
                  <c:v>-5.7618108666557522</c:v>
                </c:pt>
                <c:pt idx="443">
                  <c:v>-5.6501995104741169</c:v>
                </c:pt>
                <c:pt idx="444">
                  <c:v>5.6189819527296283</c:v>
                </c:pt>
                <c:pt idx="445">
                  <c:v>-144.93614133201689</c:v>
                </c:pt>
                <c:pt idx="446">
                  <c:v>40.402982853744327</c:v>
                </c:pt>
                <c:pt idx="447">
                  <c:v>-159.05214047391075</c:v>
                </c:pt>
                <c:pt idx="448">
                  <c:v>4.0220087674570166</c:v>
                </c:pt>
                <c:pt idx="449">
                  <c:v>4.7034032993140098</c:v>
                </c:pt>
                <c:pt idx="450">
                  <c:v>-11.781509065698854</c:v>
                </c:pt>
                <c:pt idx="451">
                  <c:v>-7.1072169002569332</c:v>
                </c:pt>
                <c:pt idx="452">
                  <c:v>-15.753684673902939</c:v>
                </c:pt>
                <c:pt idx="453">
                  <c:v>-11.815467098856999</c:v>
                </c:pt>
                <c:pt idx="454">
                  <c:v>-8.0578858703762499</c:v>
                </c:pt>
                <c:pt idx="455">
                  <c:v>-6.2513413942155491</c:v>
                </c:pt>
                <c:pt idx="456">
                  <c:v>-3.333797275378342</c:v>
                </c:pt>
                <c:pt idx="457">
                  <c:v>-2.7193805417830021</c:v>
                </c:pt>
                <c:pt idx="458">
                  <c:v>-130.6659147084944</c:v>
                </c:pt>
                <c:pt idx="459">
                  <c:v>-2.5141329375026831</c:v>
                </c:pt>
                <c:pt idx="460">
                  <c:v>4.4140821674496564</c:v>
                </c:pt>
                <c:pt idx="461">
                  <c:v>-0.44080978916128083</c:v>
                </c:pt>
                <c:pt idx="462">
                  <c:v>0.98801024019445538</c:v>
                </c:pt>
                <c:pt idx="463">
                  <c:v>5.6411552192743493</c:v>
                </c:pt>
                <c:pt idx="464">
                  <c:v>3.4712461786814077</c:v>
                </c:pt>
                <c:pt idx="465">
                  <c:v>9.3350321322704968</c:v>
                </c:pt>
                <c:pt idx="466">
                  <c:v>47.890767274101734</c:v>
                </c:pt>
                <c:pt idx="467">
                  <c:v>51.215220849170045</c:v>
                </c:pt>
                <c:pt idx="468">
                  <c:v>46.739081831219004</c:v>
                </c:pt>
                <c:pt idx="469">
                  <c:v>60.113441727047238</c:v>
                </c:pt>
                <c:pt idx="470">
                  <c:v>52.351670430612103</c:v>
                </c:pt>
                <c:pt idx="471">
                  <c:v>-118.220164901522</c:v>
                </c:pt>
                <c:pt idx="472">
                  <c:v>59.450983207529084</c:v>
                </c:pt>
                <c:pt idx="473">
                  <c:v>-119.51658792902207</c:v>
                </c:pt>
                <c:pt idx="474">
                  <c:v>69.945360677642313</c:v>
                </c:pt>
                <c:pt idx="475">
                  <c:v>70.804598825361126</c:v>
                </c:pt>
                <c:pt idx="476">
                  <c:v>66.85459560178785</c:v>
                </c:pt>
                <c:pt idx="477">
                  <c:v>-125.78865407443425</c:v>
                </c:pt>
                <c:pt idx="478">
                  <c:v>-135.82015349567092</c:v>
                </c:pt>
                <c:pt idx="479">
                  <c:v>58.19653152494449</c:v>
                </c:pt>
                <c:pt idx="480">
                  <c:v>53.327648896943984</c:v>
                </c:pt>
                <c:pt idx="481">
                  <c:v>-193.1171911650961</c:v>
                </c:pt>
                <c:pt idx="482">
                  <c:v>35.029925356798046</c:v>
                </c:pt>
                <c:pt idx="483">
                  <c:v>46.59461779564672</c:v>
                </c:pt>
                <c:pt idx="484">
                  <c:v>59.961574987636894</c:v>
                </c:pt>
                <c:pt idx="485">
                  <c:v>70.621106847416613</c:v>
                </c:pt>
                <c:pt idx="486">
                  <c:v>74.365729600461634</c:v>
                </c:pt>
                <c:pt idx="487">
                  <c:v>81.391153277196878</c:v>
                </c:pt>
                <c:pt idx="488">
                  <c:v>-223.09481238157804</c:v>
                </c:pt>
                <c:pt idx="489">
                  <c:v>80.465609901016521</c:v>
                </c:pt>
                <c:pt idx="490">
                  <c:v>76.496968555153245</c:v>
                </c:pt>
                <c:pt idx="491">
                  <c:v>71.172724411561205</c:v>
                </c:pt>
                <c:pt idx="492">
                  <c:v>56.069667901244884</c:v>
                </c:pt>
                <c:pt idx="493">
                  <c:v>49.89238333653573</c:v>
                </c:pt>
                <c:pt idx="494">
                  <c:v>67.160952767991276</c:v>
                </c:pt>
                <c:pt idx="495">
                  <c:v>68.229795881241159</c:v>
                </c:pt>
                <c:pt idx="496">
                  <c:v>6.5944847833141704</c:v>
                </c:pt>
                <c:pt idx="497">
                  <c:v>23.692414735611468</c:v>
                </c:pt>
                <c:pt idx="498">
                  <c:v>20.63110537144297</c:v>
                </c:pt>
                <c:pt idx="499">
                  <c:v>47.440124260615129</c:v>
                </c:pt>
                <c:pt idx="500">
                  <c:v>43.990503472611728</c:v>
                </c:pt>
                <c:pt idx="501">
                  <c:v>45.127835830620192</c:v>
                </c:pt>
                <c:pt idx="502">
                  <c:v>49.720342652432592</c:v>
                </c:pt>
                <c:pt idx="503">
                  <c:v>35.090287588235689</c:v>
                </c:pt>
                <c:pt idx="504">
                  <c:v>27.890552240583006</c:v>
                </c:pt>
                <c:pt idx="505">
                  <c:v>29.405724770673739</c:v>
                </c:pt>
                <c:pt idx="506">
                  <c:v>34.467363832094655</c:v>
                </c:pt>
                <c:pt idx="507">
                  <c:v>42.064556784265889</c:v>
                </c:pt>
                <c:pt idx="508">
                  <c:v>52.745169640799872</c:v>
                </c:pt>
                <c:pt idx="509">
                  <c:v>56.816918540016665</c:v>
                </c:pt>
                <c:pt idx="510">
                  <c:v>-204.7190081433215</c:v>
                </c:pt>
                <c:pt idx="511">
                  <c:v>-78.382698875962362</c:v>
                </c:pt>
                <c:pt idx="512">
                  <c:v>94.442394085573767</c:v>
                </c:pt>
                <c:pt idx="513">
                  <c:v>95.873351110511223</c:v>
                </c:pt>
                <c:pt idx="514">
                  <c:v>94.850479613706341</c:v>
                </c:pt>
                <c:pt idx="515">
                  <c:v>-112.09832241793497</c:v>
                </c:pt>
                <c:pt idx="516">
                  <c:v>-92.700615099976972</c:v>
                </c:pt>
                <c:pt idx="517">
                  <c:v>-91.115441148111302</c:v>
                </c:pt>
                <c:pt idx="518">
                  <c:v>-90.473106596375459</c:v>
                </c:pt>
                <c:pt idx="519">
                  <c:v>89.483535567267154</c:v>
                </c:pt>
                <c:pt idx="520">
                  <c:v>91.247902489373828</c:v>
                </c:pt>
                <c:pt idx="521">
                  <c:v>89.427282499272209</c:v>
                </c:pt>
                <c:pt idx="522">
                  <c:v>-107.94363367931611</c:v>
                </c:pt>
                <c:pt idx="523">
                  <c:v>-108.50168909918786</c:v>
                </c:pt>
                <c:pt idx="524">
                  <c:v>88.235177700741019</c:v>
                </c:pt>
                <c:pt idx="525">
                  <c:v>86.391947782713785</c:v>
                </c:pt>
                <c:pt idx="526">
                  <c:v>-16.507157578959252</c:v>
                </c:pt>
                <c:pt idx="527">
                  <c:v>-13.383277546857832</c:v>
                </c:pt>
                <c:pt idx="528">
                  <c:v>-41.015961035811713</c:v>
                </c:pt>
                <c:pt idx="529">
                  <c:v>-42.460205245583573</c:v>
                </c:pt>
                <c:pt idx="530">
                  <c:v>-43.296613617274865</c:v>
                </c:pt>
                <c:pt idx="531">
                  <c:v>-12.877471535437531</c:v>
                </c:pt>
                <c:pt idx="532">
                  <c:v>-9.1340613812433187</c:v>
                </c:pt>
                <c:pt idx="533">
                  <c:v>-40.772631355500344</c:v>
                </c:pt>
                <c:pt idx="534">
                  <c:v>-12.958041407929612</c:v>
                </c:pt>
                <c:pt idx="535">
                  <c:v>-20.949233294496157</c:v>
                </c:pt>
                <c:pt idx="536">
                  <c:v>-24.375355494548447</c:v>
                </c:pt>
                <c:pt idx="537">
                  <c:v>-25.182502223394049</c:v>
                </c:pt>
                <c:pt idx="538">
                  <c:v>-117.20570920255329</c:v>
                </c:pt>
                <c:pt idx="539">
                  <c:v>-115.61381934434023</c:v>
                </c:pt>
                <c:pt idx="540">
                  <c:v>-113.33436848007725</c:v>
                </c:pt>
                <c:pt idx="541">
                  <c:v>79.972873680871302</c:v>
                </c:pt>
                <c:pt idx="542">
                  <c:v>52.419249008662213</c:v>
                </c:pt>
                <c:pt idx="543">
                  <c:v>66.564857250762927</c:v>
                </c:pt>
                <c:pt idx="544">
                  <c:v>63.48053655269505</c:v>
                </c:pt>
                <c:pt idx="545">
                  <c:v>59.344151934673057</c:v>
                </c:pt>
                <c:pt idx="546">
                  <c:v>-215.58842479905621</c:v>
                </c:pt>
                <c:pt idx="547">
                  <c:v>42.826161857907231</c:v>
                </c:pt>
                <c:pt idx="548">
                  <c:v>26.657208004945598</c:v>
                </c:pt>
                <c:pt idx="549">
                  <c:v>18.162139721465842</c:v>
                </c:pt>
                <c:pt idx="550">
                  <c:v>-233.06298597429733</c:v>
                </c:pt>
                <c:pt idx="551">
                  <c:v>-18.318509548840531</c:v>
                </c:pt>
                <c:pt idx="552">
                  <c:v>-14.675326712456352</c:v>
                </c:pt>
                <c:pt idx="553">
                  <c:v>-138.19066888266531</c:v>
                </c:pt>
                <c:pt idx="554">
                  <c:v>-26.822887030835179</c:v>
                </c:pt>
                <c:pt idx="555">
                  <c:v>-18.481465067155174</c:v>
                </c:pt>
                <c:pt idx="556">
                  <c:v>-23.316391595779162</c:v>
                </c:pt>
                <c:pt idx="557">
                  <c:v>-25.272272385138727</c:v>
                </c:pt>
                <c:pt idx="558">
                  <c:v>-155.9629626044489</c:v>
                </c:pt>
                <c:pt idx="559">
                  <c:v>-30.949297085382444</c:v>
                </c:pt>
                <c:pt idx="560">
                  <c:v>-29.630409556061331</c:v>
                </c:pt>
                <c:pt idx="561">
                  <c:v>-22.91455180428942</c:v>
                </c:pt>
                <c:pt idx="562">
                  <c:v>-26.062790073343852</c:v>
                </c:pt>
                <c:pt idx="563">
                  <c:v>-13.714625296802421</c:v>
                </c:pt>
                <c:pt idx="564">
                  <c:v>-36.330693728422169</c:v>
                </c:pt>
                <c:pt idx="565">
                  <c:v>-34.60031415230285</c:v>
                </c:pt>
                <c:pt idx="566">
                  <c:v>-4.8677302451471283</c:v>
                </c:pt>
                <c:pt idx="567">
                  <c:v>-4.1612434941740135</c:v>
                </c:pt>
                <c:pt idx="568">
                  <c:v>-5.3115835478702031</c:v>
                </c:pt>
                <c:pt idx="569">
                  <c:v>-3.6703087568138351</c:v>
                </c:pt>
                <c:pt idx="570">
                  <c:v>27.481640217283786</c:v>
                </c:pt>
                <c:pt idx="571">
                  <c:v>30.712475371885802</c:v>
                </c:pt>
                <c:pt idx="572">
                  <c:v>-40.38356824470948</c:v>
                </c:pt>
                <c:pt idx="573">
                  <c:v>31.881093466993953</c:v>
                </c:pt>
                <c:pt idx="574">
                  <c:v>25.14308493529709</c:v>
                </c:pt>
                <c:pt idx="575">
                  <c:v>23.2418266222511</c:v>
                </c:pt>
                <c:pt idx="576">
                  <c:v>22.874364846329183</c:v>
                </c:pt>
                <c:pt idx="577">
                  <c:v>-80.277846460235352</c:v>
                </c:pt>
                <c:pt idx="578">
                  <c:v>0.34763179452650117</c:v>
                </c:pt>
                <c:pt idx="579">
                  <c:v>15.533059898344378</c:v>
                </c:pt>
                <c:pt idx="580">
                  <c:v>17.6689204498647</c:v>
                </c:pt>
                <c:pt idx="581">
                  <c:v>99.516759252031065</c:v>
                </c:pt>
                <c:pt idx="582">
                  <c:v>96.385132633060124</c:v>
                </c:pt>
                <c:pt idx="583">
                  <c:v>95.611765485937198</c:v>
                </c:pt>
                <c:pt idx="584">
                  <c:v>87.610946563433941</c:v>
                </c:pt>
                <c:pt idx="585">
                  <c:v>79.731314481431255</c:v>
                </c:pt>
                <c:pt idx="586">
                  <c:v>79.348189968335063</c:v>
                </c:pt>
                <c:pt idx="587">
                  <c:v>74.31504158556821</c:v>
                </c:pt>
                <c:pt idx="588">
                  <c:v>-185.66879267413526</c:v>
                </c:pt>
                <c:pt idx="589">
                  <c:v>64.949270200190341</c:v>
                </c:pt>
                <c:pt idx="590">
                  <c:v>62.958904348038836</c:v>
                </c:pt>
                <c:pt idx="591">
                  <c:v>-206.29591167883771</c:v>
                </c:pt>
                <c:pt idx="592">
                  <c:v>-201.69032884140137</c:v>
                </c:pt>
                <c:pt idx="593">
                  <c:v>-214.42599910865511</c:v>
                </c:pt>
                <c:pt idx="594">
                  <c:v>-13.749352841306282</c:v>
                </c:pt>
                <c:pt idx="595">
                  <c:v>-13.826739498861119</c:v>
                </c:pt>
                <c:pt idx="596">
                  <c:v>-17.369525315818741</c:v>
                </c:pt>
                <c:pt idx="597">
                  <c:v>-15.136024637011326</c:v>
                </c:pt>
                <c:pt idx="598">
                  <c:v>-23.129335949541815</c:v>
                </c:pt>
                <c:pt idx="599">
                  <c:v>-37.186986422039148</c:v>
                </c:pt>
                <c:pt idx="600">
                  <c:v>-29.00681965788365</c:v>
                </c:pt>
                <c:pt idx="601">
                  <c:v>-92.125415496029092</c:v>
                </c:pt>
                <c:pt idx="602">
                  <c:v>-38.288412282370388</c:v>
                </c:pt>
                <c:pt idx="603">
                  <c:v>-35.026356548540448</c:v>
                </c:pt>
                <c:pt idx="604">
                  <c:v>-49.72791839706148</c:v>
                </c:pt>
                <c:pt idx="605">
                  <c:v>-41.902782725946992</c:v>
                </c:pt>
                <c:pt idx="606">
                  <c:v>-54.348704615837768</c:v>
                </c:pt>
                <c:pt idx="607">
                  <c:v>-54.353477491708482</c:v>
                </c:pt>
                <c:pt idx="608">
                  <c:v>-63.01169762382164</c:v>
                </c:pt>
                <c:pt idx="609">
                  <c:v>18.469587949417608</c:v>
                </c:pt>
                <c:pt idx="610">
                  <c:v>19.949793532905613</c:v>
                </c:pt>
                <c:pt idx="611">
                  <c:v>17.75281015455403</c:v>
                </c:pt>
                <c:pt idx="612">
                  <c:v>19.681779062795606</c:v>
                </c:pt>
                <c:pt idx="613">
                  <c:v>22.686864718902292</c:v>
                </c:pt>
                <c:pt idx="614">
                  <c:v>23.26149002170834</c:v>
                </c:pt>
                <c:pt idx="615">
                  <c:v>-156.06295794694711</c:v>
                </c:pt>
                <c:pt idx="616">
                  <c:v>11.704271821750034</c:v>
                </c:pt>
                <c:pt idx="617">
                  <c:v>-160.84805228194995</c:v>
                </c:pt>
                <c:pt idx="618">
                  <c:v>-161.01347437120174</c:v>
                </c:pt>
                <c:pt idx="619">
                  <c:v>103.88334718820414</c:v>
                </c:pt>
                <c:pt idx="620">
                  <c:v>82.342708900395095</c:v>
                </c:pt>
                <c:pt idx="621">
                  <c:v>77.583220610996008</c:v>
                </c:pt>
                <c:pt idx="622">
                  <c:v>-184.93265938405324</c:v>
                </c:pt>
                <c:pt idx="623">
                  <c:v>74.21802053760122</c:v>
                </c:pt>
                <c:pt idx="624">
                  <c:v>76.452204220549092</c:v>
                </c:pt>
                <c:pt idx="625">
                  <c:v>-191.13354921204507</c:v>
                </c:pt>
                <c:pt idx="626">
                  <c:v>-193.46017779492593</c:v>
                </c:pt>
                <c:pt idx="627">
                  <c:v>67.203058134699546</c:v>
                </c:pt>
                <c:pt idx="628">
                  <c:v>51.868393627182485</c:v>
                </c:pt>
                <c:pt idx="629">
                  <c:v>50.065842530229411</c:v>
                </c:pt>
                <c:pt idx="630">
                  <c:v>35.635959613238981</c:v>
                </c:pt>
                <c:pt idx="631">
                  <c:v>31.649977138195538</c:v>
                </c:pt>
                <c:pt idx="632">
                  <c:v>34.113874243003153</c:v>
                </c:pt>
                <c:pt idx="633">
                  <c:v>19.34503038308689</c:v>
                </c:pt>
                <c:pt idx="634">
                  <c:v>22.242343777369637</c:v>
                </c:pt>
                <c:pt idx="635">
                  <c:v>-169.36273252342562</c:v>
                </c:pt>
                <c:pt idx="636">
                  <c:v>33.114016929423862</c:v>
                </c:pt>
                <c:pt idx="637">
                  <c:v>21.594401422366072</c:v>
                </c:pt>
                <c:pt idx="638">
                  <c:v>25.861010424849542</c:v>
                </c:pt>
                <c:pt idx="639">
                  <c:v>24.601265559954147</c:v>
                </c:pt>
                <c:pt idx="640">
                  <c:v>34.951600629463748</c:v>
                </c:pt>
                <c:pt idx="641">
                  <c:v>-158.71399171473141</c:v>
                </c:pt>
                <c:pt idx="642">
                  <c:v>42.68527441783246</c:v>
                </c:pt>
                <c:pt idx="643">
                  <c:v>35.956522990945906</c:v>
                </c:pt>
                <c:pt idx="644">
                  <c:v>32.326926153071533</c:v>
                </c:pt>
                <c:pt idx="645">
                  <c:v>36.659411600363462</c:v>
                </c:pt>
                <c:pt idx="646">
                  <c:v>47.900024951520372</c:v>
                </c:pt>
                <c:pt idx="647">
                  <c:v>56.721098560900273</c:v>
                </c:pt>
                <c:pt idx="648">
                  <c:v>43.599148468569538</c:v>
                </c:pt>
                <c:pt idx="649">
                  <c:v>-13.661335449395285</c:v>
                </c:pt>
                <c:pt idx="650">
                  <c:v>-146.9243637907237</c:v>
                </c:pt>
                <c:pt idx="651">
                  <c:v>-10.585997569772815</c:v>
                </c:pt>
                <c:pt idx="652">
                  <c:v>-8.6105041357404826</c:v>
                </c:pt>
                <c:pt idx="653">
                  <c:v>-7.2503424905609313</c:v>
                </c:pt>
                <c:pt idx="654">
                  <c:v>-10.08384309903381</c:v>
                </c:pt>
                <c:pt idx="655">
                  <c:v>-12.379493660846109</c:v>
                </c:pt>
                <c:pt idx="656">
                  <c:v>-159.45690491237588</c:v>
                </c:pt>
                <c:pt idx="657">
                  <c:v>-17.132790903497749</c:v>
                </c:pt>
                <c:pt idx="658">
                  <c:v>-18.924944101813619</c:v>
                </c:pt>
                <c:pt idx="659">
                  <c:v>-21.990916144722412</c:v>
                </c:pt>
                <c:pt idx="660">
                  <c:v>-24.41677798650084</c:v>
                </c:pt>
                <c:pt idx="661">
                  <c:v>-25.611075163044784</c:v>
                </c:pt>
                <c:pt idx="662">
                  <c:v>-26.77633336788676</c:v>
                </c:pt>
                <c:pt idx="663">
                  <c:v>-25.632898140532774</c:v>
                </c:pt>
                <c:pt idx="664">
                  <c:v>23.313688821883492</c:v>
                </c:pt>
                <c:pt idx="665">
                  <c:v>24.649613192064397</c:v>
                </c:pt>
                <c:pt idx="666">
                  <c:v>-146.326563431983</c:v>
                </c:pt>
                <c:pt idx="667">
                  <c:v>21.029371072511832</c:v>
                </c:pt>
                <c:pt idx="668">
                  <c:v>19.130495302732676</c:v>
                </c:pt>
                <c:pt idx="669">
                  <c:v>-172.90524538506975</c:v>
                </c:pt>
                <c:pt idx="670">
                  <c:v>-154.82440360283499</c:v>
                </c:pt>
                <c:pt idx="671">
                  <c:v>-155.05951944639017</c:v>
                </c:pt>
                <c:pt idx="672">
                  <c:v>-154.96475275400098</c:v>
                </c:pt>
                <c:pt idx="673">
                  <c:v>24.187176740241018</c:v>
                </c:pt>
                <c:pt idx="674">
                  <c:v>24.707839069036563</c:v>
                </c:pt>
                <c:pt idx="675">
                  <c:v>47.688854295775869</c:v>
                </c:pt>
                <c:pt idx="676">
                  <c:v>48.83802638716358</c:v>
                </c:pt>
                <c:pt idx="677">
                  <c:v>47.666220790870767</c:v>
                </c:pt>
                <c:pt idx="678">
                  <c:v>45.176230188255246</c:v>
                </c:pt>
                <c:pt idx="679">
                  <c:v>44.199642366447769</c:v>
                </c:pt>
                <c:pt idx="680">
                  <c:v>40.156591897727971</c:v>
                </c:pt>
                <c:pt idx="681">
                  <c:v>40.610250522227041</c:v>
                </c:pt>
                <c:pt idx="682">
                  <c:v>-139.20188907200529</c:v>
                </c:pt>
                <c:pt idx="683">
                  <c:v>32.45710138841779</c:v>
                </c:pt>
                <c:pt idx="684">
                  <c:v>-137.27520605727111</c:v>
                </c:pt>
                <c:pt idx="685">
                  <c:v>55.839041217542693</c:v>
                </c:pt>
                <c:pt idx="686">
                  <c:v>28.743368698462216</c:v>
                </c:pt>
                <c:pt idx="687">
                  <c:v>26.047583646484441</c:v>
                </c:pt>
                <c:pt idx="688">
                  <c:v>24.964424749763687</c:v>
                </c:pt>
                <c:pt idx="689">
                  <c:v>26.247042820044602</c:v>
                </c:pt>
                <c:pt idx="690">
                  <c:v>29.043461448354432</c:v>
                </c:pt>
                <c:pt idx="691">
                  <c:v>-148.55593214156505</c:v>
                </c:pt>
                <c:pt idx="692">
                  <c:v>-15.469074699045903</c:v>
                </c:pt>
                <c:pt idx="693">
                  <c:v>-21.157852316039119</c:v>
                </c:pt>
                <c:pt idx="694">
                  <c:v>-21.510525652391557</c:v>
                </c:pt>
                <c:pt idx="695">
                  <c:v>-19.177205563260017</c:v>
                </c:pt>
                <c:pt idx="696">
                  <c:v>1.6454406673488152E-2</c:v>
                </c:pt>
                <c:pt idx="697">
                  <c:v>58.556128101961285</c:v>
                </c:pt>
                <c:pt idx="698">
                  <c:v>80.667960384900979</c:v>
                </c:pt>
                <c:pt idx="699">
                  <c:v>-141.74604197810262</c:v>
                </c:pt>
                <c:pt idx="700">
                  <c:v>-154.65515173282975</c:v>
                </c:pt>
                <c:pt idx="701">
                  <c:v>15.383813371310508</c:v>
                </c:pt>
                <c:pt idx="702">
                  <c:v>17.173288238199433</c:v>
                </c:pt>
                <c:pt idx="703">
                  <c:v>41.224551474627866</c:v>
                </c:pt>
                <c:pt idx="704">
                  <c:v>-23.316195590524643</c:v>
                </c:pt>
                <c:pt idx="705">
                  <c:v>25.507512659152258</c:v>
                </c:pt>
                <c:pt idx="706">
                  <c:v>-70.46093387247673</c:v>
                </c:pt>
                <c:pt idx="707">
                  <c:v>-16.802646244906242</c:v>
                </c:pt>
                <c:pt idx="708">
                  <c:v>-74.702727294537411</c:v>
                </c:pt>
                <c:pt idx="709">
                  <c:v>-20.374886326318716</c:v>
                </c:pt>
                <c:pt idx="710">
                  <c:v>-37.100178983053532</c:v>
                </c:pt>
                <c:pt idx="711">
                  <c:v>-36.27490325778156</c:v>
                </c:pt>
                <c:pt idx="712">
                  <c:v>-31.243899907554642</c:v>
                </c:pt>
                <c:pt idx="713">
                  <c:v>-30.827811136614443</c:v>
                </c:pt>
                <c:pt idx="714">
                  <c:v>-30.266649759790404</c:v>
                </c:pt>
                <c:pt idx="715">
                  <c:v>-25.533746495296466</c:v>
                </c:pt>
                <c:pt idx="716">
                  <c:v>-17.832384809790433</c:v>
                </c:pt>
                <c:pt idx="717">
                  <c:v>-15.457855494379183</c:v>
                </c:pt>
                <c:pt idx="718">
                  <c:v>-23.207430787881474</c:v>
                </c:pt>
                <c:pt idx="719">
                  <c:v>-34.065917226598962</c:v>
                </c:pt>
                <c:pt idx="720">
                  <c:v>-29.793776201432436</c:v>
                </c:pt>
                <c:pt idx="721">
                  <c:v>3.8542442206356524</c:v>
                </c:pt>
                <c:pt idx="722">
                  <c:v>-11.376947781999418</c:v>
                </c:pt>
                <c:pt idx="723">
                  <c:v>-43.100247915038111</c:v>
                </c:pt>
                <c:pt idx="724">
                  <c:v>-41.186869665450416</c:v>
                </c:pt>
                <c:pt idx="725">
                  <c:v>-42.081974856838258</c:v>
                </c:pt>
                <c:pt idx="726">
                  <c:v>10.895961295959609</c:v>
                </c:pt>
                <c:pt idx="727">
                  <c:v>-15.440909654640546</c:v>
                </c:pt>
                <c:pt idx="728">
                  <c:v>5.7758399011928248</c:v>
                </c:pt>
                <c:pt idx="729">
                  <c:v>-15.661748621312341</c:v>
                </c:pt>
                <c:pt idx="730">
                  <c:v>0.10189613408850869</c:v>
                </c:pt>
                <c:pt idx="731">
                  <c:v>-5.0621660681683318</c:v>
                </c:pt>
                <c:pt idx="732">
                  <c:v>-6.4923020357681152</c:v>
                </c:pt>
                <c:pt idx="733">
                  <c:v>-12.094424782542442</c:v>
                </c:pt>
                <c:pt idx="734">
                  <c:v>-28.278493334624745</c:v>
                </c:pt>
                <c:pt idx="735">
                  <c:v>-27.911034714532633</c:v>
                </c:pt>
                <c:pt idx="736">
                  <c:v>-14.726057303294573</c:v>
                </c:pt>
                <c:pt idx="737">
                  <c:v>-14.515438624220321</c:v>
                </c:pt>
                <c:pt idx="738">
                  <c:v>-10.867006985061321</c:v>
                </c:pt>
                <c:pt idx="739">
                  <c:v>-10.594742088835476</c:v>
                </c:pt>
                <c:pt idx="740">
                  <c:v>-10.246762569128608</c:v>
                </c:pt>
                <c:pt idx="741">
                  <c:v>-7.1057028182354518</c:v>
                </c:pt>
                <c:pt idx="742">
                  <c:v>-5.2532816877242077</c:v>
                </c:pt>
                <c:pt idx="743">
                  <c:v>-9.0565991506947299</c:v>
                </c:pt>
                <c:pt idx="744">
                  <c:v>-147.15573031627579</c:v>
                </c:pt>
                <c:pt idx="745">
                  <c:v>-7.0497817116691257</c:v>
                </c:pt>
                <c:pt idx="746">
                  <c:v>-24.999159829825238</c:v>
                </c:pt>
                <c:pt idx="747">
                  <c:v>-11.9987325593173</c:v>
                </c:pt>
                <c:pt idx="748">
                  <c:v>-15.520915653382014</c:v>
                </c:pt>
                <c:pt idx="749">
                  <c:v>-12.280321555330604</c:v>
                </c:pt>
                <c:pt idx="750">
                  <c:v>-16.368000884447461</c:v>
                </c:pt>
                <c:pt idx="751">
                  <c:v>-12.56919709029679</c:v>
                </c:pt>
                <c:pt idx="752">
                  <c:v>-7.5238656205036998</c:v>
                </c:pt>
                <c:pt idx="753">
                  <c:v>-1.2939622255895193</c:v>
                </c:pt>
                <c:pt idx="754">
                  <c:v>-0.95016445562494833</c:v>
                </c:pt>
                <c:pt idx="755">
                  <c:v>-108.90559137629771</c:v>
                </c:pt>
                <c:pt idx="756">
                  <c:v>1.5742468338233253</c:v>
                </c:pt>
                <c:pt idx="757">
                  <c:v>7.8665756872912693</c:v>
                </c:pt>
                <c:pt idx="758">
                  <c:v>1.6162482043152067</c:v>
                </c:pt>
                <c:pt idx="759">
                  <c:v>0.21764957540747232</c:v>
                </c:pt>
                <c:pt idx="760">
                  <c:v>-0.51573906514564205</c:v>
                </c:pt>
                <c:pt idx="761">
                  <c:v>-2.8977298749559792</c:v>
                </c:pt>
                <c:pt idx="762">
                  <c:v>-2.1983590496386403</c:v>
                </c:pt>
                <c:pt idx="763">
                  <c:v>-101.60274914500766</c:v>
                </c:pt>
                <c:pt idx="764">
                  <c:v>-96.289180251884474</c:v>
                </c:pt>
                <c:pt idx="765">
                  <c:v>86.197625818763825</c:v>
                </c:pt>
                <c:pt idx="766">
                  <c:v>92.341362958734834</c:v>
                </c:pt>
                <c:pt idx="767">
                  <c:v>103.6134267015895</c:v>
                </c:pt>
                <c:pt idx="768">
                  <c:v>108.37483210209083</c:v>
                </c:pt>
                <c:pt idx="769">
                  <c:v>127.5115779489803</c:v>
                </c:pt>
                <c:pt idx="770">
                  <c:v>158.6459542066145</c:v>
                </c:pt>
                <c:pt idx="771">
                  <c:v>159.41542723523622</c:v>
                </c:pt>
                <c:pt idx="772">
                  <c:v>154.2286731645886</c:v>
                </c:pt>
                <c:pt idx="773">
                  <c:v>141.52052066475738</c:v>
                </c:pt>
                <c:pt idx="774">
                  <c:v>130.55021229960542</c:v>
                </c:pt>
                <c:pt idx="775">
                  <c:v>121.53212723781076</c:v>
                </c:pt>
                <c:pt idx="776">
                  <c:v>124.09274056433067</c:v>
                </c:pt>
                <c:pt idx="777">
                  <c:v>128.76930709114077</c:v>
                </c:pt>
                <c:pt idx="778">
                  <c:v>72.79493014959742</c:v>
                </c:pt>
                <c:pt idx="779">
                  <c:v>67.925163279273491</c:v>
                </c:pt>
                <c:pt idx="780">
                  <c:v>72.989354765741112</c:v>
                </c:pt>
                <c:pt idx="781">
                  <c:v>83.954341537021207</c:v>
                </c:pt>
                <c:pt idx="782">
                  <c:v>91.254061245554396</c:v>
                </c:pt>
                <c:pt idx="783">
                  <c:v>101.02212975821323</c:v>
                </c:pt>
                <c:pt idx="784">
                  <c:v>105.9669091986183</c:v>
                </c:pt>
                <c:pt idx="785">
                  <c:v>91.497806855098858</c:v>
                </c:pt>
                <c:pt idx="786">
                  <c:v>106.93296508216</c:v>
                </c:pt>
                <c:pt idx="787">
                  <c:v>116.65348877547787</c:v>
                </c:pt>
                <c:pt idx="788">
                  <c:v>112.60988872225535</c:v>
                </c:pt>
                <c:pt idx="789">
                  <c:v>94.752331203504951</c:v>
                </c:pt>
                <c:pt idx="790">
                  <c:v>86.73714918360939</c:v>
                </c:pt>
                <c:pt idx="791">
                  <c:v>-142.23443239875218</c:v>
                </c:pt>
                <c:pt idx="792">
                  <c:v>-122.0264643971371</c:v>
                </c:pt>
                <c:pt idx="793">
                  <c:v>-119.97746354325895</c:v>
                </c:pt>
                <c:pt idx="794">
                  <c:v>-120.39727666882435</c:v>
                </c:pt>
                <c:pt idx="795">
                  <c:v>-119.27026169459724</c:v>
                </c:pt>
                <c:pt idx="796">
                  <c:v>-117.87093259932934</c:v>
                </c:pt>
                <c:pt idx="797">
                  <c:v>-128.84660390309676</c:v>
                </c:pt>
                <c:pt idx="798">
                  <c:v>63.567862058375063</c:v>
                </c:pt>
                <c:pt idx="799">
                  <c:v>67.82437403483398</c:v>
                </c:pt>
                <c:pt idx="800">
                  <c:v>71.274166296656588</c:v>
                </c:pt>
                <c:pt idx="801">
                  <c:v>75.137051314690012</c:v>
                </c:pt>
                <c:pt idx="802">
                  <c:v>64.534914510253898</c:v>
                </c:pt>
                <c:pt idx="803">
                  <c:v>68.327933306060217</c:v>
                </c:pt>
                <c:pt idx="804">
                  <c:v>51.231850125517731</c:v>
                </c:pt>
                <c:pt idx="805">
                  <c:v>48.820842812744445</c:v>
                </c:pt>
                <c:pt idx="806">
                  <c:v>113.40535803087342</c:v>
                </c:pt>
                <c:pt idx="807">
                  <c:v>63.593004414863849</c:v>
                </c:pt>
                <c:pt idx="808">
                  <c:v>73.174211052747779</c:v>
                </c:pt>
                <c:pt idx="809">
                  <c:v>77.718806653665098</c:v>
                </c:pt>
                <c:pt idx="810">
                  <c:v>-64.973717933908489</c:v>
                </c:pt>
                <c:pt idx="811">
                  <c:v>107.59985726233236</c:v>
                </c:pt>
                <c:pt idx="812">
                  <c:v>111.0441848606545</c:v>
                </c:pt>
                <c:pt idx="813">
                  <c:v>129.07568281544062</c:v>
                </c:pt>
                <c:pt idx="814">
                  <c:v>147.60857084683175</c:v>
                </c:pt>
                <c:pt idx="815">
                  <c:v>127.80908765567987</c:v>
                </c:pt>
                <c:pt idx="816">
                  <c:v>-65.145177110516826</c:v>
                </c:pt>
                <c:pt idx="817">
                  <c:v>-62.542472602780023</c:v>
                </c:pt>
                <c:pt idx="818">
                  <c:v>125.32484181793002</c:v>
                </c:pt>
                <c:pt idx="819">
                  <c:v>128.41402944744291</c:v>
                </c:pt>
                <c:pt idx="820">
                  <c:v>109.26674539392592</c:v>
                </c:pt>
                <c:pt idx="821">
                  <c:v>-29.587324712818777</c:v>
                </c:pt>
                <c:pt idx="822">
                  <c:v>-32.169677142508981</c:v>
                </c:pt>
                <c:pt idx="823">
                  <c:v>-36.344438437042342</c:v>
                </c:pt>
                <c:pt idx="824">
                  <c:v>-34.8693086609467</c:v>
                </c:pt>
                <c:pt idx="825">
                  <c:v>-32.6026377791543</c:v>
                </c:pt>
                <c:pt idx="826">
                  <c:v>-36.884561803528925</c:v>
                </c:pt>
                <c:pt idx="827">
                  <c:v>-35.2113466778763</c:v>
                </c:pt>
                <c:pt idx="828">
                  <c:v>-38.52324822223953</c:v>
                </c:pt>
                <c:pt idx="829">
                  <c:v>-129.33412588189964</c:v>
                </c:pt>
                <c:pt idx="830">
                  <c:v>-112.21406965052779</c:v>
                </c:pt>
                <c:pt idx="831">
                  <c:v>-103.72182229189971</c:v>
                </c:pt>
                <c:pt idx="832">
                  <c:v>-93.892960726780302</c:v>
                </c:pt>
                <c:pt idx="833">
                  <c:v>-87.462570787026721</c:v>
                </c:pt>
                <c:pt idx="834">
                  <c:v>-95.133957077994879</c:v>
                </c:pt>
                <c:pt idx="835">
                  <c:v>3.9983251618149689</c:v>
                </c:pt>
                <c:pt idx="836">
                  <c:v>272.90864878308241</c:v>
                </c:pt>
                <c:pt idx="837">
                  <c:v>271.25903270471827</c:v>
                </c:pt>
                <c:pt idx="838">
                  <c:v>270.66595641299449</c:v>
                </c:pt>
                <c:pt idx="839">
                  <c:v>-214.77805370323696</c:v>
                </c:pt>
                <c:pt idx="840">
                  <c:v>230.36051162259986</c:v>
                </c:pt>
                <c:pt idx="841">
                  <c:v>221.40103388975433</c:v>
                </c:pt>
                <c:pt idx="842">
                  <c:v>158.22752383503996</c:v>
                </c:pt>
                <c:pt idx="843">
                  <c:v>172.02601263658738</c:v>
                </c:pt>
                <c:pt idx="844">
                  <c:v>155.65016105348747</c:v>
                </c:pt>
                <c:pt idx="845">
                  <c:v>169.96685665742893</c:v>
                </c:pt>
                <c:pt idx="846">
                  <c:v>166.15432988324898</c:v>
                </c:pt>
                <c:pt idx="847">
                  <c:v>151.60712894761815</c:v>
                </c:pt>
                <c:pt idx="848">
                  <c:v>148.63218077117091</c:v>
                </c:pt>
                <c:pt idx="849">
                  <c:v>74.105602680309957</c:v>
                </c:pt>
                <c:pt idx="850">
                  <c:v>73.28621073102876</c:v>
                </c:pt>
                <c:pt idx="851">
                  <c:v>60.133919223103575</c:v>
                </c:pt>
                <c:pt idx="852">
                  <c:v>64.867020071291677</c:v>
                </c:pt>
                <c:pt idx="853">
                  <c:v>67.808927546602177</c:v>
                </c:pt>
                <c:pt idx="854">
                  <c:v>69.996251691404083</c:v>
                </c:pt>
                <c:pt idx="855">
                  <c:v>78.795247406196637</c:v>
                </c:pt>
                <c:pt idx="856">
                  <c:v>85.890335048771433</c:v>
                </c:pt>
                <c:pt idx="857">
                  <c:v>84.209270281001807</c:v>
                </c:pt>
                <c:pt idx="858">
                  <c:v>-62.693030783454937</c:v>
                </c:pt>
                <c:pt idx="859">
                  <c:v>107.17358310223739</c:v>
                </c:pt>
                <c:pt idx="860">
                  <c:v>110.26531156093715</c:v>
                </c:pt>
                <c:pt idx="861">
                  <c:v>139.62586229676037</c:v>
                </c:pt>
                <c:pt idx="862">
                  <c:v>-64.602363866393461</c:v>
                </c:pt>
                <c:pt idx="863">
                  <c:v>137.6350286846409</c:v>
                </c:pt>
                <c:pt idx="864">
                  <c:v>132.65858581830179</c:v>
                </c:pt>
                <c:pt idx="865">
                  <c:v>-68.185293270369982</c:v>
                </c:pt>
                <c:pt idx="866">
                  <c:v>-74.324592456984803</c:v>
                </c:pt>
                <c:pt idx="867">
                  <c:v>-78.158084780313061</c:v>
                </c:pt>
                <c:pt idx="868">
                  <c:v>-87.231880558290229</c:v>
                </c:pt>
                <c:pt idx="869">
                  <c:v>-113.594823205974</c:v>
                </c:pt>
                <c:pt idx="870">
                  <c:v>17.524463920614689</c:v>
                </c:pt>
                <c:pt idx="871">
                  <c:v>17.393454273663323</c:v>
                </c:pt>
                <c:pt idx="872">
                  <c:v>-106.69015411149078</c:v>
                </c:pt>
                <c:pt idx="873">
                  <c:v>26.853199645429854</c:v>
                </c:pt>
                <c:pt idx="874">
                  <c:v>-43.459232013127263</c:v>
                </c:pt>
                <c:pt idx="875">
                  <c:v>-44.543416735025311</c:v>
                </c:pt>
                <c:pt idx="876">
                  <c:v>-39.564950371021666</c:v>
                </c:pt>
                <c:pt idx="877">
                  <c:v>-47.943942485277312</c:v>
                </c:pt>
                <c:pt idx="878">
                  <c:v>23.667266322135216</c:v>
                </c:pt>
                <c:pt idx="879">
                  <c:v>-116.76136205938884</c:v>
                </c:pt>
                <c:pt idx="880">
                  <c:v>14.990651968481146</c:v>
                </c:pt>
                <c:pt idx="881">
                  <c:v>5.2469969542357191</c:v>
                </c:pt>
                <c:pt idx="882">
                  <c:v>-36.293370859981891</c:v>
                </c:pt>
                <c:pt idx="883">
                  <c:v>-5.0196702507266382</c:v>
                </c:pt>
                <c:pt idx="884">
                  <c:v>-0.84790221535900145</c:v>
                </c:pt>
                <c:pt idx="885">
                  <c:v>55.829477382452374</c:v>
                </c:pt>
                <c:pt idx="886">
                  <c:v>-150.29407505141015</c:v>
                </c:pt>
                <c:pt idx="887">
                  <c:v>60.449971314174505</c:v>
                </c:pt>
                <c:pt idx="888">
                  <c:v>66.165279863625145</c:v>
                </c:pt>
                <c:pt idx="889">
                  <c:v>71.965299118785254</c:v>
                </c:pt>
                <c:pt idx="890">
                  <c:v>71.243399756540583</c:v>
                </c:pt>
                <c:pt idx="891">
                  <c:v>72.528748047162537</c:v>
                </c:pt>
                <c:pt idx="892">
                  <c:v>69.377593482425084</c:v>
                </c:pt>
                <c:pt idx="893">
                  <c:v>69.98670039275035</c:v>
                </c:pt>
                <c:pt idx="894">
                  <c:v>70.389534802647063</c:v>
                </c:pt>
                <c:pt idx="895">
                  <c:v>69.152362489290581</c:v>
                </c:pt>
                <c:pt idx="896">
                  <c:v>65.933085742307952</c:v>
                </c:pt>
                <c:pt idx="897">
                  <c:v>66.236707626933807</c:v>
                </c:pt>
                <c:pt idx="898">
                  <c:v>167.36040847344623</c:v>
                </c:pt>
                <c:pt idx="899">
                  <c:v>172.7261652176536</c:v>
                </c:pt>
                <c:pt idx="900">
                  <c:v>-199.36620371701466</c:v>
                </c:pt>
                <c:pt idx="901">
                  <c:v>166.06285610379393</c:v>
                </c:pt>
                <c:pt idx="902">
                  <c:v>157.71753068901191</c:v>
                </c:pt>
                <c:pt idx="903">
                  <c:v>170.57473550437282</c:v>
                </c:pt>
                <c:pt idx="904">
                  <c:v>180.94616410617246</c:v>
                </c:pt>
                <c:pt idx="905">
                  <c:v>193.40668603207874</c:v>
                </c:pt>
                <c:pt idx="906">
                  <c:v>202.7919966361963</c:v>
                </c:pt>
                <c:pt idx="907">
                  <c:v>-333.11025996282933</c:v>
                </c:pt>
                <c:pt idx="908">
                  <c:v>215.12176063640408</c:v>
                </c:pt>
                <c:pt idx="909">
                  <c:v>209.61724890349927</c:v>
                </c:pt>
                <c:pt idx="910">
                  <c:v>-345.43736128350861</c:v>
                </c:pt>
                <c:pt idx="911">
                  <c:v>-1.1780236652431872</c:v>
                </c:pt>
                <c:pt idx="912">
                  <c:v>-3.5584233633888966</c:v>
                </c:pt>
                <c:pt idx="913">
                  <c:v>-2.5987358600192776</c:v>
                </c:pt>
                <c:pt idx="914">
                  <c:v>-117.79522831236002</c:v>
                </c:pt>
                <c:pt idx="915">
                  <c:v>-2.0582395494712267</c:v>
                </c:pt>
                <c:pt idx="916">
                  <c:v>-3.0837432789198953</c:v>
                </c:pt>
                <c:pt idx="917">
                  <c:v>-3.4545676119683146</c:v>
                </c:pt>
                <c:pt idx="918">
                  <c:v>-5.327772123310166</c:v>
                </c:pt>
                <c:pt idx="919">
                  <c:v>1.2287088746178643</c:v>
                </c:pt>
                <c:pt idx="920">
                  <c:v>4.6352079607660164</c:v>
                </c:pt>
                <c:pt idx="921">
                  <c:v>3.7192782750010149</c:v>
                </c:pt>
                <c:pt idx="922">
                  <c:v>-4.0802363419409566</c:v>
                </c:pt>
                <c:pt idx="923">
                  <c:v>-129.98221941663033</c:v>
                </c:pt>
                <c:pt idx="924">
                  <c:v>-1.3730133607990012</c:v>
                </c:pt>
                <c:pt idx="925">
                  <c:v>-1.610418125250292</c:v>
                </c:pt>
                <c:pt idx="926">
                  <c:v>-62.199928769566696</c:v>
                </c:pt>
                <c:pt idx="927">
                  <c:v>-66.2632007044635</c:v>
                </c:pt>
                <c:pt idx="928">
                  <c:v>-71.110074930234532</c:v>
                </c:pt>
                <c:pt idx="929">
                  <c:v>-81.233102564857376</c:v>
                </c:pt>
                <c:pt idx="930">
                  <c:v>-82.203852235647119</c:v>
                </c:pt>
                <c:pt idx="931">
                  <c:v>-76.410742674369715</c:v>
                </c:pt>
                <c:pt idx="932">
                  <c:v>-66.65747618809678</c:v>
                </c:pt>
                <c:pt idx="933">
                  <c:v>-69.102092938635053</c:v>
                </c:pt>
                <c:pt idx="934">
                  <c:v>-58.104258568399359</c:v>
                </c:pt>
                <c:pt idx="935">
                  <c:v>-51.309814024591795</c:v>
                </c:pt>
                <c:pt idx="936">
                  <c:v>-127.48550154297226</c:v>
                </c:pt>
                <c:pt idx="937">
                  <c:v>-38.181731276364502</c:v>
                </c:pt>
                <c:pt idx="938">
                  <c:v>-26.265258726495563</c:v>
                </c:pt>
                <c:pt idx="939">
                  <c:v>-24.06635659122297</c:v>
                </c:pt>
                <c:pt idx="940">
                  <c:v>-19.47796956157368</c:v>
                </c:pt>
                <c:pt idx="941">
                  <c:v>60.388585173982499</c:v>
                </c:pt>
                <c:pt idx="942">
                  <c:v>60.491665899405561</c:v>
                </c:pt>
                <c:pt idx="943">
                  <c:v>-191.18084045463726</c:v>
                </c:pt>
                <c:pt idx="944">
                  <c:v>48.344369936574168</c:v>
                </c:pt>
                <c:pt idx="945">
                  <c:v>47.102852160503446</c:v>
                </c:pt>
                <c:pt idx="946">
                  <c:v>46.658525129964566</c:v>
                </c:pt>
                <c:pt idx="947">
                  <c:v>30.206587138160376</c:v>
                </c:pt>
                <c:pt idx="948">
                  <c:v>41.822975491612567</c:v>
                </c:pt>
                <c:pt idx="949">
                  <c:v>42.588323519797761</c:v>
                </c:pt>
                <c:pt idx="950">
                  <c:v>-222.94790280688218</c:v>
                </c:pt>
                <c:pt idx="951">
                  <c:v>40.183470105607562</c:v>
                </c:pt>
                <c:pt idx="952">
                  <c:v>36.539801331483005</c:v>
                </c:pt>
                <c:pt idx="953">
                  <c:v>-50.668065113142369</c:v>
                </c:pt>
                <c:pt idx="954">
                  <c:v>-50.595089485065614</c:v>
                </c:pt>
                <c:pt idx="955">
                  <c:v>-47.766089099941325</c:v>
                </c:pt>
                <c:pt idx="956">
                  <c:v>-19.007716925134133</c:v>
                </c:pt>
                <c:pt idx="957">
                  <c:v>-37.727519909305812</c:v>
                </c:pt>
                <c:pt idx="958">
                  <c:v>-37.348088345133853</c:v>
                </c:pt>
                <c:pt idx="959">
                  <c:v>-21.875892344871922</c:v>
                </c:pt>
                <c:pt idx="960">
                  <c:v>-25.297820323936687</c:v>
                </c:pt>
                <c:pt idx="961">
                  <c:v>-24.677290785561556</c:v>
                </c:pt>
                <c:pt idx="962">
                  <c:v>-15.19476063230986</c:v>
                </c:pt>
                <c:pt idx="963">
                  <c:v>-31.628598729617782</c:v>
                </c:pt>
                <c:pt idx="964">
                  <c:v>-29.185495982302804</c:v>
                </c:pt>
                <c:pt idx="965">
                  <c:v>-174.83638693420087</c:v>
                </c:pt>
                <c:pt idx="966">
                  <c:v>-179.44997500767371</c:v>
                </c:pt>
                <c:pt idx="967">
                  <c:v>-184.95060780712072</c:v>
                </c:pt>
                <c:pt idx="968">
                  <c:v>-2.8576782942678571</c:v>
                </c:pt>
                <c:pt idx="969">
                  <c:v>-2.6311276222456907</c:v>
                </c:pt>
                <c:pt idx="970">
                  <c:v>-8.7920626174464207</c:v>
                </c:pt>
                <c:pt idx="971">
                  <c:v>-6.1135326993549546</c:v>
                </c:pt>
                <c:pt idx="972">
                  <c:v>-1.5033919868543151</c:v>
                </c:pt>
                <c:pt idx="973">
                  <c:v>-2.0964176808058923</c:v>
                </c:pt>
                <c:pt idx="974">
                  <c:v>-0.10029273062629784</c:v>
                </c:pt>
                <c:pt idx="975">
                  <c:v>44.324785460010993</c:v>
                </c:pt>
                <c:pt idx="976">
                  <c:v>47.063450579328389</c:v>
                </c:pt>
                <c:pt idx="977">
                  <c:v>48.302039881358851</c:v>
                </c:pt>
                <c:pt idx="978">
                  <c:v>38.086466186247357</c:v>
                </c:pt>
                <c:pt idx="979">
                  <c:v>36.735132982868841</c:v>
                </c:pt>
                <c:pt idx="980">
                  <c:v>41.207163763780464</c:v>
                </c:pt>
                <c:pt idx="981">
                  <c:v>36.722143775620516</c:v>
                </c:pt>
                <c:pt idx="982">
                  <c:v>30.153643351522696</c:v>
                </c:pt>
                <c:pt idx="983">
                  <c:v>30.518687964990679</c:v>
                </c:pt>
                <c:pt idx="984">
                  <c:v>26.888815755770704</c:v>
                </c:pt>
                <c:pt idx="985">
                  <c:v>23.333049510372948</c:v>
                </c:pt>
                <c:pt idx="986">
                  <c:v>26.313421227984165</c:v>
                </c:pt>
                <c:pt idx="987">
                  <c:v>29.476474378540225</c:v>
                </c:pt>
                <c:pt idx="988">
                  <c:v>20.982222527260713</c:v>
                </c:pt>
                <c:pt idx="989">
                  <c:v>19.882916619909203</c:v>
                </c:pt>
                <c:pt idx="990">
                  <c:v>-24.113555281028585</c:v>
                </c:pt>
                <c:pt idx="991">
                  <c:v>-137.07598584616906</c:v>
                </c:pt>
                <c:pt idx="992">
                  <c:v>-29.20724773396508</c:v>
                </c:pt>
                <c:pt idx="993">
                  <c:v>-25.064879923238134</c:v>
                </c:pt>
                <c:pt idx="994">
                  <c:v>-23.545492058042125</c:v>
                </c:pt>
                <c:pt idx="995">
                  <c:v>-138.58401948911975</c:v>
                </c:pt>
                <c:pt idx="996">
                  <c:v>-30.848972809657223</c:v>
                </c:pt>
                <c:pt idx="997">
                  <c:v>-35.191631636176048</c:v>
                </c:pt>
                <c:pt idx="998">
                  <c:v>-29.70715437366124</c:v>
                </c:pt>
                <c:pt idx="999">
                  <c:v>-27.972812739278218</c:v>
                </c:pt>
                <c:pt idx="1000">
                  <c:v>-31.652785508840243</c:v>
                </c:pt>
                <c:pt idx="1001">
                  <c:v>-32.05976565833808</c:v>
                </c:pt>
                <c:pt idx="1002">
                  <c:v>-39.457366796681647</c:v>
                </c:pt>
                <c:pt idx="1003">
                  <c:v>-40.789732005306021</c:v>
                </c:pt>
                <c:pt idx="1004">
                  <c:v>-41.154061805260234</c:v>
                </c:pt>
                <c:pt idx="1005">
                  <c:v>123.8865316727786</c:v>
                </c:pt>
                <c:pt idx="1006">
                  <c:v>124.28208036671947</c:v>
                </c:pt>
                <c:pt idx="1007">
                  <c:v>128.3511964640085</c:v>
                </c:pt>
                <c:pt idx="1008">
                  <c:v>130.90940679329464</c:v>
                </c:pt>
                <c:pt idx="1009">
                  <c:v>-106.8013241599897</c:v>
                </c:pt>
                <c:pt idx="1010">
                  <c:v>101.35746221631997</c:v>
                </c:pt>
                <c:pt idx="1011">
                  <c:v>87.115059705492953</c:v>
                </c:pt>
                <c:pt idx="1012">
                  <c:v>-116.33559437355328</c:v>
                </c:pt>
                <c:pt idx="1013">
                  <c:v>127.88849355807017</c:v>
                </c:pt>
                <c:pt idx="1014">
                  <c:v>118.46350865980494</c:v>
                </c:pt>
                <c:pt idx="1015">
                  <c:v>123.50753109527524</c:v>
                </c:pt>
                <c:pt idx="1016">
                  <c:v>102.04305129332342</c:v>
                </c:pt>
                <c:pt idx="1017">
                  <c:v>84.118529589964098</c:v>
                </c:pt>
                <c:pt idx="1018">
                  <c:v>75.505046467600167</c:v>
                </c:pt>
                <c:pt idx="1019">
                  <c:v>76.649329893469925</c:v>
                </c:pt>
                <c:pt idx="1020">
                  <c:v>-78.665178697899947</c:v>
                </c:pt>
                <c:pt idx="1021">
                  <c:v>-76.742999566998634</c:v>
                </c:pt>
                <c:pt idx="1022">
                  <c:v>-85.050966875345352</c:v>
                </c:pt>
                <c:pt idx="1023">
                  <c:v>-7.0020158634984719</c:v>
                </c:pt>
                <c:pt idx="1024">
                  <c:v>-6.5844755097329006</c:v>
                </c:pt>
                <c:pt idx="1025">
                  <c:v>-10.538367194284559</c:v>
                </c:pt>
                <c:pt idx="1026">
                  <c:v>-10.242554181157038</c:v>
                </c:pt>
                <c:pt idx="1027">
                  <c:v>-10.557644150952818</c:v>
                </c:pt>
                <c:pt idx="1028">
                  <c:v>-130.31298814800491</c:v>
                </c:pt>
                <c:pt idx="1029">
                  <c:v>-46.284579633978261</c:v>
                </c:pt>
                <c:pt idx="1030">
                  <c:v>-45.440811800700686</c:v>
                </c:pt>
                <c:pt idx="1031">
                  <c:v>-51.743791218018451</c:v>
                </c:pt>
                <c:pt idx="1032">
                  <c:v>-142.53560570940709</c:v>
                </c:pt>
                <c:pt idx="1033">
                  <c:v>-152.00117577238558</c:v>
                </c:pt>
                <c:pt idx="1034">
                  <c:v>-49.928533413696265</c:v>
                </c:pt>
                <c:pt idx="1035">
                  <c:v>-45.450388209969155</c:v>
                </c:pt>
                <c:pt idx="1036">
                  <c:v>-44.999023354453534</c:v>
                </c:pt>
                <c:pt idx="1037">
                  <c:v>-40.204186304963599</c:v>
                </c:pt>
                <c:pt idx="1038">
                  <c:v>-39.2246622128865</c:v>
                </c:pt>
                <c:pt idx="1039">
                  <c:v>-36.978102208154418</c:v>
                </c:pt>
                <c:pt idx="1040">
                  <c:v>-37.408469304181416</c:v>
                </c:pt>
                <c:pt idx="1041">
                  <c:v>-175.47927500891808</c:v>
                </c:pt>
                <c:pt idx="1042">
                  <c:v>-39.512134107094532</c:v>
                </c:pt>
                <c:pt idx="1043">
                  <c:v>-186.02228452979011</c:v>
                </c:pt>
                <c:pt idx="1044">
                  <c:v>152.14070663055469</c:v>
                </c:pt>
                <c:pt idx="1045">
                  <c:v>-191.62964128461223</c:v>
                </c:pt>
                <c:pt idx="1046">
                  <c:v>-205.64156329890051</c:v>
                </c:pt>
                <c:pt idx="1047">
                  <c:v>-227.83807508552212</c:v>
                </c:pt>
                <c:pt idx="1048">
                  <c:v>-242.70180646559882</c:v>
                </c:pt>
                <c:pt idx="1049">
                  <c:v>-292.81805744512195</c:v>
                </c:pt>
                <c:pt idx="1050">
                  <c:v>-271.53812418327215</c:v>
                </c:pt>
                <c:pt idx="1051">
                  <c:v>88.399349451430808</c:v>
                </c:pt>
                <c:pt idx="1052">
                  <c:v>71.126421111985749</c:v>
                </c:pt>
                <c:pt idx="1053">
                  <c:v>63.419816256346294</c:v>
                </c:pt>
                <c:pt idx="1054">
                  <c:v>55.758581364174077</c:v>
                </c:pt>
                <c:pt idx="1055">
                  <c:v>51.733048268992903</c:v>
                </c:pt>
                <c:pt idx="1056">
                  <c:v>42.514907717383828</c:v>
                </c:pt>
                <c:pt idx="1057">
                  <c:v>-322.34643604001383</c:v>
                </c:pt>
                <c:pt idx="1058">
                  <c:v>-165.52090074978528</c:v>
                </c:pt>
                <c:pt idx="1059">
                  <c:v>-168.07310844115176</c:v>
                </c:pt>
                <c:pt idx="1060">
                  <c:v>-165.48405995863905</c:v>
                </c:pt>
                <c:pt idx="1061">
                  <c:v>-162.74282502318337</c:v>
                </c:pt>
                <c:pt idx="1062">
                  <c:v>-164.97145025198964</c:v>
                </c:pt>
                <c:pt idx="1063">
                  <c:v>12.127423474631282</c:v>
                </c:pt>
                <c:pt idx="1064">
                  <c:v>92.926609005536719</c:v>
                </c:pt>
                <c:pt idx="1065">
                  <c:v>12.417314964875461</c:v>
                </c:pt>
                <c:pt idx="1066">
                  <c:v>-184.51069062113814</c:v>
                </c:pt>
                <c:pt idx="1067">
                  <c:v>17.481896393435765</c:v>
                </c:pt>
                <c:pt idx="1068">
                  <c:v>19.465627748222833</c:v>
                </c:pt>
                <c:pt idx="1069">
                  <c:v>21.188463592032903</c:v>
                </c:pt>
                <c:pt idx="1070">
                  <c:v>77.838384477406407</c:v>
                </c:pt>
                <c:pt idx="1071">
                  <c:v>63.508710001269499</c:v>
                </c:pt>
                <c:pt idx="1072">
                  <c:v>50.566013031878391</c:v>
                </c:pt>
                <c:pt idx="1073">
                  <c:v>44.086791339367942</c:v>
                </c:pt>
                <c:pt idx="1074">
                  <c:v>63.319700586746656</c:v>
                </c:pt>
                <c:pt idx="1075">
                  <c:v>20.783457961277687</c:v>
                </c:pt>
                <c:pt idx="1076">
                  <c:v>22.710232299232043</c:v>
                </c:pt>
                <c:pt idx="1077">
                  <c:v>26.785578204552237</c:v>
                </c:pt>
                <c:pt idx="1078">
                  <c:v>27.591084112082353</c:v>
                </c:pt>
                <c:pt idx="1079">
                  <c:v>20.685620779432995</c:v>
                </c:pt>
                <c:pt idx="1080">
                  <c:v>16.813165124097914</c:v>
                </c:pt>
                <c:pt idx="1081">
                  <c:v>17.418504055920849</c:v>
                </c:pt>
                <c:pt idx="1082">
                  <c:v>20.949818679936826</c:v>
                </c:pt>
                <c:pt idx="1083">
                  <c:v>-158.0786624247994</c:v>
                </c:pt>
                <c:pt idx="1084">
                  <c:v>-154.1229346573169</c:v>
                </c:pt>
                <c:pt idx="1085">
                  <c:v>34.831899710001601</c:v>
                </c:pt>
                <c:pt idx="1086">
                  <c:v>-162.04685958108848</c:v>
                </c:pt>
                <c:pt idx="1087">
                  <c:v>50.413845014128398</c:v>
                </c:pt>
                <c:pt idx="1088">
                  <c:v>-44.176560278360739</c:v>
                </c:pt>
                <c:pt idx="1089">
                  <c:v>14.968561640065518</c:v>
                </c:pt>
                <c:pt idx="1090">
                  <c:v>0.21784114204388669</c:v>
                </c:pt>
                <c:pt idx="1091">
                  <c:v>-11.844978640335928</c:v>
                </c:pt>
                <c:pt idx="1092">
                  <c:v>-4.846605107651218</c:v>
                </c:pt>
                <c:pt idx="1093">
                  <c:v>-5.1722740602168775</c:v>
                </c:pt>
                <c:pt idx="1094">
                  <c:v>-14.346313356445171</c:v>
                </c:pt>
                <c:pt idx="1095">
                  <c:v>-8.8213661226634166</c:v>
                </c:pt>
                <c:pt idx="1096">
                  <c:v>-2.1878713040450757</c:v>
                </c:pt>
                <c:pt idx="1097">
                  <c:v>-0.16677716066581022</c:v>
                </c:pt>
                <c:pt idx="1098">
                  <c:v>1.5951590905125848</c:v>
                </c:pt>
                <c:pt idx="1099">
                  <c:v>-156.04260955628482</c:v>
                </c:pt>
                <c:pt idx="1100">
                  <c:v>21.973230718240455</c:v>
                </c:pt>
                <c:pt idx="1101">
                  <c:v>20.745641125970611</c:v>
                </c:pt>
                <c:pt idx="1102">
                  <c:v>24.747228675600844</c:v>
                </c:pt>
                <c:pt idx="1103">
                  <c:v>19.480665736737162</c:v>
                </c:pt>
                <c:pt idx="1104">
                  <c:v>11.235506190326101</c:v>
                </c:pt>
                <c:pt idx="1105">
                  <c:v>5.5333845696685602</c:v>
                </c:pt>
                <c:pt idx="1106">
                  <c:v>-19.862312809867518</c:v>
                </c:pt>
                <c:pt idx="1107">
                  <c:v>-16.684326831932573</c:v>
                </c:pt>
                <c:pt idx="1108">
                  <c:v>-15.523939985059197</c:v>
                </c:pt>
                <c:pt idx="1109">
                  <c:v>-11.310043076574223</c:v>
                </c:pt>
                <c:pt idx="1110">
                  <c:v>-6.5226759533959955</c:v>
                </c:pt>
                <c:pt idx="1111">
                  <c:v>-1.6909645239305604</c:v>
                </c:pt>
                <c:pt idx="1112">
                  <c:v>154.92818113139268</c:v>
                </c:pt>
                <c:pt idx="1113">
                  <c:v>126.06749404327002</c:v>
                </c:pt>
                <c:pt idx="1114">
                  <c:v>125.95588346655656</c:v>
                </c:pt>
                <c:pt idx="1115">
                  <c:v>121.7647381259652</c:v>
                </c:pt>
                <c:pt idx="1116">
                  <c:v>117.57488392344092</c:v>
                </c:pt>
                <c:pt idx="1117">
                  <c:v>114.63526665235572</c:v>
                </c:pt>
                <c:pt idx="1118">
                  <c:v>121.8053216014559</c:v>
                </c:pt>
                <c:pt idx="1119">
                  <c:v>119.52227337562604</c:v>
                </c:pt>
                <c:pt idx="1120">
                  <c:v>124.33322581332422</c:v>
                </c:pt>
                <c:pt idx="1121">
                  <c:v>-272.61470751297196</c:v>
                </c:pt>
                <c:pt idx="1122">
                  <c:v>-40.915485921890912</c:v>
                </c:pt>
                <c:pt idx="1123">
                  <c:v>-41.472972399822453</c:v>
                </c:pt>
                <c:pt idx="1124">
                  <c:v>-40.908297196083907</c:v>
                </c:pt>
                <c:pt idx="1125">
                  <c:v>-40.349687211430677</c:v>
                </c:pt>
                <c:pt idx="1126">
                  <c:v>-35.616254607455694</c:v>
                </c:pt>
                <c:pt idx="1127">
                  <c:v>-35.446239740037662</c:v>
                </c:pt>
                <c:pt idx="1128">
                  <c:v>-33.416332262745215</c:v>
                </c:pt>
                <c:pt idx="1129">
                  <c:v>-41.056197144620313</c:v>
                </c:pt>
                <c:pt idx="1130">
                  <c:v>-42.755763652137539</c:v>
                </c:pt>
                <c:pt idx="1131">
                  <c:v>-226.37158561537376</c:v>
                </c:pt>
                <c:pt idx="1132">
                  <c:v>-51.70765033734088</c:v>
                </c:pt>
                <c:pt idx="1133">
                  <c:v>-49.720390986235117</c:v>
                </c:pt>
                <c:pt idx="1134">
                  <c:v>-26.498175723703191</c:v>
                </c:pt>
                <c:pt idx="1135">
                  <c:v>-30.161937837182688</c:v>
                </c:pt>
                <c:pt idx="1136">
                  <c:v>-144.76948825289529</c:v>
                </c:pt>
                <c:pt idx="1137">
                  <c:v>-34.3453090952313</c:v>
                </c:pt>
                <c:pt idx="1138">
                  <c:v>-30.029446117181209</c:v>
                </c:pt>
                <c:pt idx="1139">
                  <c:v>-25.238649888122008</c:v>
                </c:pt>
                <c:pt idx="1140">
                  <c:v>-25.352328535101375</c:v>
                </c:pt>
                <c:pt idx="1141">
                  <c:v>-29.736008343278595</c:v>
                </c:pt>
                <c:pt idx="1142">
                  <c:v>-23.568474501008783</c:v>
                </c:pt>
                <c:pt idx="1143">
                  <c:v>-25.905204115410221</c:v>
                </c:pt>
                <c:pt idx="1144">
                  <c:v>-28.334206745682046</c:v>
                </c:pt>
                <c:pt idx="1145">
                  <c:v>-25.784258833172959</c:v>
                </c:pt>
                <c:pt idx="1146">
                  <c:v>-30.537028398606381</c:v>
                </c:pt>
                <c:pt idx="1147">
                  <c:v>-33.499530566606055</c:v>
                </c:pt>
                <c:pt idx="1148">
                  <c:v>101.65067539893057</c:v>
                </c:pt>
                <c:pt idx="1149">
                  <c:v>102.83391007399327</c:v>
                </c:pt>
                <c:pt idx="1150">
                  <c:v>102.48693176473938</c:v>
                </c:pt>
                <c:pt idx="1151">
                  <c:v>100.17647614058117</c:v>
                </c:pt>
                <c:pt idx="1152">
                  <c:v>96.26688617478986</c:v>
                </c:pt>
                <c:pt idx="1153">
                  <c:v>92.439740694456077</c:v>
                </c:pt>
                <c:pt idx="1154">
                  <c:v>-172.81083669300267</c:v>
                </c:pt>
                <c:pt idx="1155">
                  <c:v>88.647512364647497</c:v>
                </c:pt>
                <c:pt idx="1156">
                  <c:v>86.407198333578961</c:v>
                </c:pt>
                <c:pt idx="1157">
                  <c:v>-181.7281900166177</c:v>
                </c:pt>
                <c:pt idx="1158">
                  <c:v>93.235080259724313</c:v>
                </c:pt>
                <c:pt idx="1159">
                  <c:v>95.338013783199273</c:v>
                </c:pt>
                <c:pt idx="1160">
                  <c:v>96.944389847718938</c:v>
                </c:pt>
                <c:pt idx="1161">
                  <c:v>97.321078552859348</c:v>
                </c:pt>
                <c:pt idx="1162">
                  <c:v>97.273550545371762</c:v>
                </c:pt>
                <c:pt idx="1163">
                  <c:v>9.8881581410131609</c:v>
                </c:pt>
                <c:pt idx="1164">
                  <c:v>-7.8079156034881541</c:v>
                </c:pt>
                <c:pt idx="1165">
                  <c:v>-8.6570418249048835</c:v>
                </c:pt>
                <c:pt idx="1166">
                  <c:v>-143.27799541537712</c:v>
                </c:pt>
                <c:pt idx="1167">
                  <c:v>-4.6766885306311208</c:v>
                </c:pt>
                <c:pt idx="1168">
                  <c:v>-6.4490382127971859</c:v>
                </c:pt>
                <c:pt idx="1169">
                  <c:v>-10.158908782120086</c:v>
                </c:pt>
                <c:pt idx="1170">
                  <c:v>-3.4545405836692344</c:v>
                </c:pt>
                <c:pt idx="1171">
                  <c:v>-2.323061488590684</c:v>
                </c:pt>
                <c:pt idx="1172">
                  <c:v>-0.35425960370892651</c:v>
                </c:pt>
                <c:pt idx="1173">
                  <c:v>-0.54572406049326805</c:v>
                </c:pt>
                <c:pt idx="1174">
                  <c:v>8.9993010726396196</c:v>
                </c:pt>
                <c:pt idx="1175">
                  <c:v>6.4357979413601516</c:v>
                </c:pt>
                <c:pt idx="1176">
                  <c:v>-13.732266288202855</c:v>
                </c:pt>
                <c:pt idx="1177">
                  <c:v>-9.100477302837886</c:v>
                </c:pt>
                <c:pt idx="1178">
                  <c:v>-5.4781101382784811</c:v>
                </c:pt>
                <c:pt idx="1179">
                  <c:v>-128.80386932697914</c:v>
                </c:pt>
                <c:pt idx="1180">
                  <c:v>-127.36040946517323</c:v>
                </c:pt>
                <c:pt idx="1181">
                  <c:v>-7.5821962805118224</c:v>
                </c:pt>
                <c:pt idx="1182">
                  <c:v>-8.4171295463005524</c:v>
                </c:pt>
                <c:pt idx="1183">
                  <c:v>-11.297600897275496</c:v>
                </c:pt>
                <c:pt idx="1184">
                  <c:v>1.7227364306137378</c:v>
                </c:pt>
                <c:pt idx="1185">
                  <c:v>2.2494858239198599</c:v>
                </c:pt>
                <c:pt idx="1186">
                  <c:v>8.0931184566690053</c:v>
                </c:pt>
                <c:pt idx="1187">
                  <c:v>50.139904784643683</c:v>
                </c:pt>
                <c:pt idx="1188">
                  <c:v>54.706578597991175</c:v>
                </c:pt>
                <c:pt idx="1189">
                  <c:v>50.624400154019433</c:v>
                </c:pt>
                <c:pt idx="1190">
                  <c:v>50.318474142980165</c:v>
                </c:pt>
                <c:pt idx="1191">
                  <c:v>49.319496896290616</c:v>
                </c:pt>
                <c:pt idx="1192">
                  <c:v>56.038478525106925</c:v>
                </c:pt>
                <c:pt idx="1193">
                  <c:v>51.940093623077196</c:v>
                </c:pt>
                <c:pt idx="1194">
                  <c:v>49.496736915645194</c:v>
                </c:pt>
                <c:pt idx="1195">
                  <c:v>54.263914800627937</c:v>
                </c:pt>
                <c:pt idx="1196">
                  <c:v>59.104920084861078</c:v>
                </c:pt>
                <c:pt idx="1197">
                  <c:v>52.818070056423643</c:v>
                </c:pt>
                <c:pt idx="1198">
                  <c:v>51.796112249612818</c:v>
                </c:pt>
                <c:pt idx="1199">
                  <c:v>53.007218465283024</c:v>
                </c:pt>
                <c:pt idx="1200">
                  <c:v>52.883157718825146</c:v>
                </c:pt>
                <c:pt idx="1201">
                  <c:v>49.905341734187388</c:v>
                </c:pt>
                <c:pt idx="1202">
                  <c:v>-72.844093756698754</c:v>
                </c:pt>
                <c:pt idx="1203">
                  <c:v>-91.634029049598169</c:v>
                </c:pt>
                <c:pt idx="1204">
                  <c:v>25.061597351409507</c:v>
                </c:pt>
                <c:pt idx="1205">
                  <c:v>29.215967593077355</c:v>
                </c:pt>
                <c:pt idx="1206">
                  <c:v>-90.201159405368941</c:v>
                </c:pt>
                <c:pt idx="1207">
                  <c:v>38.125645802915152</c:v>
                </c:pt>
                <c:pt idx="1208">
                  <c:v>-94.612473066126697</c:v>
                </c:pt>
                <c:pt idx="1209">
                  <c:v>38.139918695217972</c:v>
                </c:pt>
                <c:pt idx="1210">
                  <c:v>39.97308171091872</c:v>
                </c:pt>
                <c:pt idx="1211">
                  <c:v>40.785641512414294</c:v>
                </c:pt>
                <c:pt idx="1212">
                  <c:v>53.618365861083035</c:v>
                </c:pt>
                <c:pt idx="1213">
                  <c:v>49.73799062248019</c:v>
                </c:pt>
                <c:pt idx="1214">
                  <c:v>52.21898277816959</c:v>
                </c:pt>
                <c:pt idx="1215">
                  <c:v>52.756230142684437</c:v>
                </c:pt>
                <c:pt idx="1216">
                  <c:v>52.610501791342791</c:v>
                </c:pt>
                <c:pt idx="1217">
                  <c:v>2.6241720912588642</c:v>
                </c:pt>
                <c:pt idx="1218">
                  <c:v>7.1143605131322927</c:v>
                </c:pt>
                <c:pt idx="1219">
                  <c:v>-9.0892017654503618</c:v>
                </c:pt>
                <c:pt idx="1220">
                  <c:v>6.3475621582729946</c:v>
                </c:pt>
                <c:pt idx="1221">
                  <c:v>5.2809191980784096</c:v>
                </c:pt>
                <c:pt idx="1222">
                  <c:v>-86.117554603133257</c:v>
                </c:pt>
                <c:pt idx="1223">
                  <c:v>8.442633384642324</c:v>
                </c:pt>
                <c:pt idx="1224">
                  <c:v>-11.25616832269276</c:v>
                </c:pt>
                <c:pt idx="1225">
                  <c:v>0.37140235819038731</c:v>
                </c:pt>
                <c:pt idx="1226">
                  <c:v>-86.20607998899024</c:v>
                </c:pt>
                <c:pt idx="1227">
                  <c:v>-2.5878093113050586</c:v>
                </c:pt>
                <c:pt idx="1228">
                  <c:v>-82.163148707689786</c:v>
                </c:pt>
                <c:pt idx="1229">
                  <c:v>-72.124180446943981</c:v>
                </c:pt>
                <c:pt idx="1230">
                  <c:v>-82.970379061284603</c:v>
                </c:pt>
                <c:pt idx="1231">
                  <c:v>-91.571660793937738</c:v>
                </c:pt>
                <c:pt idx="1232">
                  <c:v>65.985407797573586</c:v>
                </c:pt>
                <c:pt idx="1233">
                  <c:v>38.189570548896945</c:v>
                </c:pt>
                <c:pt idx="1234">
                  <c:v>46.165446971255605</c:v>
                </c:pt>
                <c:pt idx="1235">
                  <c:v>49.913888070670765</c:v>
                </c:pt>
                <c:pt idx="1236">
                  <c:v>70.193979774666232</c:v>
                </c:pt>
                <c:pt idx="1237">
                  <c:v>59.860151490487112</c:v>
                </c:pt>
                <c:pt idx="1238">
                  <c:v>45.676643580302056</c:v>
                </c:pt>
                <c:pt idx="1239">
                  <c:v>40.476460862504574</c:v>
                </c:pt>
                <c:pt idx="1240">
                  <c:v>44.406319073287229</c:v>
                </c:pt>
                <c:pt idx="1241">
                  <c:v>47.991778296968434</c:v>
                </c:pt>
                <c:pt idx="1242">
                  <c:v>34.970649298387933</c:v>
                </c:pt>
                <c:pt idx="1243">
                  <c:v>41.908369239468406</c:v>
                </c:pt>
                <c:pt idx="1244">
                  <c:v>34.113895061741545</c:v>
                </c:pt>
                <c:pt idx="1245">
                  <c:v>30.819969705634506</c:v>
                </c:pt>
                <c:pt idx="1246">
                  <c:v>22.365190491782656</c:v>
                </c:pt>
                <c:pt idx="1247">
                  <c:v>92.417581046246582</c:v>
                </c:pt>
                <c:pt idx="1248">
                  <c:v>90.334356035092057</c:v>
                </c:pt>
                <c:pt idx="1249">
                  <c:v>86.371409245496125</c:v>
                </c:pt>
                <c:pt idx="1250">
                  <c:v>86.788292064711698</c:v>
                </c:pt>
                <c:pt idx="1251">
                  <c:v>96.368022031328522</c:v>
                </c:pt>
                <c:pt idx="1252">
                  <c:v>104.43453875785862</c:v>
                </c:pt>
                <c:pt idx="1253">
                  <c:v>117.60518889657129</c:v>
                </c:pt>
                <c:pt idx="1254">
                  <c:v>118.14601282059724</c:v>
                </c:pt>
                <c:pt idx="1255">
                  <c:v>-160.92223659367102</c:v>
                </c:pt>
                <c:pt idx="1256">
                  <c:v>166.9381177060346</c:v>
                </c:pt>
                <c:pt idx="1257">
                  <c:v>157.12257165972235</c:v>
                </c:pt>
                <c:pt idx="1258">
                  <c:v>153.33688893623349</c:v>
                </c:pt>
                <c:pt idx="1259">
                  <c:v>140.85384411348554</c:v>
                </c:pt>
                <c:pt idx="1260">
                  <c:v>-139.40577376078699</c:v>
                </c:pt>
                <c:pt idx="1261">
                  <c:v>-140.28740797227297</c:v>
                </c:pt>
                <c:pt idx="1262">
                  <c:v>69.094825917864043</c:v>
                </c:pt>
                <c:pt idx="1263">
                  <c:v>68.848632999538978</c:v>
                </c:pt>
                <c:pt idx="1264">
                  <c:v>35.694668359906082</c:v>
                </c:pt>
                <c:pt idx="1265">
                  <c:v>-196.83562747770932</c:v>
                </c:pt>
                <c:pt idx="1266">
                  <c:v>66.742699401545707</c:v>
                </c:pt>
                <c:pt idx="1267">
                  <c:v>57.440057955462805</c:v>
                </c:pt>
                <c:pt idx="1268">
                  <c:v>52.106829720500471</c:v>
                </c:pt>
                <c:pt idx="1269">
                  <c:v>62.012123824205815</c:v>
                </c:pt>
                <c:pt idx="1270">
                  <c:v>-246.58974522981538</c:v>
                </c:pt>
                <c:pt idx="1271">
                  <c:v>101.20338377600315</c:v>
                </c:pt>
                <c:pt idx="1272">
                  <c:v>-261.54916407406643</c:v>
                </c:pt>
                <c:pt idx="1273">
                  <c:v>98.069557727244643</c:v>
                </c:pt>
                <c:pt idx="1274">
                  <c:v>0.84020775869011888</c:v>
                </c:pt>
                <c:pt idx="1275">
                  <c:v>4.0145254343601913</c:v>
                </c:pt>
                <c:pt idx="1276">
                  <c:v>8.1276515469103128</c:v>
                </c:pt>
                <c:pt idx="1277">
                  <c:v>3.4175351980077489</c:v>
                </c:pt>
                <c:pt idx="1278">
                  <c:v>4.6603047089854499</c:v>
                </c:pt>
                <c:pt idx="1279">
                  <c:v>31.387574394877603</c:v>
                </c:pt>
                <c:pt idx="1280">
                  <c:v>1.309506892356932</c:v>
                </c:pt>
                <c:pt idx="1281">
                  <c:v>4.7615065138907484</c:v>
                </c:pt>
                <c:pt idx="1282">
                  <c:v>7.09880533076673</c:v>
                </c:pt>
                <c:pt idx="1283">
                  <c:v>-130.73423738600957</c:v>
                </c:pt>
                <c:pt idx="1284">
                  <c:v>12.668810659475964</c:v>
                </c:pt>
                <c:pt idx="1285">
                  <c:v>14.890927438883709</c:v>
                </c:pt>
                <c:pt idx="1286">
                  <c:v>21.11153451454938</c:v>
                </c:pt>
                <c:pt idx="1287">
                  <c:v>20.154784374672957</c:v>
                </c:pt>
                <c:pt idx="1288">
                  <c:v>-134.77420782525076</c:v>
                </c:pt>
                <c:pt idx="1289">
                  <c:v>35.214104122408308</c:v>
                </c:pt>
                <c:pt idx="1290">
                  <c:v>34.667427737914423</c:v>
                </c:pt>
                <c:pt idx="1291">
                  <c:v>30.006972287275868</c:v>
                </c:pt>
                <c:pt idx="1292">
                  <c:v>9.9384436323371617</c:v>
                </c:pt>
                <c:pt idx="1293">
                  <c:v>-163.64453254261934</c:v>
                </c:pt>
                <c:pt idx="1294">
                  <c:v>-172.49649433610153</c:v>
                </c:pt>
                <c:pt idx="1295">
                  <c:v>25.429859043842505</c:v>
                </c:pt>
                <c:pt idx="1296">
                  <c:v>23.839845670460363</c:v>
                </c:pt>
                <c:pt idx="1297">
                  <c:v>-177.83438095900391</c:v>
                </c:pt>
                <c:pt idx="1298">
                  <c:v>16.257246772610237</c:v>
                </c:pt>
                <c:pt idx="1299">
                  <c:v>13.50363936066813</c:v>
                </c:pt>
                <c:pt idx="1300">
                  <c:v>10.574660109662835</c:v>
                </c:pt>
                <c:pt idx="1301">
                  <c:v>4.6765210936845101</c:v>
                </c:pt>
                <c:pt idx="1302">
                  <c:v>2.9465920001578998</c:v>
                </c:pt>
                <c:pt idx="1303">
                  <c:v>-198.25050973149513</c:v>
                </c:pt>
                <c:pt idx="1304">
                  <c:v>-180.17555554229762</c:v>
                </c:pt>
                <c:pt idx="1305">
                  <c:v>3.5451549081753373</c:v>
                </c:pt>
                <c:pt idx="1306">
                  <c:v>6.6471482475779196</c:v>
                </c:pt>
                <c:pt idx="1307">
                  <c:v>6.027139458899029</c:v>
                </c:pt>
                <c:pt idx="1308">
                  <c:v>-202.04500245299337</c:v>
                </c:pt>
                <c:pt idx="1309">
                  <c:v>8.7335106735987544</c:v>
                </c:pt>
                <c:pt idx="1310">
                  <c:v>12.315945531628564</c:v>
                </c:pt>
                <c:pt idx="1311">
                  <c:v>14.259238637222408</c:v>
                </c:pt>
                <c:pt idx="1312">
                  <c:v>-20.99171701444202</c:v>
                </c:pt>
                <c:pt idx="1313">
                  <c:v>-21.143445742071808</c:v>
                </c:pt>
                <c:pt idx="1314">
                  <c:v>-20.01312518394808</c:v>
                </c:pt>
                <c:pt idx="1315">
                  <c:v>-26.087618087588627</c:v>
                </c:pt>
                <c:pt idx="1316">
                  <c:v>-24.630010909902779</c:v>
                </c:pt>
                <c:pt idx="1317">
                  <c:v>-22.158036157930045</c:v>
                </c:pt>
                <c:pt idx="1318">
                  <c:v>-24.733008463081344</c:v>
                </c:pt>
                <c:pt idx="1319">
                  <c:v>-20.743824724686586</c:v>
                </c:pt>
                <c:pt idx="1320">
                  <c:v>-19.518415187437</c:v>
                </c:pt>
                <c:pt idx="1321">
                  <c:v>-24.39836476485371</c:v>
                </c:pt>
                <c:pt idx="1322">
                  <c:v>-18.839260289725711</c:v>
                </c:pt>
                <c:pt idx="1323">
                  <c:v>-108.43235075483149</c:v>
                </c:pt>
                <c:pt idx="1324">
                  <c:v>57.750367994623986</c:v>
                </c:pt>
                <c:pt idx="1325">
                  <c:v>54.0644836342208</c:v>
                </c:pt>
                <c:pt idx="1326">
                  <c:v>21.677721577129049</c:v>
                </c:pt>
                <c:pt idx="1327">
                  <c:v>-132.22719340062795</c:v>
                </c:pt>
                <c:pt idx="1328">
                  <c:v>38.169331038661497</c:v>
                </c:pt>
                <c:pt idx="1329">
                  <c:v>38.060617107975844</c:v>
                </c:pt>
                <c:pt idx="1330">
                  <c:v>31.918355713490687</c:v>
                </c:pt>
                <c:pt idx="1331">
                  <c:v>28.026345851101777</c:v>
                </c:pt>
                <c:pt idx="1332">
                  <c:v>14.452085658904739</c:v>
                </c:pt>
                <c:pt idx="1333">
                  <c:v>17.948765594515763</c:v>
                </c:pt>
                <c:pt idx="1334">
                  <c:v>19.762820628075008</c:v>
                </c:pt>
                <c:pt idx="1335">
                  <c:v>5.5859372567883296</c:v>
                </c:pt>
                <c:pt idx="1336">
                  <c:v>24.879500714149312</c:v>
                </c:pt>
                <c:pt idx="1337">
                  <c:v>21.471796748943415</c:v>
                </c:pt>
                <c:pt idx="1338">
                  <c:v>279.80771073585498</c:v>
                </c:pt>
                <c:pt idx="1339">
                  <c:v>-141.68075568048783</c:v>
                </c:pt>
                <c:pt idx="1340">
                  <c:v>219.34000207595975</c:v>
                </c:pt>
                <c:pt idx="1341">
                  <c:v>205.5362434559585</c:v>
                </c:pt>
                <c:pt idx="1342">
                  <c:v>205.34259326468032</c:v>
                </c:pt>
                <c:pt idx="1343">
                  <c:v>210.28055843393147</c:v>
                </c:pt>
                <c:pt idx="1344">
                  <c:v>213.53480425237203</c:v>
                </c:pt>
                <c:pt idx="1345">
                  <c:v>-187.38245692420844</c:v>
                </c:pt>
                <c:pt idx="1346">
                  <c:v>5.663749756914406</c:v>
                </c:pt>
                <c:pt idx="1347">
                  <c:v>3.3249014260094447</c:v>
                </c:pt>
                <c:pt idx="1348">
                  <c:v>4.9127260695115318</c:v>
                </c:pt>
                <c:pt idx="1349">
                  <c:v>3.1704373939602397</c:v>
                </c:pt>
                <c:pt idx="1350">
                  <c:v>2.4488692060121888</c:v>
                </c:pt>
                <c:pt idx="1351">
                  <c:v>6.976011606983346</c:v>
                </c:pt>
                <c:pt idx="1352">
                  <c:v>5.9866950031581689</c:v>
                </c:pt>
                <c:pt idx="1353">
                  <c:v>-187.25759284322501</c:v>
                </c:pt>
                <c:pt idx="1354">
                  <c:v>-195.5144003936681</c:v>
                </c:pt>
                <c:pt idx="1355">
                  <c:v>-175.52970778251034</c:v>
                </c:pt>
                <c:pt idx="1356">
                  <c:v>-173.70267897228317</c:v>
                </c:pt>
                <c:pt idx="1357">
                  <c:v>10.500777406367696</c:v>
                </c:pt>
                <c:pt idx="1358">
                  <c:v>-192.12360932310685</c:v>
                </c:pt>
                <c:pt idx="1359">
                  <c:v>5.6006728035607063</c:v>
                </c:pt>
                <c:pt idx="1360">
                  <c:v>20.773662170215832</c:v>
                </c:pt>
                <c:pt idx="1361">
                  <c:v>160.2894836662999</c:v>
                </c:pt>
                <c:pt idx="1362">
                  <c:v>174.08755319162324</c:v>
                </c:pt>
                <c:pt idx="1363">
                  <c:v>-179.33131433943672</c:v>
                </c:pt>
                <c:pt idx="1364">
                  <c:v>173.32550564152589</c:v>
                </c:pt>
                <c:pt idx="1365">
                  <c:v>168.62921713769344</c:v>
                </c:pt>
                <c:pt idx="1366">
                  <c:v>109.79679580611898</c:v>
                </c:pt>
                <c:pt idx="1367">
                  <c:v>89.456010900154666</c:v>
                </c:pt>
                <c:pt idx="1368">
                  <c:v>73.344309094434351</c:v>
                </c:pt>
                <c:pt idx="1369">
                  <c:v>66.439410159945282</c:v>
                </c:pt>
                <c:pt idx="1370">
                  <c:v>53.93173142356774</c:v>
                </c:pt>
                <c:pt idx="1371">
                  <c:v>57.081440455454349</c:v>
                </c:pt>
                <c:pt idx="1372">
                  <c:v>52.379947389485828</c:v>
                </c:pt>
                <c:pt idx="1373">
                  <c:v>47.362148337999173</c:v>
                </c:pt>
                <c:pt idx="1374">
                  <c:v>42.72740951654184</c:v>
                </c:pt>
                <c:pt idx="1375">
                  <c:v>35.667711599463338</c:v>
                </c:pt>
                <c:pt idx="1376">
                  <c:v>30.319735426172532</c:v>
                </c:pt>
                <c:pt idx="1377">
                  <c:v>-56.754301054366678</c:v>
                </c:pt>
                <c:pt idx="1378">
                  <c:v>11.402149279440364</c:v>
                </c:pt>
                <c:pt idx="1379">
                  <c:v>10.88008107858599</c:v>
                </c:pt>
                <c:pt idx="1380">
                  <c:v>-15.461756443942102</c:v>
                </c:pt>
                <c:pt idx="1381">
                  <c:v>4.6475575277782673</c:v>
                </c:pt>
                <c:pt idx="1382">
                  <c:v>-56.060864480848956</c:v>
                </c:pt>
                <c:pt idx="1383">
                  <c:v>-18.242328035429654</c:v>
                </c:pt>
                <c:pt idx="1384">
                  <c:v>-3.7485753046190857</c:v>
                </c:pt>
                <c:pt idx="1385">
                  <c:v>-19.837400369911332</c:v>
                </c:pt>
                <c:pt idx="1386">
                  <c:v>-5.755775174591121</c:v>
                </c:pt>
                <c:pt idx="1387">
                  <c:v>-4.54581136772065</c:v>
                </c:pt>
                <c:pt idx="1388">
                  <c:v>-17.319706324661517</c:v>
                </c:pt>
                <c:pt idx="1389">
                  <c:v>1.0090025358143619</c:v>
                </c:pt>
                <c:pt idx="1390">
                  <c:v>-2.1965407506331052</c:v>
                </c:pt>
                <c:pt idx="1391">
                  <c:v>18.030074546646841</c:v>
                </c:pt>
                <c:pt idx="1392">
                  <c:v>15.445872182366408</c:v>
                </c:pt>
                <c:pt idx="1393">
                  <c:v>14.024210510136131</c:v>
                </c:pt>
                <c:pt idx="1394">
                  <c:v>9.7272771195975878</c:v>
                </c:pt>
                <c:pt idx="1395">
                  <c:v>8.7900379815685401</c:v>
                </c:pt>
                <c:pt idx="1396">
                  <c:v>52.56141691062632</c:v>
                </c:pt>
                <c:pt idx="1397">
                  <c:v>39.938503434273095</c:v>
                </c:pt>
                <c:pt idx="1398">
                  <c:v>12.265150110024546</c:v>
                </c:pt>
                <c:pt idx="1399">
                  <c:v>11.025909906435887</c:v>
                </c:pt>
                <c:pt idx="1400">
                  <c:v>1.0088570115486195</c:v>
                </c:pt>
                <c:pt idx="1401">
                  <c:v>59.81227057186203</c:v>
                </c:pt>
                <c:pt idx="1402">
                  <c:v>7.0820897909327689</c:v>
                </c:pt>
                <c:pt idx="1403">
                  <c:v>23.773796653546942</c:v>
                </c:pt>
                <c:pt idx="1404">
                  <c:v>25.849334499028181</c:v>
                </c:pt>
                <c:pt idx="1405">
                  <c:v>21.255167408238357</c:v>
                </c:pt>
                <c:pt idx="1406">
                  <c:v>34.711409996962402</c:v>
                </c:pt>
                <c:pt idx="1407">
                  <c:v>-142.8894873750626</c:v>
                </c:pt>
                <c:pt idx="1408">
                  <c:v>34.549947797868263</c:v>
                </c:pt>
                <c:pt idx="1409">
                  <c:v>26.23899669695162</c:v>
                </c:pt>
                <c:pt idx="1410">
                  <c:v>-146.66864858080916</c:v>
                </c:pt>
                <c:pt idx="1411">
                  <c:v>27.510945045647425</c:v>
                </c:pt>
                <c:pt idx="1412">
                  <c:v>-147.73357642007272</c:v>
                </c:pt>
                <c:pt idx="1413">
                  <c:v>163.42661437136289</c:v>
                </c:pt>
                <c:pt idx="1414">
                  <c:v>150.82043977538046</c:v>
                </c:pt>
                <c:pt idx="1415">
                  <c:v>145.22468969890272</c:v>
                </c:pt>
                <c:pt idx="1416">
                  <c:v>116.41566054307199</c:v>
                </c:pt>
                <c:pt idx="1417">
                  <c:v>75.272831290823817</c:v>
                </c:pt>
                <c:pt idx="1418">
                  <c:v>-466.86308539306521</c:v>
                </c:pt>
                <c:pt idx="1419">
                  <c:v>-94.22994085627451</c:v>
                </c:pt>
                <c:pt idx="1420">
                  <c:v>-542.4404584132385</c:v>
                </c:pt>
                <c:pt idx="1421">
                  <c:v>-52.779618601106066</c:v>
                </c:pt>
                <c:pt idx="1422">
                  <c:v>-630.16753524078888</c:v>
                </c:pt>
                <c:pt idx="1423">
                  <c:v>-646.11482523093707</c:v>
                </c:pt>
                <c:pt idx="1424">
                  <c:v>-719.1015529231455</c:v>
                </c:pt>
                <c:pt idx="1425">
                  <c:v>-103.8527516585316</c:v>
                </c:pt>
                <c:pt idx="1426">
                  <c:v>-115.41074759937312</c:v>
                </c:pt>
                <c:pt idx="1427">
                  <c:v>-124.84450341359702</c:v>
                </c:pt>
                <c:pt idx="1428">
                  <c:v>-22.343306997944861</c:v>
                </c:pt>
                <c:pt idx="1429">
                  <c:v>-19.005225911562956</c:v>
                </c:pt>
                <c:pt idx="1430">
                  <c:v>25.246419001968288</c:v>
                </c:pt>
                <c:pt idx="1431">
                  <c:v>31.804843031526936</c:v>
                </c:pt>
                <c:pt idx="1432">
                  <c:v>-32.191432980522904</c:v>
                </c:pt>
                <c:pt idx="1433">
                  <c:v>-31.643128685306291</c:v>
                </c:pt>
                <c:pt idx="1434">
                  <c:v>-33.213833490747533</c:v>
                </c:pt>
                <c:pt idx="1435">
                  <c:v>-35.478330241126095</c:v>
                </c:pt>
                <c:pt idx="1436">
                  <c:v>-37.714459799388408</c:v>
                </c:pt>
                <c:pt idx="1437">
                  <c:v>-38.010486455214256</c:v>
                </c:pt>
                <c:pt idx="1438">
                  <c:v>-39.585110464052597</c:v>
                </c:pt>
                <c:pt idx="1439">
                  <c:v>-40.517948290623536</c:v>
                </c:pt>
                <c:pt idx="1440">
                  <c:v>8.0403406747367043</c:v>
                </c:pt>
                <c:pt idx="1441">
                  <c:v>7.5763805294871878</c:v>
                </c:pt>
                <c:pt idx="1442">
                  <c:v>7.4769876564118869</c:v>
                </c:pt>
                <c:pt idx="1443">
                  <c:v>8.2333232843580006</c:v>
                </c:pt>
                <c:pt idx="1444">
                  <c:v>13.200156031635679</c:v>
                </c:pt>
                <c:pt idx="1445">
                  <c:v>16.244086116452095</c:v>
                </c:pt>
                <c:pt idx="1446">
                  <c:v>14.749895979106853</c:v>
                </c:pt>
                <c:pt idx="1447">
                  <c:v>19.066122851565009</c:v>
                </c:pt>
                <c:pt idx="1448">
                  <c:v>18.09209006035293</c:v>
                </c:pt>
                <c:pt idx="1449">
                  <c:v>27.794341833866635</c:v>
                </c:pt>
                <c:pt idx="1450">
                  <c:v>9.2156864487248544</c:v>
                </c:pt>
                <c:pt idx="1451">
                  <c:v>8.6202828176460446</c:v>
                </c:pt>
                <c:pt idx="1452">
                  <c:v>14.42859900585573</c:v>
                </c:pt>
                <c:pt idx="1453">
                  <c:v>11.621002145806905</c:v>
                </c:pt>
                <c:pt idx="1454">
                  <c:v>12.291281844488386</c:v>
                </c:pt>
                <c:pt idx="1455">
                  <c:v>14.547785132508537</c:v>
                </c:pt>
                <c:pt idx="1456">
                  <c:v>10.432346569794902</c:v>
                </c:pt>
                <c:pt idx="1457">
                  <c:v>7.9402235423639329</c:v>
                </c:pt>
                <c:pt idx="1458">
                  <c:v>-134.20620687590915</c:v>
                </c:pt>
                <c:pt idx="1459">
                  <c:v>10.663842598577014</c:v>
                </c:pt>
                <c:pt idx="1460">
                  <c:v>2.6556216444761276</c:v>
                </c:pt>
                <c:pt idx="1461">
                  <c:v>5.7995640524309735</c:v>
                </c:pt>
                <c:pt idx="1462">
                  <c:v>8.2788880840845298</c:v>
                </c:pt>
                <c:pt idx="1463">
                  <c:v>19.104899830604115</c:v>
                </c:pt>
                <c:pt idx="1464">
                  <c:v>16.722818233469749</c:v>
                </c:pt>
                <c:pt idx="1465">
                  <c:v>14.073701616923211</c:v>
                </c:pt>
                <c:pt idx="1466">
                  <c:v>11.532333794442733</c:v>
                </c:pt>
                <c:pt idx="1467">
                  <c:v>6.5682834906173246</c:v>
                </c:pt>
                <c:pt idx="1468">
                  <c:v>19.325479560825492</c:v>
                </c:pt>
                <c:pt idx="1469">
                  <c:v>22.197177381732505</c:v>
                </c:pt>
                <c:pt idx="1470">
                  <c:v>23.341724835302465</c:v>
                </c:pt>
                <c:pt idx="1471">
                  <c:v>23.363840852305223</c:v>
                </c:pt>
                <c:pt idx="1472">
                  <c:v>25.606904398235219</c:v>
                </c:pt>
                <c:pt idx="1473">
                  <c:v>23.330964316590052</c:v>
                </c:pt>
                <c:pt idx="1474">
                  <c:v>20.710758324030351</c:v>
                </c:pt>
                <c:pt idx="1475">
                  <c:v>133.51010207411238</c:v>
                </c:pt>
                <c:pt idx="1476">
                  <c:v>130.8489719336126</c:v>
                </c:pt>
                <c:pt idx="1477">
                  <c:v>135.88456059172492</c:v>
                </c:pt>
                <c:pt idx="1478">
                  <c:v>-145.7657159827865</c:v>
                </c:pt>
                <c:pt idx="1479">
                  <c:v>125.59179015300489</c:v>
                </c:pt>
                <c:pt idx="1480">
                  <c:v>128.05658687116221</c:v>
                </c:pt>
                <c:pt idx="1481">
                  <c:v>123.67579985654363</c:v>
                </c:pt>
                <c:pt idx="1482">
                  <c:v>27.558433666074247</c:v>
                </c:pt>
                <c:pt idx="1483">
                  <c:v>29.650536261365165</c:v>
                </c:pt>
                <c:pt idx="1484">
                  <c:v>29.720873351660334</c:v>
                </c:pt>
                <c:pt idx="1485">
                  <c:v>-98.492369982443122</c:v>
                </c:pt>
                <c:pt idx="1486">
                  <c:v>30.96715106293891</c:v>
                </c:pt>
                <c:pt idx="1487">
                  <c:v>35.897744395555179</c:v>
                </c:pt>
                <c:pt idx="1488">
                  <c:v>36.367354473539095</c:v>
                </c:pt>
                <c:pt idx="1489">
                  <c:v>33.788194729622916</c:v>
                </c:pt>
                <c:pt idx="1490">
                  <c:v>37.920333741409969</c:v>
                </c:pt>
                <c:pt idx="1491">
                  <c:v>-93.895534589446626</c:v>
                </c:pt>
                <c:pt idx="1492">
                  <c:v>40.526463626805409</c:v>
                </c:pt>
                <c:pt idx="1493">
                  <c:v>27.930504275252375</c:v>
                </c:pt>
                <c:pt idx="1494">
                  <c:v>29.30865475940713</c:v>
                </c:pt>
                <c:pt idx="1495">
                  <c:v>27.689653301780147</c:v>
                </c:pt>
                <c:pt idx="1496">
                  <c:v>34.982075621953619</c:v>
                </c:pt>
                <c:pt idx="1497">
                  <c:v>17.716522433571107</c:v>
                </c:pt>
                <c:pt idx="1498">
                  <c:v>12.874082245998325</c:v>
                </c:pt>
                <c:pt idx="1499">
                  <c:v>18.814202064850143</c:v>
                </c:pt>
                <c:pt idx="1500">
                  <c:v>15.159523207183986</c:v>
                </c:pt>
                <c:pt idx="1501">
                  <c:v>22.622649174354777</c:v>
                </c:pt>
                <c:pt idx="1502">
                  <c:v>23.080129535484346</c:v>
                </c:pt>
                <c:pt idx="1503">
                  <c:v>30.93952940463717</c:v>
                </c:pt>
                <c:pt idx="1504">
                  <c:v>20.831600949212962</c:v>
                </c:pt>
                <c:pt idx="1505">
                  <c:v>21.29764231129343</c:v>
                </c:pt>
                <c:pt idx="1506">
                  <c:v>29.172503376251637</c:v>
                </c:pt>
                <c:pt idx="1507">
                  <c:v>-151.6981255062328</c:v>
                </c:pt>
                <c:pt idx="1508">
                  <c:v>23.907795154986065</c:v>
                </c:pt>
                <c:pt idx="1509">
                  <c:v>10.384384172416798</c:v>
                </c:pt>
                <c:pt idx="1510">
                  <c:v>-95.081731408202572</c:v>
                </c:pt>
                <c:pt idx="1511">
                  <c:v>-93.757157692724959</c:v>
                </c:pt>
                <c:pt idx="1512">
                  <c:v>-95.259104546791761</c:v>
                </c:pt>
                <c:pt idx="1513">
                  <c:v>-96.482871116507908</c:v>
                </c:pt>
                <c:pt idx="1514">
                  <c:v>-101.43062120543574</c:v>
                </c:pt>
                <c:pt idx="1515">
                  <c:v>-99.481419966374716</c:v>
                </c:pt>
                <c:pt idx="1516">
                  <c:v>-103.23554942365092</c:v>
                </c:pt>
                <c:pt idx="1517">
                  <c:v>-100.82874677744068</c:v>
                </c:pt>
                <c:pt idx="1518">
                  <c:v>-103.29176375718214</c:v>
                </c:pt>
                <c:pt idx="1519">
                  <c:v>-105.41182892440646</c:v>
                </c:pt>
                <c:pt idx="1520">
                  <c:v>-108.6505965908278</c:v>
                </c:pt>
                <c:pt idx="1521">
                  <c:v>-108.26114595928729</c:v>
                </c:pt>
                <c:pt idx="1522">
                  <c:v>-108.75219329934225</c:v>
                </c:pt>
                <c:pt idx="1523">
                  <c:v>-119.71968597806546</c:v>
                </c:pt>
                <c:pt idx="1524">
                  <c:v>-22.875612100095356</c:v>
                </c:pt>
                <c:pt idx="1525">
                  <c:v>-95.261544892555165</c:v>
                </c:pt>
                <c:pt idx="1526">
                  <c:v>-94.536047151230179</c:v>
                </c:pt>
                <c:pt idx="1527">
                  <c:v>-3.7049668491242538</c:v>
                </c:pt>
                <c:pt idx="1528">
                  <c:v>-3.0863706160137934</c:v>
                </c:pt>
                <c:pt idx="1529">
                  <c:v>-18.072597307184836</c:v>
                </c:pt>
                <c:pt idx="1530">
                  <c:v>-22.592769002576926</c:v>
                </c:pt>
                <c:pt idx="1531">
                  <c:v>-19.939538657822045</c:v>
                </c:pt>
                <c:pt idx="1532">
                  <c:v>-18.88774458108238</c:v>
                </c:pt>
                <c:pt idx="1533">
                  <c:v>-22.781303816734756</c:v>
                </c:pt>
                <c:pt idx="1534">
                  <c:v>-16.425355366067048</c:v>
                </c:pt>
                <c:pt idx="1535">
                  <c:v>-16.032451033101058</c:v>
                </c:pt>
                <c:pt idx="1536">
                  <c:v>-12.600280682261698</c:v>
                </c:pt>
                <c:pt idx="1537">
                  <c:v>-17.474597637737627</c:v>
                </c:pt>
                <c:pt idx="1538">
                  <c:v>-146.37034041428751</c:v>
                </c:pt>
                <c:pt idx="1539">
                  <c:v>-22.402144243906005</c:v>
                </c:pt>
                <c:pt idx="1540">
                  <c:v>49.328104193472974</c:v>
                </c:pt>
                <c:pt idx="1541">
                  <c:v>55.840139416090111</c:v>
                </c:pt>
                <c:pt idx="1542">
                  <c:v>-147.32268429976398</c:v>
                </c:pt>
                <c:pt idx="1543">
                  <c:v>46.817901491125731</c:v>
                </c:pt>
                <c:pt idx="1544">
                  <c:v>40.576635741110962</c:v>
                </c:pt>
                <c:pt idx="1545">
                  <c:v>42.009728457627958</c:v>
                </c:pt>
                <c:pt idx="1546">
                  <c:v>61.825770642967662</c:v>
                </c:pt>
                <c:pt idx="1547">
                  <c:v>65.572590428492148</c:v>
                </c:pt>
                <c:pt idx="1548">
                  <c:v>69.278711830088</c:v>
                </c:pt>
                <c:pt idx="1549">
                  <c:v>70.153480013460396</c:v>
                </c:pt>
                <c:pt idx="1550">
                  <c:v>60.939681385521602</c:v>
                </c:pt>
                <c:pt idx="1551">
                  <c:v>53.825508821717342</c:v>
                </c:pt>
                <c:pt idx="1552">
                  <c:v>52.222024979220883</c:v>
                </c:pt>
                <c:pt idx="1553">
                  <c:v>-163.91348641084718</c:v>
                </c:pt>
                <c:pt idx="1554">
                  <c:v>116.06745029641836</c:v>
                </c:pt>
                <c:pt idx="1555">
                  <c:v>124.26660031684922</c:v>
                </c:pt>
                <c:pt idx="1556">
                  <c:v>83.057298234333558</c:v>
                </c:pt>
                <c:pt idx="1557">
                  <c:v>90.079344866570182</c:v>
                </c:pt>
                <c:pt idx="1558">
                  <c:v>105.07626543068876</c:v>
                </c:pt>
                <c:pt idx="1559">
                  <c:v>-237.95095196982317</c:v>
                </c:pt>
                <c:pt idx="1560">
                  <c:v>-244.02098451582927</c:v>
                </c:pt>
                <c:pt idx="1561">
                  <c:v>-242.04592873879258</c:v>
                </c:pt>
                <c:pt idx="1562">
                  <c:v>167.11460256281475</c:v>
                </c:pt>
                <c:pt idx="1563">
                  <c:v>215.01782048725272</c:v>
                </c:pt>
                <c:pt idx="1564">
                  <c:v>-226.37026676999403</c:v>
                </c:pt>
                <c:pt idx="1565">
                  <c:v>231.92003084914674</c:v>
                </c:pt>
                <c:pt idx="1566">
                  <c:v>-105.50988556035328</c:v>
                </c:pt>
                <c:pt idx="1567">
                  <c:v>68.830920777672219</c:v>
                </c:pt>
                <c:pt idx="1568">
                  <c:v>-104.28261077856078</c:v>
                </c:pt>
                <c:pt idx="1569">
                  <c:v>-108.47385740526508</c:v>
                </c:pt>
                <c:pt idx="1570">
                  <c:v>80.19873348452623</c:v>
                </c:pt>
                <c:pt idx="1571">
                  <c:v>96.865773868304132</c:v>
                </c:pt>
                <c:pt idx="1572">
                  <c:v>135.86451539723194</c:v>
                </c:pt>
                <c:pt idx="1573">
                  <c:v>135.87108265197557</c:v>
                </c:pt>
                <c:pt idx="1574">
                  <c:v>126.54627666171191</c:v>
                </c:pt>
                <c:pt idx="1575">
                  <c:v>137.06266430064545</c:v>
                </c:pt>
                <c:pt idx="1576">
                  <c:v>128.26262902654511</c:v>
                </c:pt>
                <c:pt idx="1577">
                  <c:v>116.40743779895195</c:v>
                </c:pt>
                <c:pt idx="1578">
                  <c:v>114.90604625460718</c:v>
                </c:pt>
                <c:pt idx="1579">
                  <c:v>104.49022486288207</c:v>
                </c:pt>
                <c:pt idx="1580">
                  <c:v>110.23538567822671</c:v>
                </c:pt>
                <c:pt idx="1581">
                  <c:v>4.1361621822392483</c:v>
                </c:pt>
                <c:pt idx="1582">
                  <c:v>5.016115696023264</c:v>
                </c:pt>
                <c:pt idx="1583">
                  <c:v>5.1181778701420813</c:v>
                </c:pt>
                <c:pt idx="1584">
                  <c:v>-1.971340502284737</c:v>
                </c:pt>
                <c:pt idx="1585">
                  <c:v>13.888535978480617</c:v>
                </c:pt>
                <c:pt idx="1586">
                  <c:v>8.6508595415291722</c:v>
                </c:pt>
                <c:pt idx="1587">
                  <c:v>3.9003231083437333</c:v>
                </c:pt>
                <c:pt idx="1588">
                  <c:v>3.4416572057427928</c:v>
                </c:pt>
                <c:pt idx="1589">
                  <c:v>2.8864282373007613</c:v>
                </c:pt>
                <c:pt idx="1590">
                  <c:v>7.1199008244257369</c:v>
                </c:pt>
                <c:pt idx="1591">
                  <c:v>11.977213979433737</c:v>
                </c:pt>
                <c:pt idx="1592">
                  <c:v>2.694319084407796</c:v>
                </c:pt>
                <c:pt idx="1593">
                  <c:v>-2.0702192015755347</c:v>
                </c:pt>
                <c:pt idx="1594">
                  <c:v>-10.679907243577016</c:v>
                </c:pt>
                <c:pt idx="1595">
                  <c:v>-5.1721119925711916</c:v>
                </c:pt>
                <c:pt idx="1596">
                  <c:v>42.493580816257349</c:v>
                </c:pt>
                <c:pt idx="1597">
                  <c:v>42.145668360634865</c:v>
                </c:pt>
                <c:pt idx="1598">
                  <c:v>41.132532888331752</c:v>
                </c:pt>
                <c:pt idx="1599">
                  <c:v>30.14586770758682</c:v>
                </c:pt>
                <c:pt idx="1600">
                  <c:v>28.016999577187253</c:v>
                </c:pt>
                <c:pt idx="1601">
                  <c:v>27.099091927762991</c:v>
                </c:pt>
                <c:pt idx="1602">
                  <c:v>28.937621319042979</c:v>
                </c:pt>
                <c:pt idx="1603">
                  <c:v>28.267040293257121</c:v>
                </c:pt>
                <c:pt idx="1604">
                  <c:v>29.316222407211779</c:v>
                </c:pt>
                <c:pt idx="1605">
                  <c:v>36.371488552816828</c:v>
                </c:pt>
                <c:pt idx="1606">
                  <c:v>26.612475349586632</c:v>
                </c:pt>
                <c:pt idx="1607">
                  <c:v>22.473681914240796</c:v>
                </c:pt>
                <c:pt idx="1608">
                  <c:v>22.397801738388456</c:v>
                </c:pt>
                <c:pt idx="1609">
                  <c:v>-23.690873413230008</c:v>
                </c:pt>
                <c:pt idx="1610">
                  <c:v>-23.19689617910176</c:v>
                </c:pt>
                <c:pt idx="1611">
                  <c:v>-20.277420608092072</c:v>
                </c:pt>
                <c:pt idx="1612">
                  <c:v>-20.268887752178337</c:v>
                </c:pt>
                <c:pt idx="1613">
                  <c:v>-16.436228549682852</c:v>
                </c:pt>
                <c:pt idx="1614">
                  <c:v>-14.055786933446139</c:v>
                </c:pt>
                <c:pt idx="1615">
                  <c:v>-11.423021952594087</c:v>
                </c:pt>
                <c:pt idx="1616">
                  <c:v>-6.8053184279142078</c:v>
                </c:pt>
                <c:pt idx="1617">
                  <c:v>-5.5569561587540033</c:v>
                </c:pt>
                <c:pt idx="1618">
                  <c:v>0.22018350659884758</c:v>
                </c:pt>
                <c:pt idx="1619">
                  <c:v>5.7535804780097148</c:v>
                </c:pt>
                <c:pt idx="1620">
                  <c:v>2.7742206898381818</c:v>
                </c:pt>
                <c:pt idx="1621">
                  <c:v>3.4221074362065242</c:v>
                </c:pt>
                <c:pt idx="1622">
                  <c:v>6.1905766491868519</c:v>
                </c:pt>
                <c:pt idx="1623">
                  <c:v>-163.92352955141243</c:v>
                </c:pt>
                <c:pt idx="1624">
                  <c:v>138.55855136526347</c:v>
                </c:pt>
                <c:pt idx="1625">
                  <c:v>137.81276140388525</c:v>
                </c:pt>
                <c:pt idx="1626">
                  <c:v>148.31445970383757</c:v>
                </c:pt>
                <c:pt idx="1627">
                  <c:v>154.241731587456</c:v>
                </c:pt>
                <c:pt idx="1628">
                  <c:v>143.89212820389469</c:v>
                </c:pt>
                <c:pt idx="1629">
                  <c:v>124.17237714930384</c:v>
                </c:pt>
                <c:pt idx="1630">
                  <c:v>-228.99913043317378</c:v>
                </c:pt>
                <c:pt idx="1631">
                  <c:v>192.92272801197933</c:v>
                </c:pt>
                <c:pt idx="1632">
                  <c:v>206.27844203724311</c:v>
                </c:pt>
                <c:pt idx="1633">
                  <c:v>221.1412054695721</c:v>
                </c:pt>
                <c:pt idx="1634">
                  <c:v>119.52819256501378</c:v>
                </c:pt>
                <c:pt idx="1635">
                  <c:v>144.55383952880669</c:v>
                </c:pt>
                <c:pt idx="1636">
                  <c:v>148.10215641863724</c:v>
                </c:pt>
                <c:pt idx="1637">
                  <c:v>144.01372049463023</c:v>
                </c:pt>
                <c:pt idx="1638">
                  <c:v>185.43052083056253</c:v>
                </c:pt>
                <c:pt idx="1639">
                  <c:v>222.95221551918797</c:v>
                </c:pt>
                <c:pt idx="1640">
                  <c:v>246.33744369276667</c:v>
                </c:pt>
                <c:pt idx="1641">
                  <c:v>-356.9325551450695</c:v>
                </c:pt>
                <c:pt idx="1642">
                  <c:v>-452.93855314127472</c:v>
                </c:pt>
                <c:pt idx="1643">
                  <c:v>229.85726223440642</c:v>
                </c:pt>
                <c:pt idx="1644">
                  <c:v>201.78761591478616</c:v>
                </c:pt>
                <c:pt idx="1645">
                  <c:v>169.11366491011981</c:v>
                </c:pt>
                <c:pt idx="1646">
                  <c:v>-513.4763902120751</c:v>
                </c:pt>
                <c:pt idx="1647">
                  <c:v>100.03172581648836</c:v>
                </c:pt>
                <c:pt idx="1648">
                  <c:v>64.695304551031768</c:v>
                </c:pt>
              </c:numCache>
            </c:numRef>
          </c:val>
          <c:extLst>
            <c:ext xmlns:c16="http://schemas.microsoft.com/office/drawing/2014/chart" uri="{C3380CC4-5D6E-409C-BE32-E72D297353CC}">
              <c16:uniqueId val="{00000001-70C5-49D5-9DBB-48661DF37D4A}"/>
            </c:ext>
          </c:extLst>
        </c:ser>
        <c:dLbls>
          <c:showLegendKey val="0"/>
          <c:showVal val="0"/>
          <c:showCatName val="0"/>
          <c:showSerName val="0"/>
          <c:showPercent val="0"/>
          <c:showBubbleSize val="0"/>
        </c:dLbls>
        <c:gapWidth val="150"/>
        <c:axId val="870287248"/>
        <c:axId val="2068937648"/>
      </c:barChart>
      <c:catAx>
        <c:axId val="870287248"/>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068937648"/>
        <c:crosses val="autoZero"/>
        <c:auto val="1"/>
        <c:lblAlgn val="ctr"/>
        <c:lblOffset val="100"/>
        <c:noMultiLvlLbl val="0"/>
      </c:catAx>
      <c:valAx>
        <c:axId val="2068937648"/>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87028724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D1DD-4634-989C-12180823D515}"/>
            </c:ext>
          </c:extLst>
        </c:ser>
        <c:dLbls>
          <c:showLegendKey val="0"/>
          <c:showVal val="0"/>
          <c:showCatName val="0"/>
          <c:showSerName val="0"/>
          <c:showPercent val="0"/>
          <c:showBubbleSize val="0"/>
        </c:dLbls>
        <c:gapWidth val="0"/>
        <c:axId val="2078265424"/>
        <c:axId val="2068945808"/>
      </c:barChart>
      <c:catAx>
        <c:axId val="2078265424"/>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2068945808"/>
        <c:crosses val="autoZero"/>
        <c:auto val="1"/>
        <c:lblAlgn val="ctr"/>
        <c:lblOffset val="100"/>
        <c:noMultiLvlLbl val="0"/>
      </c:catAx>
      <c:valAx>
        <c:axId val="2068945808"/>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07826542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BA0D-455B-8660-CECCDBCF9F64}"/>
            </c:ext>
          </c:extLst>
        </c:ser>
        <c:dLbls>
          <c:showLegendKey val="0"/>
          <c:showVal val="0"/>
          <c:showCatName val="0"/>
          <c:showSerName val="0"/>
          <c:showPercent val="0"/>
          <c:showBubbleSize val="0"/>
        </c:dLbls>
        <c:gapWidth val="0"/>
        <c:axId val="583605504"/>
        <c:axId val="2068853168"/>
      </c:barChart>
      <c:catAx>
        <c:axId val="583605504"/>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2068853168"/>
        <c:crosses val="autoZero"/>
        <c:auto val="1"/>
        <c:lblAlgn val="ctr"/>
        <c:lblOffset val="100"/>
        <c:noMultiLvlLbl val="0"/>
      </c:catAx>
      <c:valAx>
        <c:axId val="2068853168"/>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58360550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A1F6-4734-8599-1C2F83870532}"/>
            </c:ext>
          </c:extLst>
        </c:ser>
        <c:dLbls>
          <c:showLegendKey val="0"/>
          <c:showVal val="0"/>
          <c:showCatName val="0"/>
          <c:showSerName val="0"/>
          <c:showPercent val="0"/>
          <c:showBubbleSize val="0"/>
        </c:dLbls>
        <c:gapWidth val="0"/>
        <c:axId val="48639279"/>
        <c:axId val="2068874768"/>
      </c:barChart>
      <c:catAx>
        <c:axId val="48639279"/>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2068874768"/>
        <c:crosses val="autoZero"/>
        <c:auto val="1"/>
        <c:lblAlgn val="ctr"/>
        <c:lblOffset val="100"/>
        <c:noMultiLvlLbl val="0"/>
      </c:catAx>
      <c:valAx>
        <c:axId val="2068874768"/>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4863927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43</xdr:col>
      <xdr:colOff>0</xdr:colOff>
      <xdr:row>2</xdr:row>
      <xdr:rowOff>0</xdr:rowOff>
    </xdr:from>
    <xdr:to>
      <xdr:col>49</xdr:col>
      <xdr:colOff>279400</xdr:colOff>
      <xdr:row>22</xdr:row>
      <xdr:rowOff>127000</xdr:rowOff>
    </xdr:to>
    <xdr:graphicFrame macro="">
      <xdr:nvGraphicFramePr>
        <xdr:cNvPr id="9" name="Chart 8">
          <a:extLst>
            <a:ext uri="{FF2B5EF4-FFF2-40B4-BE49-F238E27FC236}">
              <a16:creationId xmlns:a16="http://schemas.microsoft.com/office/drawing/2014/main" id="{F476F2D7-6709-0886-6F1D-577A733970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49</xdr:col>
      <xdr:colOff>406400</xdr:colOff>
      <xdr:row>2</xdr:row>
      <xdr:rowOff>0</xdr:rowOff>
    </xdr:from>
    <xdr:to>
      <xdr:col>56</xdr:col>
      <xdr:colOff>76200</xdr:colOff>
      <xdr:row>22</xdr:row>
      <xdr:rowOff>127000</xdr:rowOff>
    </xdr:to>
    <xdr:graphicFrame macro="">
      <xdr:nvGraphicFramePr>
        <xdr:cNvPr id="10" name="Chart 9">
          <a:extLst>
            <a:ext uri="{FF2B5EF4-FFF2-40B4-BE49-F238E27FC236}">
              <a16:creationId xmlns:a16="http://schemas.microsoft.com/office/drawing/2014/main" id="{C85DCCBC-A1FE-DA9A-593E-0D5064AA92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43</xdr:col>
      <xdr:colOff>0</xdr:colOff>
      <xdr:row>23</xdr:row>
      <xdr:rowOff>63500</xdr:rowOff>
    </xdr:from>
    <xdr:to>
      <xdr:col>49</xdr:col>
      <xdr:colOff>279400</xdr:colOff>
      <xdr:row>44</xdr:row>
      <xdr:rowOff>0</xdr:rowOff>
    </xdr:to>
    <xdr:graphicFrame macro="">
      <xdr:nvGraphicFramePr>
        <xdr:cNvPr id="11" name="Chart 10">
          <a:extLst>
            <a:ext uri="{FF2B5EF4-FFF2-40B4-BE49-F238E27FC236}">
              <a16:creationId xmlns:a16="http://schemas.microsoft.com/office/drawing/2014/main" id="{35F1C32E-4444-6218-7785-43F382A1D3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49</xdr:col>
      <xdr:colOff>406400</xdr:colOff>
      <xdr:row>23</xdr:row>
      <xdr:rowOff>63500</xdr:rowOff>
    </xdr:from>
    <xdr:to>
      <xdr:col>56</xdr:col>
      <xdr:colOff>76200</xdr:colOff>
      <xdr:row>44</xdr:row>
      <xdr:rowOff>0</xdr:rowOff>
    </xdr:to>
    <xdr:graphicFrame macro="">
      <xdr:nvGraphicFramePr>
        <xdr:cNvPr id="12" name="Chart 11">
          <a:extLst>
            <a:ext uri="{FF2B5EF4-FFF2-40B4-BE49-F238E27FC236}">
              <a16:creationId xmlns:a16="http://schemas.microsoft.com/office/drawing/2014/main" id="{F0DE027F-E71E-23A8-5584-0A48798CD4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43</xdr:col>
      <xdr:colOff>0</xdr:colOff>
      <xdr:row>44</xdr:row>
      <xdr:rowOff>127000</xdr:rowOff>
    </xdr:from>
    <xdr:to>
      <xdr:col>49</xdr:col>
      <xdr:colOff>279400</xdr:colOff>
      <xdr:row>65</xdr:row>
      <xdr:rowOff>63500</xdr:rowOff>
    </xdr:to>
    <xdr:graphicFrame macro="">
      <xdr:nvGraphicFramePr>
        <xdr:cNvPr id="13" name="Chart 12">
          <a:extLst>
            <a:ext uri="{FF2B5EF4-FFF2-40B4-BE49-F238E27FC236}">
              <a16:creationId xmlns:a16="http://schemas.microsoft.com/office/drawing/2014/main" id="{9F4EFB18-9BA1-81A2-218A-03449B372B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49</xdr:col>
      <xdr:colOff>406400</xdr:colOff>
      <xdr:row>44</xdr:row>
      <xdr:rowOff>127000</xdr:rowOff>
    </xdr:from>
    <xdr:to>
      <xdr:col>56</xdr:col>
      <xdr:colOff>76200</xdr:colOff>
      <xdr:row>65</xdr:row>
      <xdr:rowOff>63500</xdr:rowOff>
    </xdr:to>
    <xdr:graphicFrame macro="">
      <xdr:nvGraphicFramePr>
        <xdr:cNvPr id="14" name="Chart 13">
          <a:extLst>
            <a:ext uri="{FF2B5EF4-FFF2-40B4-BE49-F238E27FC236}">
              <a16:creationId xmlns:a16="http://schemas.microsoft.com/office/drawing/2014/main" id="{1368F72C-9C06-AE80-BC6B-3CA741BD30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43</xdr:col>
      <xdr:colOff>0</xdr:colOff>
      <xdr:row>66</xdr:row>
      <xdr:rowOff>0</xdr:rowOff>
    </xdr:from>
    <xdr:to>
      <xdr:col>49</xdr:col>
      <xdr:colOff>279400</xdr:colOff>
      <xdr:row>86</xdr:row>
      <xdr:rowOff>127000</xdr:rowOff>
    </xdr:to>
    <xdr:graphicFrame macro="">
      <xdr:nvGraphicFramePr>
        <xdr:cNvPr id="15" name="Chart 14">
          <a:extLst>
            <a:ext uri="{FF2B5EF4-FFF2-40B4-BE49-F238E27FC236}">
              <a16:creationId xmlns:a16="http://schemas.microsoft.com/office/drawing/2014/main" id="{2D695A9B-11DB-A293-E67A-AE2A01B499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C31D4A09-4EE6-2E1C-12B2-72DC9ECE4D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822D644A-B0DA-2460-855E-53678CA0B2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8C477DBD-A296-C139-F394-FC5AA93C38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E12283-27DA-4818-A8E6-378B594536EE}" name="LAMBDAFunctionsCatalog" displayName="LAMBDAFunctionsCatalog" ref="A1:G102" totalsRowShown="0" headerRowDxfId="45" dataDxfId="44">
  <autoFilter ref="A1:G102" xr:uid="{A9E12283-27DA-4818-A8E6-378B594536EE}"/>
  <tableColumns count="7">
    <tableColumn id="1" xr3:uid="{CB9FB67D-C426-451F-8C97-ACB8A4405803}" name="Function Name" dataDxfId="43"/>
    <tableColumn id="2" xr3:uid="{61594D35-03D1-41E4-B902-0DFC68BC2057}" name="Scope" dataDxfId="42"/>
    <tableColumn id="3" xr3:uid="{2C5237DC-CB81-4F00-8A88-C1EC7B2D0F60}" name="Definition" dataDxfId="41"/>
    <tableColumn id="4" xr3:uid="{C172CA96-9E98-4216-A79E-B987F1A0E952}" name="Arguments" dataDxfId="40"/>
    <tableColumn id="5" xr3:uid="{67465A50-BA52-483D-904A-FCF6613DAB3D}" name="Yields" dataDxfId="39"/>
    <tableColumn id="6" xr3:uid="{69D67055-5A15-4A0C-A61E-5B1C53A153E8}" name="Plain-Language Summary" dataDxfId="38"/>
    <tableColumn id="7" xr3:uid="{AF133A7A-00EE-410A-8740-F45D3A6CAC6B}" name="Description" dataDxfId="3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694C84-090E-4876-BDF2-E5A854C8C2A3}" name="LifeExpectancyData" displayName="LifeExpectancyData" ref="A1:W2939" totalsRowShown="0">
  <autoFilter ref="A1:W2939" xr:uid="{30694C84-090E-4876-BDF2-E5A854C8C2A3}"/>
  <tableColumns count="23">
    <tableColumn id="1" xr3:uid="{17BF0115-7C22-4247-960F-6687C6D14468}" name="Country"/>
    <tableColumn id="2" xr3:uid="{9F0CCDE0-7865-4AEE-AD33-573889F24EF5}" name="Year"/>
    <tableColumn id="3" xr3:uid="{AF094A9F-8AD8-4B6D-83ED-ACFBBD80ABFA}" name="Status"/>
    <tableColumn id="4" xr3:uid="{782AD6D8-08F1-469E-98F7-969236DD19EC}" name="Life expectancy"/>
    <tableColumn id="5" xr3:uid="{4F4E6863-AAC3-4D24-8854-A8421233E360}" name="Adult Mortality"/>
    <tableColumn id="6" xr3:uid="{AA44DBD2-EF3D-4DD9-AFBB-A7B205995364}" name="infant deaths"/>
    <tableColumn id="7" xr3:uid="{DDD76A29-163B-470D-B144-6292ACD322C8}" name="Alcohol"/>
    <tableColumn id="8" xr3:uid="{8AAA6299-492B-4DF7-83B2-A03BD0339C85}" name="percentage expenditure"/>
    <tableColumn id="9" xr3:uid="{9346CD87-D2C7-4462-B88B-2E8C8C64DFB0}" name="Hepatitis B"/>
    <tableColumn id="10" xr3:uid="{E80E2C4E-18B8-4308-9112-D5BFF17B1F69}" name="Measles"/>
    <tableColumn id="11" xr3:uid="{A4E802AD-FB42-423F-940E-441DFD0E3A31}" name="BMI"/>
    <tableColumn id="12" xr3:uid="{A1147CA8-D6D2-40E7-B508-82205896D40B}" name="under-five deaths"/>
    <tableColumn id="13" xr3:uid="{1D824B9E-FBCE-4486-AC3A-1490D60DDE33}" name="Polio"/>
    <tableColumn id="14" xr3:uid="{F3203ECF-2FED-4170-B53D-8908E1A42698}" name="Total expenditure"/>
    <tableColumn id="15" xr3:uid="{A46564FA-3869-478F-928E-1B0362BED2C7}" name="Diphtheria"/>
    <tableColumn id="16" xr3:uid="{80CC4472-E50C-43C4-BAA5-785935FCF524}" name="HIV/AIDS"/>
    <tableColumn id="17" xr3:uid="{E271058F-D52D-4657-97F5-BF66233761EC}" name="GDP"/>
    <tableColumn id="18" xr3:uid="{69E5AD93-D142-4E6A-B08C-0A30BD50F06B}" name="Population"/>
    <tableColumn id="19" xr3:uid="{157435C1-AF7E-47B3-B2DE-C709642F0A11}" name="thinness 1-19 years"/>
    <tableColumn id="20" xr3:uid="{174D1AA8-2FC6-46E0-A566-8DB8B6A6076A}" name="thinness 5-9 years"/>
    <tableColumn id="21" xr3:uid="{BBDBE05E-63DD-4F91-AB94-5955BED2E404}" name="Income composition of resources"/>
    <tableColumn id="22" xr3:uid="{42690D9C-4CF2-48B5-BCBB-2B94082659B1}" name="Schooling"/>
    <tableColumn id="23" xr3:uid="{335B7F9D-2D96-44F4-BBBC-012DE87E4603}"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02"/>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963</v>
      </c>
      <c r="C1" s="2" t="s">
        <v>1</v>
      </c>
      <c r="D1" s="2" t="s">
        <v>2</v>
      </c>
      <c r="E1" s="2" t="s">
        <v>3</v>
      </c>
      <c r="F1" s="2" t="s">
        <v>4</v>
      </c>
      <c r="G1" s="2" t="s">
        <v>5</v>
      </c>
    </row>
    <row r="2" spans="1:7" ht="90" x14ac:dyDescent="0.25">
      <c r="A2" s="2" t="s">
        <v>6</v>
      </c>
      <c r="B2" s="2" t="s">
        <v>964</v>
      </c>
      <c r="C2" s="1" t="s">
        <v>7</v>
      </c>
      <c r="D2" s="2" t="s">
        <v>8</v>
      </c>
      <c r="E2" s="2" t="s">
        <v>9</v>
      </c>
      <c r="F2" s="2" t="s">
        <v>10</v>
      </c>
      <c r="G2" s="2" t="s">
        <v>11</v>
      </c>
    </row>
    <row r="3" spans="1:7" ht="105" x14ac:dyDescent="0.25">
      <c r="A3" s="2" t="s">
        <v>855</v>
      </c>
      <c r="B3" s="2" t="s">
        <v>964</v>
      </c>
      <c r="C3" s="1" t="s">
        <v>12</v>
      </c>
      <c r="D3" s="2" t="s">
        <v>13</v>
      </c>
      <c r="E3" s="2" t="s">
        <v>14</v>
      </c>
      <c r="F3" s="2" t="s">
        <v>15</v>
      </c>
      <c r="G3" s="2" t="s">
        <v>16</v>
      </c>
    </row>
    <row r="4" spans="1:7" ht="105" x14ac:dyDescent="0.25">
      <c r="A4" s="2" t="s">
        <v>856</v>
      </c>
      <c r="B4" s="2" t="s">
        <v>964</v>
      </c>
      <c r="C4" s="1" t="s">
        <v>17</v>
      </c>
      <c r="D4" s="2" t="s">
        <v>18</v>
      </c>
      <c r="E4" s="2" t="s">
        <v>19</v>
      </c>
      <c r="F4" s="2" t="s">
        <v>20</v>
      </c>
      <c r="G4" s="2" t="s">
        <v>21</v>
      </c>
    </row>
    <row r="5" spans="1:7" ht="120" x14ac:dyDescent="0.25">
      <c r="A5" s="2" t="s">
        <v>857</v>
      </c>
      <c r="B5" s="2" t="s">
        <v>964</v>
      </c>
      <c r="C5" s="1" t="s">
        <v>22</v>
      </c>
      <c r="D5" s="2" t="s">
        <v>23</v>
      </c>
      <c r="E5" s="2" t="s">
        <v>24</v>
      </c>
      <c r="F5" s="2" t="s">
        <v>25</v>
      </c>
      <c r="G5" s="2" t="s">
        <v>858</v>
      </c>
    </row>
    <row r="6" spans="1:7" ht="120" x14ac:dyDescent="0.25">
      <c r="A6" s="2" t="s">
        <v>859</v>
      </c>
      <c r="B6" s="2" t="s">
        <v>964</v>
      </c>
      <c r="C6" s="1" t="s">
        <v>860</v>
      </c>
      <c r="D6" s="2" t="s">
        <v>23</v>
      </c>
      <c r="E6" s="2" t="s">
        <v>26</v>
      </c>
      <c r="F6" s="2" t="s">
        <v>27</v>
      </c>
      <c r="G6" s="2" t="s">
        <v>861</v>
      </c>
    </row>
    <row r="7" spans="1:7" ht="120" x14ac:dyDescent="0.25">
      <c r="A7" s="2" t="s">
        <v>28</v>
      </c>
      <c r="B7" s="2" t="s">
        <v>964</v>
      </c>
      <c r="C7" s="1" t="s">
        <v>862</v>
      </c>
      <c r="D7" s="2" t="s">
        <v>23</v>
      </c>
      <c r="E7" s="2" t="s">
        <v>29</v>
      </c>
      <c r="F7" s="2" t="s">
        <v>30</v>
      </c>
      <c r="G7" s="2" t="s">
        <v>863</v>
      </c>
    </row>
    <row r="8" spans="1:7" ht="165" x14ac:dyDescent="0.25">
      <c r="A8" s="2" t="s">
        <v>864</v>
      </c>
      <c r="B8" s="2" t="s">
        <v>964</v>
      </c>
      <c r="C8" s="1" t="s">
        <v>865</v>
      </c>
      <c r="D8" s="2" t="s">
        <v>23</v>
      </c>
      <c r="E8" s="2" t="s">
        <v>31</v>
      </c>
      <c r="F8" s="2" t="s">
        <v>32</v>
      </c>
      <c r="G8" s="2" t="s">
        <v>866</v>
      </c>
    </row>
    <row r="9" spans="1:7" ht="120" x14ac:dyDescent="0.25">
      <c r="A9" s="2" t="s">
        <v>33</v>
      </c>
      <c r="B9" s="2" t="s">
        <v>964</v>
      </c>
      <c r="C9" s="1" t="s">
        <v>34</v>
      </c>
      <c r="D9" s="2" t="s">
        <v>18</v>
      </c>
      <c r="E9" s="2" t="s">
        <v>35</v>
      </c>
      <c r="F9" s="2" t="s">
        <v>36</v>
      </c>
      <c r="G9" s="2" t="s">
        <v>37</v>
      </c>
    </row>
    <row r="10" spans="1:7" ht="120" x14ac:dyDescent="0.25">
      <c r="A10" s="2" t="s">
        <v>38</v>
      </c>
      <c r="B10" s="2" t="s">
        <v>964</v>
      </c>
      <c r="C10" s="1" t="s">
        <v>867</v>
      </c>
      <c r="D10" s="2" t="s">
        <v>23</v>
      </c>
      <c r="E10" s="2" t="s">
        <v>39</v>
      </c>
      <c r="F10" s="2" t="s">
        <v>40</v>
      </c>
      <c r="G10" s="2" t="s">
        <v>868</v>
      </c>
    </row>
    <row r="11" spans="1:7" ht="120" x14ac:dyDescent="0.25">
      <c r="A11" s="2" t="s">
        <v>41</v>
      </c>
      <c r="B11" s="2" t="s">
        <v>964</v>
      </c>
      <c r="C11" s="1" t="s">
        <v>869</v>
      </c>
      <c r="D11" s="2" t="s">
        <v>23</v>
      </c>
      <c r="E11" s="2" t="s">
        <v>42</v>
      </c>
      <c r="F11" s="2" t="s">
        <v>43</v>
      </c>
      <c r="G11" s="2" t="s">
        <v>870</v>
      </c>
    </row>
    <row r="12" spans="1:7" ht="120" x14ac:dyDescent="0.25">
      <c r="A12" s="2" t="s">
        <v>44</v>
      </c>
      <c r="B12" s="2" t="s">
        <v>964</v>
      </c>
      <c r="C12" s="1" t="s">
        <v>871</v>
      </c>
      <c r="D12" s="2" t="s">
        <v>23</v>
      </c>
      <c r="E12" s="2" t="s">
        <v>45</v>
      </c>
      <c r="F12" s="2" t="s">
        <v>46</v>
      </c>
      <c r="G12" s="2" t="s">
        <v>47</v>
      </c>
    </row>
    <row r="13" spans="1:7" ht="120" x14ac:dyDescent="0.25">
      <c r="A13" s="2" t="s">
        <v>48</v>
      </c>
      <c r="B13" s="2" t="s">
        <v>964</v>
      </c>
      <c r="C13" s="1" t="s">
        <v>872</v>
      </c>
      <c r="D13" s="2" t="s">
        <v>23</v>
      </c>
      <c r="E13" s="2" t="s">
        <v>49</v>
      </c>
      <c r="F13" s="2" t="s">
        <v>50</v>
      </c>
      <c r="G13" s="2" t="s">
        <v>51</v>
      </c>
    </row>
    <row r="14" spans="1:7" ht="120" x14ac:dyDescent="0.25">
      <c r="A14" s="2" t="s">
        <v>52</v>
      </c>
      <c r="B14" s="2" t="s">
        <v>964</v>
      </c>
      <c r="C14" s="1" t="s">
        <v>873</v>
      </c>
      <c r="D14" s="2" t="s">
        <v>23</v>
      </c>
      <c r="E14" s="2" t="s">
        <v>53</v>
      </c>
      <c r="F14" s="2" t="s">
        <v>54</v>
      </c>
      <c r="G14" s="2" t="s">
        <v>874</v>
      </c>
    </row>
    <row r="15" spans="1:7" ht="120" x14ac:dyDescent="0.25">
      <c r="A15" s="2" t="s">
        <v>55</v>
      </c>
      <c r="B15" s="2" t="s">
        <v>964</v>
      </c>
      <c r="C15" s="1" t="s">
        <v>929</v>
      </c>
      <c r="D15" s="2" t="s">
        <v>23</v>
      </c>
      <c r="E15" s="2" t="s">
        <v>56</v>
      </c>
      <c r="F15" s="2" t="s">
        <v>57</v>
      </c>
      <c r="G15" s="2" t="s">
        <v>936</v>
      </c>
    </row>
    <row r="16" spans="1:7" ht="135" x14ac:dyDescent="0.25">
      <c r="A16" s="2" t="s">
        <v>58</v>
      </c>
      <c r="B16" s="2" t="s">
        <v>964</v>
      </c>
      <c r="C16" s="1" t="s">
        <v>875</v>
      </c>
      <c r="D16" s="2" t="s">
        <v>23</v>
      </c>
      <c r="E16" s="2" t="s">
        <v>59</v>
      </c>
      <c r="F16" s="2" t="s">
        <v>60</v>
      </c>
      <c r="G16" s="2" t="s">
        <v>61</v>
      </c>
    </row>
    <row r="17" spans="1:7" ht="135" x14ac:dyDescent="0.25">
      <c r="A17" s="2" t="s">
        <v>62</v>
      </c>
      <c r="B17" s="2" t="s">
        <v>964</v>
      </c>
      <c r="C17" s="1" t="s">
        <v>876</v>
      </c>
      <c r="D17" s="2" t="s">
        <v>23</v>
      </c>
      <c r="E17" s="2" t="s">
        <v>63</v>
      </c>
      <c r="F17" s="2" t="s">
        <v>64</v>
      </c>
      <c r="G17" s="2" t="s">
        <v>65</v>
      </c>
    </row>
    <row r="18" spans="1:7" ht="150" x14ac:dyDescent="0.25">
      <c r="A18" s="2" t="s">
        <v>66</v>
      </c>
      <c r="B18" s="2" t="s">
        <v>964</v>
      </c>
      <c r="C18" s="1" t="s">
        <v>877</v>
      </c>
      <c r="D18" s="2" t="s">
        <v>23</v>
      </c>
      <c r="E18" s="2" t="s">
        <v>67</v>
      </c>
      <c r="F18" s="2" t="s">
        <v>68</v>
      </c>
      <c r="G18" s="2" t="s">
        <v>69</v>
      </c>
    </row>
    <row r="19" spans="1:7" ht="135" x14ac:dyDescent="0.25">
      <c r="A19" s="2" t="s">
        <v>70</v>
      </c>
      <c r="B19" s="2" t="s">
        <v>964</v>
      </c>
      <c r="C19" s="1" t="s">
        <v>71</v>
      </c>
      <c r="D19" s="2" t="s">
        <v>23</v>
      </c>
      <c r="E19" s="2" t="s">
        <v>72</v>
      </c>
      <c r="F19" s="2" t="s">
        <v>73</v>
      </c>
      <c r="G19" s="2" t="s">
        <v>74</v>
      </c>
    </row>
    <row r="20" spans="1:7" ht="135" x14ac:dyDescent="0.25">
      <c r="A20" s="2" t="s">
        <v>75</v>
      </c>
      <c r="B20" s="2" t="s">
        <v>964</v>
      </c>
      <c r="C20" s="1" t="s">
        <v>76</v>
      </c>
      <c r="D20" s="2" t="s">
        <v>23</v>
      </c>
      <c r="E20" s="2" t="s">
        <v>77</v>
      </c>
      <c r="F20" s="2" t="s">
        <v>78</v>
      </c>
      <c r="G20" s="2" t="s">
        <v>79</v>
      </c>
    </row>
    <row r="21" spans="1:7" ht="165" x14ac:dyDescent="0.25">
      <c r="A21" s="2" t="s">
        <v>80</v>
      </c>
      <c r="B21" s="2" t="s">
        <v>964</v>
      </c>
      <c r="C21" s="1" t="s">
        <v>81</v>
      </c>
      <c r="D21" s="2" t="s">
        <v>23</v>
      </c>
      <c r="E21" s="2" t="s">
        <v>82</v>
      </c>
      <c r="F21" s="2" t="s">
        <v>83</v>
      </c>
      <c r="G21" s="2" t="s">
        <v>84</v>
      </c>
    </row>
    <row r="22" spans="1:7" ht="180" x14ac:dyDescent="0.25">
      <c r="A22" s="2" t="s">
        <v>85</v>
      </c>
      <c r="B22" s="2" t="s">
        <v>964</v>
      </c>
      <c r="C22" s="1" t="s">
        <v>86</v>
      </c>
      <c r="D22" s="2" t="s">
        <v>23</v>
      </c>
      <c r="E22" s="2" t="s">
        <v>87</v>
      </c>
      <c r="F22" s="2" t="s">
        <v>88</v>
      </c>
      <c r="G22" s="2" t="s">
        <v>89</v>
      </c>
    </row>
    <row r="23" spans="1:7" ht="120" x14ac:dyDescent="0.25">
      <c r="A23" s="2" t="s">
        <v>878</v>
      </c>
      <c r="B23" s="2" t="s">
        <v>964</v>
      </c>
      <c r="C23" s="1" t="s">
        <v>90</v>
      </c>
      <c r="D23" s="2" t="s">
        <v>23</v>
      </c>
      <c r="E23" s="2" t="s">
        <v>91</v>
      </c>
      <c r="F23" s="2" t="s">
        <v>92</v>
      </c>
      <c r="G23" s="2" t="s">
        <v>93</v>
      </c>
    </row>
    <row r="24" spans="1:7" ht="120" x14ac:dyDescent="0.25">
      <c r="A24" s="2" t="s">
        <v>94</v>
      </c>
      <c r="B24" s="2" t="s">
        <v>964</v>
      </c>
      <c r="C24" s="1" t="s">
        <v>879</v>
      </c>
      <c r="D24" s="2" t="s">
        <v>23</v>
      </c>
      <c r="E24" s="2" t="s">
        <v>95</v>
      </c>
      <c r="F24" s="2" t="s">
        <v>96</v>
      </c>
      <c r="G24" s="2" t="s">
        <v>880</v>
      </c>
    </row>
    <row r="25" spans="1:7" ht="150" x14ac:dyDescent="0.25">
      <c r="A25" s="2" t="s">
        <v>881</v>
      </c>
      <c r="B25" s="2" t="s">
        <v>964</v>
      </c>
      <c r="C25" s="1" t="s">
        <v>882</v>
      </c>
      <c r="D25" s="2" t="s">
        <v>97</v>
      </c>
      <c r="E25" s="2" t="s">
        <v>98</v>
      </c>
      <c r="F25" s="2" t="s">
        <v>99</v>
      </c>
      <c r="G25" s="2" t="s">
        <v>883</v>
      </c>
    </row>
    <row r="26" spans="1:7" ht="150" x14ac:dyDescent="0.25">
      <c r="A26" s="2" t="s">
        <v>884</v>
      </c>
      <c r="B26" s="2" t="s">
        <v>964</v>
      </c>
      <c r="C26" s="1" t="s">
        <v>885</v>
      </c>
      <c r="D26" s="2" t="s">
        <v>97</v>
      </c>
      <c r="E26" s="2" t="s">
        <v>100</v>
      </c>
      <c r="F26" s="2" t="s">
        <v>101</v>
      </c>
      <c r="G26" s="2" t="s">
        <v>886</v>
      </c>
    </row>
    <row r="27" spans="1:7" ht="120" x14ac:dyDescent="0.25">
      <c r="A27" s="2" t="s">
        <v>887</v>
      </c>
      <c r="B27" s="2" t="s">
        <v>964</v>
      </c>
      <c r="C27" s="1" t="s">
        <v>888</v>
      </c>
      <c r="D27" s="2" t="s">
        <v>23</v>
      </c>
      <c r="E27" s="2" t="s">
        <v>102</v>
      </c>
      <c r="F27" s="2" t="s">
        <v>103</v>
      </c>
      <c r="G27" s="2" t="s">
        <v>889</v>
      </c>
    </row>
    <row r="28" spans="1:7" ht="120" x14ac:dyDescent="0.25">
      <c r="A28" s="2" t="s">
        <v>104</v>
      </c>
      <c r="B28" s="2" t="s">
        <v>964</v>
      </c>
      <c r="C28" s="1" t="s">
        <v>890</v>
      </c>
      <c r="D28" s="2" t="s">
        <v>23</v>
      </c>
      <c r="E28" s="2" t="s">
        <v>105</v>
      </c>
      <c r="F28" s="2" t="s">
        <v>106</v>
      </c>
      <c r="G28" s="2" t="s">
        <v>891</v>
      </c>
    </row>
    <row r="29" spans="1:7" ht="180" x14ac:dyDescent="0.25">
      <c r="A29" s="2" t="s">
        <v>107</v>
      </c>
      <c r="B29" s="2" t="s">
        <v>964</v>
      </c>
      <c r="C29" s="1" t="s">
        <v>108</v>
      </c>
      <c r="D29" s="2" t="s">
        <v>23</v>
      </c>
      <c r="E29" s="2" t="s">
        <v>109</v>
      </c>
      <c r="F29" s="2" t="s">
        <v>110</v>
      </c>
      <c r="G29" s="2" t="s">
        <v>111</v>
      </c>
    </row>
    <row r="30" spans="1:7" ht="300" x14ac:dyDescent="0.25">
      <c r="A30" s="2" t="s">
        <v>112</v>
      </c>
      <c r="B30" s="2" t="s">
        <v>964</v>
      </c>
      <c r="C30" s="1" t="s">
        <v>892</v>
      </c>
      <c r="D30" s="2" t="s">
        <v>113</v>
      </c>
      <c r="E30" s="2" t="s">
        <v>114</v>
      </c>
      <c r="F30" s="2" t="s">
        <v>115</v>
      </c>
      <c r="G30" s="2" t="s">
        <v>116</v>
      </c>
    </row>
    <row r="31" spans="1:7" ht="120" x14ac:dyDescent="0.25">
      <c r="A31" s="2" t="s">
        <v>117</v>
      </c>
      <c r="B31" s="2" t="s">
        <v>964</v>
      </c>
      <c r="C31" s="1" t="s">
        <v>118</v>
      </c>
      <c r="D31" s="2" t="s">
        <v>119</v>
      </c>
      <c r="E31" s="2" t="s">
        <v>120</v>
      </c>
      <c r="F31" s="2" t="s">
        <v>121</v>
      </c>
      <c r="G31" s="2" t="s">
        <v>122</v>
      </c>
    </row>
    <row r="32" spans="1:7" ht="405" x14ac:dyDescent="0.25">
      <c r="A32" s="2" t="s">
        <v>123</v>
      </c>
      <c r="B32" s="2" t="s">
        <v>964</v>
      </c>
      <c r="C32" s="1" t="s">
        <v>893</v>
      </c>
      <c r="D32" s="2" t="s">
        <v>124</v>
      </c>
      <c r="E32" s="2" t="s">
        <v>125</v>
      </c>
      <c r="F32" s="2" t="s">
        <v>126</v>
      </c>
      <c r="G32" s="2" t="s">
        <v>127</v>
      </c>
    </row>
    <row r="33" spans="1:7" ht="60" x14ac:dyDescent="0.25">
      <c r="A33" s="2" t="s">
        <v>894</v>
      </c>
      <c r="B33" s="2" t="s">
        <v>964</v>
      </c>
      <c r="C33" s="1" t="s">
        <v>128</v>
      </c>
      <c r="D33" s="2" t="s">
        <v>8</v>
      </c>
      <c r="E33" s="2" t="s">
        <v>129</v>
      </c>
      <c r="F33" s="2" t="s">
        <v>130</v>
      </c>
      <c r="G33" s="2" t="s">
        <v>131</v>
      </c>
    </row>
    <row r="34" spans="1:7" ht="90" x14ac:dyDescent="0.25">
      <c r="A34" s="2" t="s">
        <v>132</v>
      </c>
      <c r="B34" s="2" t="s">
        <v>964</v>
      </c>
      <c r="C34" s="1" t="s">
        <v>133</v>
      </c>
      <c r="D34" s="2" t="s">
        <v>8</v>
      </c>
      <c r="E34" s="2" t="s">
        <v>134</v>
      </c>
      <c r="F34" s="2" t="s">
        <v>135</v>
      </c>
      <c r="G34" s="2" t="s">
        <v>136</v>
      </c>
    </row>
    <row r="35" spans="1:7" ht="60" x14ac:dyDescent="0.25">
      <c r="A35" s="2" t="s">
        <v>137</v>
      </c>
      <c r="B35" s="2" t="s">
        <v>964</v>
      </c>
      <c r="C35" s="1" t="s">
        <v>138</v>
      </c>
      <c r="D35" s="2" t="s">
        <v>8</v>
      </c>
      <c r="E35" s="2" t="s">
        <v>139</v>
      </c>
      <c r="F35" s="2" t="s">
        <v>140</v>
      </c>
      <c r="G35" s="2" t="s">
        <v>141</v>
      </c>
    </row>
    <row r="36" spans="1:7" ht="90" x14ac:dyDescent="0.25">
      <c r="A36" s="2" t="s">
        <v>895</v>
      </c>
      <c r="B36" s="2" t="s">
        <v>964</v>
      </c>
      <c r="C36" s="1" t="s">
        <v>142</v>
      </c>
      <c r="D36" s="2" t="s">
        <v>8</v>
      </c>
      <c r="E36" s="2" t="s">
        <v>143</v>
      </c>
      <c r="F36" s="2" t="s">
        <v>144</v>
      </c>
      <c r="G36" s="2" t="s">
        <v>145</v>
      </c>
    </row>
    <row r="37" spans="1:7" ht="120" x14ac:dyDescent="0.25">
      <c r="A37" s="2" t="s">
        <v>146</v>
      </c>
      <c r="B37" s="2" t="s">
        <v>964</v>
      </c>
      <c r="C37" s="1" t="s">
        <v>147</v>
      </c>
      <c r="D37" s="2" t="s">
        <v>8</v>
      </c>
      <c r="E37" s="2" t="s">
        <v>148</v>
      </c>
      <c r="F37" s="2" t="s">
        <v>149</v>
      </c>
      <c r="G37" s="2" t="s">
        <v>150</v>
      </c>
    </row>
    <row r="38" spans="1:7" ht="165" x14ac:dyDescent="0.25">
      <c r="A38" s="2" t="s">
        <v>151</v>
      </c>
      <c r="B38" s="2" t="s">
        <v>964</v>
      </c>
      <c r="C38" s="1" t="s">
        <v>152</v>
      </c>
      <c r="D38" s="2" t="s">
        <v>153</v>
      </c>
      <c r="E38" s="2" t="s">
        <v>154</v>
      </c>
      <c r="F38" s="2" t="s">
        <v>155</v>
      </c>
      <c r="G38" s="2" t="s">
        <v>156</v>
      </c>
    </row>
    <row r="39" spans="1:7" ht="105" x14ac:dyDescent="0.25">
      <c r="A39" s="2" t="s">
        <v>157</v>
      </c>
      <c r="B39" s="2" t="s">
        <v>964</v>
      </c>
      <c r="C39" s="1" t="s">
        <v>158</v>
      </c>
      <c r="D39" s="2" t="s">
        <v>159</v>
      </c>
      <c r="E39" s="2" t="s">
        <v>160</v>
      </c>
      <c r="F39" s="2" t="s">
        <v>161</v>
      </c>
      <c r="G39" s="2" t="s">
        <v>896</v>
      </c>
    </row>
    <row r="40" spans="1:7" ht="135" x14ac:dyDescent="0.25">
      <c r="A40" s="2" t="s">
        <v>162</v>
      </c>
      <c r="B40" s="2" t="s">
        <v>964</v>
      </c>
      <c r="C40" s="1" t="s">
        <v>163</v>
      </c>
      <c r="D40" s="2" t="s">
        <v>23</v>
      </c>
      <c r="E40" s="2" t="s">
        <v>164</v>
      </c>
      <c r="F40" s="2" t="s">
        <v>165</v>
      </c>
      <c r="G40" s="2" t="s">
        <v>166</v>
      </c>
    </row>
    <row r="41" spans="1:7" ht="120" x14ac:dyDescent="0.25">
      <c r="A41" s="2" t="s">
        <v>167</v>
      </c>
      <c r="B41" s="2" t="s">
        <v>964</v>
      </c>
      <c r="C41" s="1" t="s">
        <v>168</v>
      </c>
      <c r="D41" s="2" t="s">
        <v>23</v>
      </c>
      <c r="E41" s="2" t="s">
        <v>169</v>
      </c>
      <c r="F41" s="2" t="s">
        <v>170</v>
      </c>
      <c r="G41" s="2" t="s">
        <v>171</v>
      </c>
    </row>
    <row r="42" spans="1:7" ht="120" x14ac:dyDescent="0.25">
      <c r="A42" s="2" t="s">
        <v>172</v>
      </c>
      <c r="B42" s="2" t="s">
        <v>964</v>
      </c>
      <c r="C42" s="1" t="s">
        <v>173</v>
      </c>
      <c r="D42" s="2" t="s">
        <v>23</v>
      </c>
      <c r="E42" s="2" t="s">
        <v>174</v>
      </c>
      <c r="F42" s="2" t="s">
        <v>175</v>
      </c>
      <c r="G42" s="2" t="s">
        <v>176</v>
      </c>
    </row>
    <row r="43" spans="1:7" ht="105" x14ac:dyDescent="0.25">
      <c r="A43" s="2" t="s">
        <v>897</v>
      </c>
      <c r="B43" s="2" t="s">
        <v>964</v>
      </c>
      <c r="C43" s="1" t="s">
        <v>177</v>
      </c>
      <c r="D43" s="2" t="s">
        <v>178</v>
      </c>
      <c r="E43" s="2" t="s">
        <v>179</v>
      </c>
      <c r="F43" s="2" t="s">
        <v>180</v>
      </c>
      <c r="G43" s="2" t="s">
        <v>898</v>
      </c>
    </row>
    <row r="44" spans="1:7" ht="210" x14ac:dyDescent="0.25">
      <c r="A44" s="2" t="s">
        <v>899</v>
      </c>
      <c r="B44" s="2" t="s">
        <v>964</v>
      </c>
      <c r="C44" s="1" t="s">
        <v>181</v>
      </c>
      <c r="D44" s="2" t="s">
        <v>182</v>
      </c>
      <c r="E44" s="2" t="s">
        <v>183</v>
      </c>
      <c r="F44" s="2" t="s">
        <v>184</v>
      </c>
      <c r="G44" s="2" t="s">
        <v>185</v>
      </c>
    </row>
    <row r="45" spans="1:7" ht="195" x14ac:dyDescent="0.25">
      <c r="A45" s="2" t="s">
        <v>900</v>
      </c>
      <c r="B45" s="2" t="s">
        <v>964</v>
      </c>
      <c r="C45" s="1" t="s">
        <v>901</v>
      </c>
      <c r="D45" s="2" t="s">
        <v>186</v>
      </c>
      <c r="E45" s="2" t="s">
        <v>187</v>
      </c>
      <c r="F45" s="2" t="s">
        <v>188</v>
      </c>
      <c r="G45" s="2" t="s">
        <v>902</v>
      </c>
    </row>
    <row r="46" spans="1:7" ht="150" x14ac:dyDescent="0.25">
      <c r="A46" s="2" t="s">
        <v>903</v>
      </c>
      <c r="B46" s="2" t="s">
        <v>964</v>
      </c>
      <c r="C46" s="1" t="s">
        <v>904</v>
      </c>
      <c r="D46" s="2" t="s">
        <v>23</v>
      </c>
      <c r="E46" s="2" t="s">
        <v>189</v>
      </c>
      <c r="F46" s="2" t="s">
        <v>190</v>
      </c>
      <c r="G46" s="2" t="s">
        <v>930</v>
      </c>
    </row>
    <row r="47" spans="1:7" ht="135" x14ac:dyDescent="0.25">
      <c r="A47" s="2" t="s">
        <v>931</v>
      </c>
      <c r="B47" s="2" t="s">
        <v>964</v>
      </c>
      <c r="C47" s="1" t="s">
        <v>932</v>
      </c>
      <c r="D47" s="2" t="s">
        <v>23</v>
      </c>
      <c r="E47" s="2" t="s">
        <v>933</v>
      </c>
      <c r="F47" s="2" t="s">
        <v>934</v>
      </c>
      <c r="G47" s="2" t="s">
        <v>935</v>
      </c>
    </row>
    <row r="48" spans="1:7" ht="150" x14ac:dyDescent="0.25">
      <c r="A48" s="2" t="s">
        <v>905</v>
      </c>
      <c r="B48" s="2" t="s">
        <v>964</v>
      </c>
      <c r="C48" s="1" t="s">
        <v>191</v>
      </c>
      <c r="D48" s="2" t="s">
        <v>153</v>
      </c>
      <c r="E48" s="2" t="s">
        <v>192</v>
      </c>
      <c r="F48" s="2" t="s">
        <v>193</v>
      </c>
      <c r="G48" s="2" t="s">
        <v>906</v>
      </c>
    </row>
    <row r="49" spans="1:7" ht="135" x14ac:dyDescent="0.25">
      <c r="A49" s="2" t="s">
        <v>194</v>
      </c>
      <c r="B49" s="2" t="s">
        <v>964</v>
      </c>
      <c r="C49" s="1" t="s">
        <v>907</v>
      </c>
      <c r="D49" s="2" t="s">
        <v>23</v>
      </c>
      <c r="E49" s="2" t="s">
        <v>195</v>
      </c>
      <c r="F49" s="2" t="s">
        <v>196</v>
      </c>
      <c r="G49" s="2" t="s">
        <v>197</v>
      </c>
    </row>
    <row r="50" spans="1:7" ht="120" x14ac:dyDescent="0.25">
      <c r="A50" s="2" t="s">
        <v>198</v>
      </c>
      <c r="B50" s="2" t="s">
        <v>964</v>
      </c>
      <c r="C50" s="1" t="s">
        <v>199</v>
      </c>
      <c r="D50" s="2" t="s">
        <v>23</v>
      </c>
      <c r="E50" s="2" t="s">
        <v>200</v>
      </c>
      <c r="F50" s="2" t="s">
        <v>201</v>
      </c>
      <c r="G50" s="2" t="s">
        <v>202</v>
      </c>
    </row>
    <row r="51" spans="1:7" ht="135" x14ac:dyDescent="0.25">
      <c r="A51" s="2" t="s">
        <v>203</v>
      </c>
      <c r="B51" s="2" t="s">
        <v>964</v>
      </c>
      <c r="C51" s="1" t="s">
        <v>908</v>
      </c>
      <c r="D51" s="2" t="s">
        <v>23</v>
      </c>
      <c r="E51" s="2" t="s">
        <v>204</v>
      </c>
      <c r="F51" s="2" t="s">
        <v>205</v>
      </c>
      <c r="G51" s="2" t="s">
        <v>206</v>
      </c>
    </row>
    <row r="52" spans="1:7" ht="120" x14ac:dyDescent="0.25">
      <c r="A52" s="2" t="s">
        <v>207</v>
      </c>
      <c r="B52" s="2" t="s">
        <v>964</v>
      </c>
      <c r="C52" s="1" t="s">
        <v>208</v>
      </c>
      <c r="D52" s="2" t="s">
        <v>23</v>
      </c>
      <c r="E52" s="2" t="s">
        <v>209</v>
      </c>
      <c r="F52" s="2" t="s">
        <v>210</v>
      </c>
      <c r="G52" s="2" t="s">
        <v>211</v>
      </c>
    </row>
    <row r="53" spans="1:7" ht="135" x14ac:dyDescent="0.25">
      <c r="A53" s="2" t="s">
        <v>909</v>
      </c>
      <c r="B53" s="2" t="s">
        <v>964</v>
      </c>
      <c r="C53" s="1" t="s">
        <v>212</v>
      </c>
      <c r="D53" s="2" t="s">
        <v>213</v>
      </c>
      <c r="E53" s="2" t="s">
        <v>214</v>
      </c>
      <c r="F53" s="2" t="s">
        <v>215</v>
      </c>
      <c r="G53" s="2" t="s">
        <v>910</v>
      </c>
    </row>
    <row r="54" spans="1:7" ht="150" x14ac:dyDescent="0.25">
      <c r="A54" s="2" t="s">
        <v>216</v>
      </c>
      <c r="B54" s="2" t="s">
        <v>964</v>
      </c>
      <c r="C54" s="1" t="s">
        <v>217</v>
      </c>
      <c r="D54" s="2" t="s">
        <v>911</v>
      </c>
      <c r="E54" s="2" t="s">
        <v>218</v>
      </c>
      <c r="F54" s="2" t="s">
        <v>219</v>
      </c>
      <c r="G54" s="2" t="s">
        <v>912</v>
      </c>
    </row>
    <row r="55" spans="1:7" ht="210" x14ac:dyDescent="0.25">
      <c r="A55" s="2" t="s">
        <v>220</v>
      </c>
      <c r="B55" s="2" t="s">
        <v>964</v>
      </c>
      <c r="C55" s="1" t="s">
        <v>221</v>
      </c>
      <c r="D55" s="2" t="s">
        <v>222</v>
      </c>
      <c r="E55" s="2" t="s">
        <v>223</v>
      </c>
      <c r="F55" s="2" t="s">
        <v>224</v>
      </c>
      <c r="G55" s="2" t="s">
        <v>225</v>
      </c>
    </row>
    <row r="56" spans="1:7" ht="150" x14ac:dyDescent="0.25">
      <c r="A56" s="2" t="s">
        <v>226</v>
      </c>
      <c r="B56" s="2" t="s">
        <v>964</v>
      </c>
      <c r="C56" s="1" t="s">
        <v>227</v>
      </c>
      <c r="D56" s="2" t="s">
        <v>228</v>
      </c>
      <c r="E56" s="2" t="s">
        <v>229</v>
      </c>
      <c r="F56" s="2" t="s">
        <v>230</v>
      </c>
      <c r="G56" s="2" t="s">
        <v>231</v>
      </c>
    </row>
    <row r="57" spans="1:7" ht="315" x14ac:dyDescent="0.25">
      <c r="A57" s="2" t="s">
        <v>232</v>
      </c>
      <c r="B57" s="2" t="s">
        <v>964</v>
      </c>
      <c r="C57" s="1" t="s">
        <v>233</v>
      </c>
      <c r="D57" s="2" t="s">
        <v>234</v>
      </c>
      <c r="E57" s="2" t="s">
        <v>235</v>
      </c>
      <c r="F57" s="2" t="s">
        <v>236</v>
      </c>
      <c r="G57" s="2" t="s">
        <v>237</v>
      </c>
    </row>
    <row r="58" spans="1:7" ht="135" x14ac:dyDescent="0.25">
      <c r="A58" s="2" t="s">
        <v>238</v>
      </c>
      <c r="B58" s="2" t="s">
        <v>964</v>
      </c>
      <c r="C58" s="1" t="s">
        <v>239</v>
      </c>
      <c r="D58" s="2" t="s">
        <v>240</v>
      </c>
      <c r="E58" s="2" t="s">
        <v>241</v>
      </c>
      <c r="F58" s="2" t="s">
        <v>242</v>
      </c>
      <c r="G58" s="2" t="s">
        <v>243</v>
      </c>
    </row>
    <row r="59" spans="1:7" ht="150" x14ac:dyDescent="0.25">
      <c r="A59" s="2" t="s">
        <v>244</v>
      </c>
      <c r="B59" s="2" t="s">
        <v>964</v>
      </c>
      <c r="C59" s="1" t="s">
        <v>245</v>
      </c>
      <c r="D59" s="2" t="s">
        <v>240</v>
      </c>
      <c r="E59" s="2" t="s">
        <v>246</v>
      </c>
      <c r="F59" s="2" t="s">
        <v>247</v>
      </c>
      <c r="G59" s="2" t="s">
        <v>248</v>
      </c>
    </row>
    <row r="60" spans="1:7" ht="180" x14ac:dyDescent="0.25">
      <c r="A60" s="2" t="s">
        <v>913</v>
      </c>
      <c r="B60" s="2" t="s">
        <v>964</v>
      </c>
      <c r="C60" s="1" t="s">
        <v>914</v>
      </c>
      <c r="D60" s="2" t="s">
        <v>23</v>
      </c>
      <c r="E60" s="2" t="s">
        <v>249</v>
      </c>
      <c r="F60" s="2" t="s">
        <v>250</v>
      </c>
      <c r="G60" s="2" t="s">
        <v>915</v>
      </c>
    </row>
    <row r="61" spans="1:7" ht="150" x14ac:dyDescent="0.25">
      <c r="A61" s="2" t="s">
        <v>916</v>
      </c>
      <c r="B61" s="2" t="s">
        <v>964</v>
      </c>
      <c r="C61" s="1" t="s">
        <v>917</v>
      </c>
      <c r="D61" s="2" t="s">
        <v>23</v>
      </c>
      <c r="E61" s="2" t="s">
        <v>251</v>
      </c>
      <c r="F61" s="2" t="s">
        <v>252</v>
      </c>
      <c r="G61" s="2" t="s">
        <v>918</v>
      </c>
    </row>
    <row r="62" spans="1:7" ht="150" x14ac:dyDescent="0.25">
      <c r="A62" s="2" t="s">
        <v>253</v>
      </c>
      <c r="B62" s="2" t="s">
        <v>964</v>
      </c>
      <c r="C62" s="1" t="s">
        <v>254</v>
      </c>
      <c r="D62" s="2" t="s">
        <v>255</v>
      </c>
      <c r="E62" s="2" t="s">
        <v>256</v>
      </c>
      <c r="F62" s="2" t="s">
        <v>257</v>
      </c>
      <c r="G62" s="2" t="s">
        <v>258</v>
      </c>
    </row>
    <row r="63" spans="1:7" ht="120" x14ac:dyDescent="0.25">
      <c r="A63" s="2" t="s">
        <v>259</v>
      </c>
      <c r="B63" s="2" t="s">
        <v>964</v>
      </c>
      <c r="C63" s="1" t="s">
        <v>260</v>
      </c>
      <c r="D63" s="2" t="s">
        <v>261</v>
      </c>
      <c r="E63" s="2" t="s">
        <v>262</v>
      </c>
      <c r="F63" s="2" t="s">
        <v>263</v>
      </c>
      <c r="G63" s="2" t="s">
        <v>264</v>
      </c>
    </row>
    <row r="64" spans="1:7" ht="330" x14ac:dyDescent="0.25">
      <c r="A64" s="2" t="s">
        <v>919</v>
      </c>
      <c r="B64" s="2" t="s">
        <v>964</v>
      </c>
      <c r="C64" s="1" t="s">
        <v>265</v>
      </c>
      <c r="D64" s="2" t="s">
        <v>266</v>
      </c>
      <c r="E64" s="2" t="s">
        <v>267</v>
      </c>
      <c r="F64" s="2" t="s">
        <v>268</v>
      </c>
      <c r="G64" s="2" t="s">
        <v>920</v>
      </c>
    </row>
    <row r="65" spans="1:7" ht="120" x14ac:dyDescent="0.25">
      <c r="A65" s="2" t="s">
        <v>269</v>
      </c>
      <c r="B65" s="2" t="s">
        <v>964</v>
      </c>
      <c r="C65" s="1" t="s">
        <v>270</v>
      </c>
      <c r="D65" s="2" t="s">
        <v>271</v>
      </c>
      <c r="E65" s="2" t="s">
        <v>272</v>
      </c>
      <c r="F65" s="2" t="s">
        <v>273</v>
      </c>
      <c r="G65" s="2" t="s">
        <v>274</v>
      </c>
    </row>
    <row r="66" spans="1:7" ht="150" x14ac:dyDescent="0.25">
      <c r="A66" s="2" t="s">
        <v>275</v>
      </c>
      <c r="B66" s="2" t="s">
        <v>964</v>
      </c>
      <c r="C66" s="1" t="s">
        <v>276</v>
      </c>
      <c r="D66" s="2" t="s">
        <v>271</v>
      </c>
      <c r="E66" s="2" t="s">
        <v>277</v>
      </c>
      <c r="F66" s="2" t="s">
        <v>278</v>
      </c>
      <c r="G66" s="2" t="s">
        <v>279</v>
      </c>
    </row>
    <row r="67" spans="1:7" ht="150" x14ac:dyDescent="0.25">
      <c r="A67" s="2" t="s">
        <v>921</v>
      </c>
      <c r="B67" s="2" t="s">
        <v>964</v>
      </c>
      <c r="C67" s="1" t="s">
        <v>280</v>
      </c>
      <c r="D67" s="2" t="s">
        <v>271</v>
      </c>
      <c r="E67" s="2" t="s">
        <v>281</v>
      </c>
      <c r="F67" s="2" t="s">
        <v>282</v>
      </c>
      <c r="G67" s="2" t="s">
        <v>922</v>
      </c>
    </row>
    <row r="68" spans="1:7" ht="330" x14ac:dyDescent="0.25">
      <c r="A68" s="2" t="s">
        <v>923</v>
      </c>
      <c r="B68" s="2" t="s">
        <v>964</v>
      </c>
      <c r="C68" s="1" t="s">
        <v>283</v>
      </c>
      <c r="D68" s="2" t="s">
        <v>284</v>
      </c>
      <c r="E68" s="2" t="s">
        <v>285</v>
      </c>
      <c r="F68" s="2" t="s">
        <v>286</v>
      </c>
      <c r="G68" s="2" t="s">
        <v>924</v>
      </c>
    </row>
    <row r="69" spans="1:7" ht="165" x14ac:dyDescent="0.25">
      <c r="A69" s="2" t="s">
        <v>287</v>
      </c>
      <c r="B69" s="2" t="s">
        <v>964</v>
      </c>
      <c r="C69" s="1" t="s">
        <v>961</v>
      </c>
      <c r="D69" s="2" t="s">
        <v>284</v>
      </c>
      <c r="E69" s="2" t="s">
        <v>832</v>
      </c>
      <c r="F69" s="2" t="s">
        <v>833</v>
      </c>
      <c r="G69" s="2" t="s">
        <v>962</v>
      </c>
    </row>
    <row r="70" spans="1:7" ht="105" x14ac:dyDescent="0.25">
      <c r="A70" s="2" t="s">
        <v>834</v>
      </c>
      <c r="B70" s="2" t="s">
        <v>964</v>
      </c>
      <c r="C70" s="1" t="s">
        <v>835</v>
      </c>
      <c r="D70" s="2" t="s">
        <v>284</v>
      </c>
      <c r="E70" s="2" t="s">
        <v>836</v>
      </c>
      <c r="F70" s="2" t="s">
        <v>837</v>
      </c>
      <c r="G70" s="2" t="s">
        <v>838</v>
      </c>
    </row>
    <row r="71" spans="1:7" ht="105" x14ac:dyDescent="0.25">
      <c r="A71" s="2" t="s">
        <v>288</v>
      </c>
      <c r="B71" s="2" t="s">
        <v>964</v>
      </c>
      <c r="C71" s="1" t="s">
        <v>839</v>
      </c>
      <c r="D71" s="2" t="s">
        <v>284</v>
      </c>
      <c r="E71" s="2" t="s">
        <v>840</v>
      </c>
      <c r="F71" s="2" t="s">
        <v>289</v>
      </c>
      <c r="G71" s="2" t="s">
        <v>841</v>
      </c>
    </row>
    <row r="72" spans="1:7" ht="90" x14ac:dyDescent="0.25">
      <c r="A72" s="2" t="s">
        <v>771</v>
      </c>
      <c r="B72" s="2" t="s">
        <v>964</v>
      </c>
      <c r="C72" s="1" t="s">
        <v>842</v>
      </c>
      <c r="D72" s="2" t="s">
        <v>284</v>
      </c>
      <c r="E72" s="2" t="s">
        <v>843</v>
      </c>
      <c r="F72" s="2" t="s">
        <v>772</v>
      </c>
      <c r="G72" s="2" t="s">
        <v>844</v>
      </c>
    </row>
    <row r="73" spans="1:7" ht="105" x14ac:dyDescent="0.25">
      <c r="A73" s="2" t="s">
        <v>773</v>
      </c>
      <c r="B73" s="2" t="s">
        <v>964</v>
      </c>
      <c r="C73" s="1" t="s">
        <v>845</v>
      </c>
      <c r="D73" s="2" t="s">
        <v>284</v>
      </c>
      <c r="E73" s="2" t="s">
        <v>846</v>
      </c>
      <c r="F73" s="2" t="s">
        <v>774</v>
      </c>
      <c r="G73" s="2" t="s">
        <v>847</v>
      </c>
    </row>
    <row r="74" spans="1:7" ht="120" x14ac:dyDescent="0.25">
      <c r="A74" s="2" t="s">
        <v>775</v>
      </c>
      <c r="B74" s="2" t="s">
        <v>964</v>
      </c>
      <c r="C74" s="1" t="s">
        <v>776</v>
      </c>
      <c r="D74" s="2" t="s">
        <v>777</v>
      </c>
      <c r="E74" s="2" t="s">
        <v>778</v>
      </c>
      <c r="F74" s="2" t="s">
        <v>779</v>
      </c>
      <c r="G74" s="2" t="s">
        <v>780</v>
      </c>
    </row>
    <row r="75" spans="1:7" ht="120" x14ac:dyDescent="0.25">
      <c r="A75" s="2" t="s">
        <v>781</v>
      </c>
      <c r="B75" s="2" t="s">
        <v>964</v>
      </c>
      <c r="C75" s="1" t="s">
        <v>782</v>
      </c>
      <c r="D75" s="2" t="s">
        <v>783</v>
      </c>
      <c r="E75" s="2" t="s">
        <v>784</v>
      </c>
      <c r="F75" s="2" t="s">
        <v>785</v>
      </c>
      <c r="G75" s="2" t="s">
        <v>786</v>
      </c>
    </row>
    <row r="76" spans="1:7" ht="105" x14ac:dyDescent="0.25">
      <c r="A76" s="2" t="s">
        <v>787</v>
      </c>
      <c r="B76" s="2" t="s">
        <v>964</v>
      </c>
      <c r="C76" s="1" t="s">
        <v>788</v>
      </c>
      <c r="D76" s="2" t="s">
        <v>789</v>
      </c>
      <c r="E76" s="2" t="s">
        <v>790</v>
      </c>
      <c r="F76" s="2" t="s">
        <v>791</v>
      </c>
      <c r="G76" s="2" t="s">
        <v>792</v>
      </c>
    </row>
    <row r="77" spans="1:7" ht="135" x14ac:dyDescent="0.25">
      <c r="A77" s="2" t="s">
        <v>793</v>
      </c>
      <c r="B77" s="2" t="s">
        <v>964</v>
      </c>
      <c r="C77" s="1" t="s">
        <v>794</v>
      </c>
      <c r="D77" s="2" t="s">
        <v>795</v>
      </c>
      <c r="E77" s="2" t="s">
        <v>796</v>
      </c>
      <c r="F77" s="2" t="s">
        <v>797</v>
      </c>
      <c r="G77" s="2" t="s">
        <v>798</v>
      </c>
    </row>
    <row r="78" spans="1:7" ht="135" x14ac:dyDescent="0.25">
      <c r="A78" s="2" t="s">
        <v>799</v>
      </c>
      <c r="B78" s="2" t="s">
        <v>964</v>
      </c>
      <c r="C78" s="1" t="s">
        <v>800</v>
      </c>
      <c r="D78" s="2" t="s">
        <v>801</v>
      </c>
      <c r="E78" s="2" t="s">
        <v>802</v>
      </c>
      <c r="F78" s="2" t="s">
        <v>803</v>
      </c>
      <c r="G78" s="2" t="s">
        <v>804</v>
      </c>
    </row>
    <row r="79" spans="1:7" ht="195" x14ac:dyDescent="0.25">
      <c r="A79" s="2" t="s">
        <v>805</v>
      </c>
      <c r="B79" s="2" t="s">
        <v>964</v>
      </c>
      <c r="C79" s="1" t="s">
        <v>806</v>
      </c>
      <c r="D79" s="2" t="s">
        <v>807</v>
      </c>
      <c r="E79" s="2" t="s">
        <v>808</v>
      </c>
      <c r="F79" s="2" t="s">
        <v>809</v>
      </c>
      <c r="G79" s="2" t="s">
        <v>810</v>
      </c>
    </row>
    <row r="80" spans="1:7" ht="255" x14ac:dyDescent="0.25">
      <c r="A80" s="2" t="s">
        <v>811</v>
      </c>
      <c r="B80" s="2" t="s">
        <v>964</v>
      </c>
      <c r="C80" s="1" t="s">
        <v>812</v>
      </c>
      <c r="D80" s="2" t="s">
        <v>813</v>
      </c>
      <c r="E80" s="2" t="s">
        <v>814</v>
      </c>
      <c r="F80" s="2" t="s">
        <v>815</v>
      </c>
      <c r="G80" s="2" t="s">
        <v>816</v>
      </c>
    </row>
    <row r="81" spans="1:7" ht="195" x14ac:dyDescent="0.25">
      <c r="A81" s="2" t="s">
        <v>817</v>
      </c>
      <c r="B81" s="2" t="s">
        <v>964</v>
      </c>
      <c r="C81" s="1" t="s">
        <v>818</v>
      </c>
      <c r="D81" s="2" t="s">
        <v>819</v>
      </c>
      <c r="E81" s="2" t="s">
        <v>820</v>
      </c>
      <c r="F81" s="2" t="s">
        <v>821</v>
      </c>
      <c r="G81" s="2" t="s">
        <v>822</v>
      </c>
    </row>
    <row r="82" spans="1:7" ht="240" x14ac:dyDescent="0.25">
      <c r="A82" s="2" t="s">
        <v>925</v>
      </c>
      <c r="B82" s="2" t="s">
        <v>964</v>
      </c>
      <c r="C82" s="1" t="s">
        <v>290</v>
      </c>
      <c r="D82" s="2" t="s">
        <v>291</v>
      </c>
      <c r="E82" s="2" t="s">
        <v>292</v>
      </c>
      <c r="F82" s="2" t="s">
        <v>293</v>
      </c>
      <c r="G82" s="2" t="s">
        <v>926</v>
      </c>
    </row>
    <row r="83" spans="1:7" ht="180" x14ac:dyDescent="0.25">
      <c r="A83" s="2" t="s">
        <v>294</v>
      </c>
      <c r="B83" s="2" t="s">
        <v>964</v>
      </c>
      <c r="C83" s="1" t="s">
        <v>927</v>
      </c>
      <c r="D83" s="2" t="s">
        <v>295</v>
      </c>
      <c r="E83" s="2" t="s">
        <v>296</v>
      </c>
      <c r="F83" s="2" t="s">
        <v>297</v>
      </c>
      <c r="G83" s="2" t="s">
        <v>928</v>
      </c>
    </row>
    <row r="84" spans="1:7" ht="150" x14ac:dyDescent="0.25">
      <c r="A84" s="2" t="s">
        <v>298</v>
      </c>
      <c r="B84" s="2" t="s">
        <v>964</v>
      </c>
      <c r="C84" s="1" t="s">
        <v>299</v>
      </c>
      <c r="D84" s="2" t="s">
        <v>300</v>
      </c>
      <c r="E84" s="2" t="s">
        <v>301</v>
      </c>
      <c r="F84" s="2" t="s">
        <v>302</v>
      </c>
      <c r="G84" s="2" t="s">
        <v>303</v>
      </c>
    </row>
    <row r="85" spans="1:7" ht="135" x14ac:dyDescent="0.25">
      <c r="A85" s="2" t="s">
        <v>304</v>
      </c>
      <c r="B85" s="2" t="s">
        <v>964</v>
      </c>
      <c r="C85" s="1" t="s">
        <v>305</v>
      </c>
      <c r="D85" s="2" t="s">
        <v>306</v>
      </c>
      <c r="E85" s="2" t="s">
        <v>307</v>
      </c>
      <c r="F85" s="2" t="s">
        <v>308</v>
      </c>
      <c r="G85" s="2" t="s">
        <v>309</v>
      </c>
    </row>
    <row r="86" spans="1:7" ht="120" x14ac:dyDescent="0.25">
      <c r="A86" s="2" t="s">
        <v>310</v>
      </c>
      <c r="B86" s="2" t="s">
        <v>964</v>
      </c>
      <c r="C86" s="1" t="s">
        <v>311</v>
      </c>
      <c r="D86" s="2" t="s">
        <v>312</v>
      </c>
      <c r="E86" s="2" t="s">
        <v>313</v>
      </c>
      <c r="F86" s="2" t="s">
        <v>314</v>
      </c>
      <c r="G86" s="2" t="s">
        <v>315</v>
      </c>
    </row>
    <row r="87" spans="1:7" ht="120" x14ac:dyDescent="0.25">
      <c r="A87" s="2" t="s">
        <v>316</v>
      </c>
      <c r="B87" s="2" t="s">
        <v>964</v>
      </c>
      <c r="C87" s="1" t="s">
        <v>317</v>
      </c>
      <c r="D87" s="2" t="s">
        <v>318</v>
      </c>
      <c r="E87" s="2" t="s">
        <v>319</v>
      </c>
      <c r="F87" s="2" t="s">
        <v>320</v>
      </c>
      <c r="G87" s="2" t="s">
        <v>321</v>
      </c>
    </row>
    <row r="88" spans="1:7" ht="120" x14ac:dyDescent="0.25">
      <c r="A88" s="2" t="s">
        <v>322</v>
      </c>
      <c r="B88" s="2" t="s">
        <v>964</v>
      </c>
      <c r="C88" s="1" t="s">
        <v>323</v>
      </c>
      <c r="D88" s="2" t="s">
        <v>324</v>
      </c>
      <c r="E88" s="2" t="s">
        <v>325</v>
      </c>
      <c r="F88" s="2" t="s">
        <v>326</v>
      </c>
      <c r="G88" s="2" t="s">
        <v>327</v>
      </c>
    </row>
    <row r="89" spans="1:7" ht="180" x14ac:dyDescent="0.25">
      <c r="A89" s="2" t="s">
        <v>328</v>
      </c>
      <c r="B89" s="2" t="s">
        <v>964</v>
      </c>
      <c r="C89" s="1" t="s">
        <v>329</v>
      </c>
      <c r="D89" s="2" t="s">
        <v>330</v>
      </c>
      <c r="E89" s="2" t="s">
        <v>331</v>
      </c>
      <c r="F89" s="2" t="s">
        <v>332</v>
      </c>
      <c r="G89" s="2" t="s">
        <v>333</v>
      </c>
    </row>
    <row r="90" spans="1:7" ht="135" x14ac:dyDescent="0.25">
      <c r="A90" s="2" t="s">
        <v>334</v>
      </c>
      <c r="B90" s="2" t="s">
        <v>964</v>
      </c>
      <c r="C90" s="1" t="s">
        <v>335</v>
      </c>
      <c r="D90" s="2" t="s">
        <v>336</v>
      </c>
      <c r="E90" s="2" t="s">
        <v>337</v>
      </c>
      <c r="F90" s="2" t="s">
        <v>338</v>
      </c>
      <c r="G90" s="2" t="s">
        <v>339</v>
      </c>
    </row>
    <row r="91" spans="1:7" ht="180" x14ac:dyDescent="0.25">
      <c r="A91" s="2" t="s">
        <v>340</v>
      </c>
      <c r="B91" s="2" t="s">
        <v>964</v>
      </c>
      <c r="C91" s="1" t="s">
        <v>341</v>
      </c>
      <c r="D91" s="2" t="s">
        <v>342</v>
      </c>
      <c r="E91" s="2" t="s">
        <v>343</v>
      </c>
      <c r="F91" s="2" t="s">
        <v>344</v>
      </c>
      <c r="G91" s="2" t="s">
        <v>345</v>
      </c>
    </row>
    <row r="92" spans="1:7" ht="150" x14ac:dyDescent="0.25">
      <c r="A92" s="2" t="s">
        <v>346</v>
      </c>
      <c r="B92" s="2" t="s">
        <v>964</v>
      </c>
      <c r="C92" s="1" t="s">
        <v>347</v>
      </c>
      <c r="D92" s="2" t="s">
        <v>348</v>
      </c>
      <c r="E92" s="2" t="s">
        <v>349</v>
      </c>
      <c r="F92" s="2" t="s">
        <v>350</v>
      </c>
      <c r="G92" s="2" t="s">
        <v>351</v>
      </c>
    </row>
    <row r="93" spans="1:7" ht="135" x14ac:dyDescent="0.25">
      <c r="A93" s="2" t="s">
        <v>352</v>
      </c>
      <c r="B93" s="2" t="s">
        <v>964</v>
      </c>
      <c r="C93" s="1" t="s">
        <v>353</v>
      </c>
      <c r="D93" s="2" t="s">
        <v>354</v>
      </c>
      <c r="E93" s="2" t="s">
        <v>355</v>
      </c>
      <c r="F93" s="2" t="s">
        <v>356</v>
      </c>
      <c r="G93" s="2" t="s">
        <v>357</v>
      </c>
    </row>
    <row r="94" spans="1:7" ht="240" x14ac:dyDescent="0.25">
      <c r="A94" s="2" t="s">
        <v>848</v>
      </c>
      <c r="B94" s="2" t="s">
        <v>964</v>
      </c>
      <c r="C94" s="1" t="s">
        <v>823</v>
      </c>
      <c r="D94" s="2" t="s">
        <v>824</v>
      </c>
      <c r="E94" s="2" t="s">
        <v>825</v>
      </c>
      <c r="F94" s="2" t="s">
        <v>849</v>
      </c>
      <c r="G94" s="2" t="s">
        <v>850</v>
      </c>
    </row>
    <row r="95" spans="1:7" ht="225" x14ac:dyDescent="0.25">
      <c r="A95" s="2" t="s">
        <v>851</v>
      </c>
      <c r="B95" s="2" t="s">
        <v>964</v>
      </c>
      <c r="C95" s="1" t="s">
        <v>826</v>
      </c>
      <c r="D95" s="2" t="s">
        <v>824</v>
      </c>
      <c r="E95" s="2" t="s">
        <v>827</v>
      </c>
      <c r="F95" s="2" t="s">
        <v>852</v>
      </c>
      <c r="G95" s="2" t="s">
        <v>853</v>
      </c>
    </row>
    <row r="96" spans="1:7" ht="409.5" x14ac:dyDescent="0.25">
      <c r="A96" s="2" t="s">
        <v>937</v>
      </c>
      <c r="B96" s="2" t="s">
        <v>964</v>
      </c>
      <c r="C96" s="1" t="s">
        <v>938</v>
      </c>
      <c r="D96" s="2" t="s">
        <v>939</v>
      </c>
      <c r="E96" s="2" t="s">
        <v>940</v>
      </c>
      <c r="F96" s="2" t="s">
        <v>941</v>
      </c>
      <c r="G96" s="2" t="s">
        <v>942</v>
      </c>
    </row>
    <row r="97" spans="1:7" ht="390" x14ac:dyDescent="0.25">
      <c r="A97" s="2" t="s">
        <v>943</v>
      </c>
      <c r="B97" s="2" t="s">
        <v>964</v>
      </c>
      <c r="C97" s="1" t="s">
        <v>944</v>
      </c>
      <c r="D97" s="2" t="s">
        <v>939</v>
      </c>
      <c r="E97" s="2" t="s">
        <v>945</v>
      </c>
      <c r="F97" s="2" t="s">
        <v>946</v>
      </c>
      <c r="G97" s="2" t="s">
        <v>947</v>
      </c>
    </row>
    <row r="98" spans="1:7" ht="165" x14ac:dyDescent="0.25">
      <c r="A98" s="2" t="s">
        <v>965</v>
      </c>
      <c r="B98" s="2" t="s">
        <v>739</v>
      </c>
      <c r="C98" s="1" t="s">
        <v>985</v>
      </c>
      <c r="D98" s="2"/>
      <c r="E98" s="2" t="s">
        <v>966</v>
      </c>
      <c r="F98" s="2" t="s">
        <v>967</v>
      </c>
      <c r="G98" s="2" t="s">
        <v>968</v>
      </c>
    </row>
    <row r="99" spans="1:7" ht="105" x14ac:dyDescent="0.25">
      <c r="A99" s="2" t="s">
        <v>969</v>
      </c>
      <c r="B99" s="2" t="s">
        <v>739</v>
      </c>
      <c r="C99" s="1" t="s">
        <v>986</v>
      </c>
      <c r="D99" s="2"/>
      <c r="E99" s="2" t="s">
        <v>970</v>
      </c>
      <c r="F99" s="2" t="s">
        <v>971</v>
      </c>
      <c r="G99" s="2" t="s">
        <v>972</v>
      </c>
    </row>
    <row r="100" spans="1:7" ht="135" x14ac:dyDescent="0.25">
      <c r="A100" s="2" t="s">
        <v>973</v>
      </c>
      <c r="B100" s="2" t="s">
        <v>739</v>
      </c>
      <c r="C100" s="1" t="s">
        <v>987</v>
      </c>
      <c r="D100" s="2"/>
      <c r="E100" s="2" t="s">
        <v>974</v>
      </c>
      <c r="F100" s="2" t="s">
        <v>975</v>
      </c>
      <c r="G100" s="2" t="s">
        <v>976</v>
      </c>
    </row>
    <row r="101" spans="1:7" ht="210" x14ac:dyDescent="0.25">
      <c r="A101" s="2" t="s">
        <v>977</v>
      </c>
      <c r="B101" s="2" t="s">
        <v>739</v>
      </c>
      <c r="C101" s="1" t="s">
        <v>988</v>
      </c>
      <c r="D101" s="2"/>
      <c r="E101" s="2" t="s">
        <v>978</v>
      </c>
      <c r="F101" s="2" t="s">
        <v>979</v>
      </c>
      <c r="G101" s="2" t="s">
        <v>983</v>
      </c>
    </row>
    <row r="102" spans="1:7" ht="135" x14ac:dyDescent="0.25">
      <c r="A102" s="2" t="s">
        <v>980</v>
      </c>
      <c r="B102" s="2" t="s">
        <v>739</v>
      </c>
      <c r="C102" s="1" t="s">
        <v>989</v>
      </c>
      <c r="D102" s="2"/>
      <c r="E102" s="2" t="s">
        <v>981</v>
      </c>
      <c r="F102" s="2" t="s">
        <v>982</v>
      </c>
      <c r="G102" s="2" t="s">
        <v>984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358</v>
      </c>
      <c r="B1" t="s">
        <v>359</v>
      </c>
      <c r="C1" t="s">
        <v>360</v>
      </c>
      <c r="D1" t="s">
        <v>361</v>
      </c>
      <c r="E1" t="s">
        <v>362</v>
      </c>
      <c r="F1" t="s">
        <v>363</v>
      </c>
      <c r="G1" t="s">
        <v>364</v>
      </c>
      <c r="H1" t="s">
        <v>365</v>
      </c>
      <c r="I1" t="s">
        <v>366</v>
      </c>
      <c r="J1" t="s">
        <v>367</v>
      </c>
      <c r="K1" t="s">
        <v>368</v>
      </c>
      <c r="L1" t="s">
        <v>369</v>
      </c>
      <c r="M1" t="s">
        <v>370</v>
      </c>
      <c r="N1" t="s">
        <v>371</v>
      </c>
      <c r="O1" t="s">
        <v>372</v>
      </c>
      <c r="P1" t="s">
        <v>373</v>
      </c>
      <c r="Q1" t="s">
        <v>374</v>
      </c>
      <c r="R1" t="s">
        <v>375</v>
      </c>
      <c r="S1" t="s">
        <v>376</v>
      </c>
      <c r="T1" t="s">
        <v>377</v>
      </c>
      <c r="U1" t="s">
        <v>378</v>
      </c>
      <c r="V1" t="s">
        <v>379</v>
      </c>
      <c r="W1" t="s">
        <v>380</v>
      </c>
    </row>
    <row r="2" spans="1:23" x14ac:dyDescent="0.25">
      <c r="A2" t="s">
        <v>381</v>
      </c>
      <c r="B2">
        <v>2015</v>
      </c>
      <c r="C2" t="s">
        <v>382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381</v>
      </c>
      <c r="B3">
        <v>2014</v>
      </c>
      <c r="C3" t="s">
        <v>382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381</v>
      </c>
      <c r="B4">
        <v>2013</v>
      </c>
      <c r="C4" t="s">
        <v>382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381</v>
      </c>
      <c r="B5">
        <v>2012</v>
      </c>
      <c r="C5" t="s">
        <v>382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381</v>
      </c>
      <c r="B6">
        <v>2011</v>
      </c>
      <c r="C6" t="s">
        <v>382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381</v>
      </c>
      <c r="B7">
        <v>2010</v>
      </c>
      <c r="C7" t="s">
        <v>382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381</v>
      </c>
      <c r="B8">
        <v>2009</v>
      </c>
      <c r="C8" t="s">
        <v>382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381</v>
      </c>
      <c r="B9">
        <v>2008</v>
      </c>
      <c r="C9" t="s">
        <v>382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381</v>
      </c>
      <c r="B10">
        <v>2007</v>
      </c>
      <c r="C10" t="s">
        <v>382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381</v>
      </c>
      <c r="B11">
        <v>2006</v>
      </c>
      <c r="C11" t="s">
        <v>382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381</v>
      </c>
      <c r="B12">
        <v>2005</v>
      </c>
      <c r="C12" t="s">
        <v>382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381</v>
      </c>
      <c r="B13">
        <v>2004</v>
      </c>
      <c r="C13" t="s">
        <v>382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381</v>
      </c>
      <c r="B14">
        <v>2003</v>
      </c>
      <c r="C14" t="s">
        <v>382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381</v>
      </c>
      <c r="B15">
        <v>2002</v>
      </c>
      <c r="C15" t="s">
        <v>382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381</v>
      </c>
      <c r="B16">
        <v>2001</v>
      </c>
      <c r="C16" t="s">
        <v>382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381</v>
      </c>
      <c r="B17">
        <v>2000</v>
      </c>
      <c r="C17" t="s">
        <v>382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383</v>
      </c>
      <c r="B18">
        <v>2015</v>
      </c>
      <c r="C18" t="s">
        <v>382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383</v>
      </c>
      <c r="B19">
        <v>2014</v>
      </c>
      <c r="C19" t="s">
        <v>382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383</v>
      </c>
      <c r="B20">
        <v>2013</v>
      </c>
      <c r="C20" t="s">
        <v>382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383</v>
      </c>
      <c r="B21">
        <v>2012</v>
      </c>
      <c r="C21" t="s">
        <v>382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383</v>
      </c>
      <c r="B22">
        <v>2011</v>
      </c>
      <c r="C22" t="s">
        <v>382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383</v>
      </c>
      <c r="B23">
        <v>2010</v>
      </c>
      <c r="C23" t="s">
        <v>382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383</v>
      </c>
      <c r="B24">
        <v>2009</v>
      </c>
      <c r="C24" t="s">
        <v>382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383</v>
      </c>
      <c r="B25">
        <v>2008</v>
      </c>
      <c r="C25" t="s">
        <v>382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383</v>
      </c>
      <c r="B26">
        <v>2007</v>
      </c>
      <c r="C26" t="s">
        <v>382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383</v>
      </c>
      <c r="B27">
        <v>2006</v>
      </c>
      <c r="C27" t="s">
        <v>382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383</v>
      </c>
      <c r="B28">
        <v>2005</v>
      </c>
      <c r="C28" t="s">
        <v>382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383</v>
      </c>
      <c r="B29">
        <v>2004</v>
      </c>
      <c r="C29" t="s">
        <v>382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383</v>
      </c>
      <c r="B30">
        <v>2003</v>
      </c>
      <c r="C30" t="s">
        <v>382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383</v>
      </c>
      <c r="B31">
        <v>2002</v>
      </c>
      <c r="C31" t="s">
        <v>382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383</v>
      </c>
      <c r="B32">
        <v>2001</v>
      </c>
      <c r="C32" t="s">
        <v>382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383</v>
      </c>
      <c r="B33">
        <v>2000</v>
      </c>
      <c r="C33" t="s">
        <v>382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384</v>
      </c>
      <c r="B34">
        <v>2015</v>
      </c>
      <c r="C34" t="s">
        <v>382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384</v>
      </c>
      <c r="B35">
        <v>2014</v>
      </c>
      <c r="C35" t="s">
        <v>382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384</v>
      </c>
      <c r="B36">
        <v>2013</v>
      </c>
      <c r="C36" t="s">
        <v>382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384</v>
      </c>
      <c r="B37">
        <v>2012</v>
      </c>
      <c r="C37" t="s">
        <v>382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384</v>
      </c>
      <c r="B38">
        <v>2011</v>
      </c>
      <c r="C38" t="s">
        <v>382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384</v>
      </c>
      <c r="B39">
        <v>2010</v>
      </c>
      <c r="C39" t="s">
        <v>382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384</v>
      </c>
      <c r="B40">
        <v>2009</v>
      </c>
      <c r="C40" t="s">
        <v>382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384</v>
      </c>
      <c r="B41">
        <v>2008</v>
      </c>
      <c r="C41" t="s">
        <v>382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384</v>
      </c>
      <c r="B42">
        <v>2007</v>
      </c>
      <c r="C42" t="s">
        <v>382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384</v>
      </c>
      <c r="B43">
        <v>2006</v>
      </c>
      <c r="C43" t="s">
        <v>382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384</v>
      </c>
      <c r="B44">
        <v>2005</v>
      </c>
      <c r="C44" t="s">
        <v>382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384</v>
      </c>
      <c r="B45">
        <v>2004</v>
      </c>
      <c r="C45" t="s">
        <v>382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384</v>
      </c>
      <c r="B46">
        <v>2003</v>
      </c>
      <c r="C46" t="s">
        <v>382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384</v>
      </c>
      <c r="B47">
        <v>2002</v>
      </c>
      <c r="C47" t="s">
        <v>382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384</v>
      </c>
      <c r="B48">
        <v>2001</v>
      </c>
      <c r="C48" t="s">
        <v>382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384</v>
      </c>
      <c r="B49">
        <v>2000</v>
      </c>
      <c r="C49" t="s">
        <v>382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385</v>
      </c>
      <c r="B50">
        <v>2015</v>
      </c>
      <c r="C50" t="s">
        <v>382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385</v>
      </c>
      <c r="B51">
        <v>2014</v>
      </c>
      <c r="C51" t="s">
        <v>382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385</v>
      </c>
      <c r="B52">
        <v>2013</v>
      </c>
      <c r="C52" t="s">
        <v>382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385</v>
      </c>
      <c r="B53">
        <v>2012</v>
      </c>
      <c r="C53" t="s">
        <v>382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385</v>
      </c>
      <c r="B54">
        <v>2011</v>
      </c>
      <c r="C54" t="s">
        <v>382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385</v>
      </c>
      <c r="B55">
        <v>2010</v>
      </c>
      <c r="C55" t="s">
        <v>382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385</v>
      </c>
      <c r="B56">
        <v>2009</v>
      </c>
      <c r="C56" t="s">
        <v>382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385</v>
      </c>
      <c r="B57">
        <v>2008</v>
      </c>
      <c r="C57" t="s">
        <v>382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385</v>
      </c>
      <c r="B58">
        <v>2007</v>
      </c>
      <c r="C58" t="s">
        <v>382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385</v>
      </c>
      <c r="B59">
        <v>2006</v>
      </c>
      <c r="C59" t="s">
        <v>382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385</v>
      </c>
      <c r="B60">
        <v>2005</v>
      </c>
      <c r="C60" t="s">
        <v>382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385</v>
      </c>
      <c r="B61">
        <v>2004</v>
      </c>
      <c r="C61" t="s">
        <v>382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385</v>
      </c>
      <c r="B62">
        <v>2003</v>
      </c>
      <c r="C62" t="s">
        <v>382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385</v>
      </c>
      <c r="B63">
        <v>2002</v>
      </c>
      <c r="C63" t="s">
        <v>382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385</v>
      </c>
      <c r="B64">
        <v>2001</v>
      </c>
      <c r="C64" t="s">
        <v>382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385</v>
      </c>
      <c r="B65">
        <v>2000</v>
      </c>
      <c r="C65" t="s">
        <v>382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386</v>
      </c>
      <c r="B66">
        <v>2015</v>
      </c>
      <c r="C66" t="s">
        <v>382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386</v>
      </c>
      <c r="B67">
        <v>2014</v>
      </c>
      <c r="C67" t="s">
        <v>382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386</v>
      </c>
      <c r="B68">
        <v>2013</v>
      </c>
      <c r="C68" t="s">
        <v>382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386</v>
      </c>
      <c r="B69">
        <v>2012</v>
      </c>
      <c r="C69" t="s">
        <v>382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386</v>
      </c>
      <c r="B70">
        <v>2011</v>
      </c>
      <c r="C70" t="s">
        <v>382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386</v>
      </c>
      <c r="B71">
        <v>2010</v>
      </c>
      <c r="C71" t="s">
        <v>382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386</v>
      </c>
      <c r="B72">
        <v>2009</v>
      </c>
      <c r="C72" t="s">
        <v>382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386</v>
      </c>
      <c r="B73">
        <v>2008</v>
      </c>
      <c r="C73" t="s">
        <v>382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386</v>
      </c>
      <c r="B74">
        <v>2007</v>
      </c>
      <c r="C74" t="s">
        <v>382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386</v>
      </c>
      <c r="B75">
        <v>2006</v>
      </c>
      <c r="C75" t="s">
        <v>382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386</v>
      </c>
      <c r="B76">
        <v>2005</v>
      </c>
      <c r="C76" t="s">
        <v>382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386</v>
      </c>
      <c r="B77">
        <v>2004</v>
      </c>
      <c r="C77" t="s">
        <v>382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386</v>
      </c>
      <c r="B78">
        <v>2003</v>
      </c>
      <c r="C78" t="s">
        <v>382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386</v>
      </c>
      <c r="B79">
        <v>2002</v>
      </c>
      <c r="C79" t="s">
        <v>382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386</v>
      </c>
      <c r="B80">
        <v>2001</v>
      </c>
      <c r="C80" t="s">
        <v>382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386</v>
      </c>
      <c r="B81">
        <v>2000</v>
      </c>
      <c r="C81" t="s">
        <v>382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387</v>
      </c>
      <c r="B82">
        <v>2015</v>
      </c>
      <c r="C82" t="s">
        <v>382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387</v>
      </c>
      <c r="B83">
        <v>2014</v>
      </c>
      <c r="C83" t="s">
        <v>382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387</v>
      </c>
      <c r="B84">
        <v>2013</v>
      </c>
      <c r="C84" t="s">
        <v>382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387</v>
      </c>
      <c r="B85">
        <v>2012</v>
      </c>
      <c r="C85" t="s">
        <v>382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387</v>
      </c>
      <c r="B86">
        <v>2011</v>
      </c>
      <c r="C86" t="s">
        <v>382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387</v>
      </c>
      <c r="B87">
        <v>2010</v>
      </c>
      <c r="C87" t="s">
        <v>382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387</v>
      </c>
      <c r="B88">
        <v>2009</v>
      </c>
      <c r="C88" t="s">
        <v>382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387</v>
      </c>
      <c r="B89">
        <v>2008</v>
      </c>
      <c r="C89" t="s">
        <v>382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387</v>
      </c>
      <c r="B90">
        <v>2007</v>
      </c>
      <c r="C90" t="s">
        <v>382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387</v>
      </c>
      <c r="B91">
        <v>2006</v>
      </c>
      <c r="C91" t="s">
        <v>382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387</v>
      </c>
      <c r="B92">
        <v>2005</v>
      </c>
      <c r="C92" t="s">
        <v>382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387</v>
      </c>
      <c r="B93">
        <v>2004</v>
      </c>
      <c r="C93" t="s">
        <v>382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387</v>
      </c>
      <c r="B94">
        <v>2003</v>
      </c>
      <c r="C94" t="s">
        <v>382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387</v>
      </c>
      <c r="B95">
        <v>2002</v>
      </c>
      <c r="C95" t="s">
        <v>382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387</v>
      </c>
      <c r="B96">
        <v>2001</v>
      </c>
      <c r="C96" t="s">
        <v>382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387</v>
      </c>
      <c r="B97">
        <v>2000</v>
      </c>
      <c r="C97" t="s">
        <v>382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388</v>
      </c>
      <c r="B98">
        <v>2015</v>
      </c>
      <c r="C98" t="s">
        <v>382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388</v>
      </c>
      <c r="B99">
        <v>2014</v>
      </c>
      <c r="C99" t="s">
        <v>382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388</v>
      </c>
      <c r="B100">
        <v>2013</v>
      </c>
      <c r="C100" t="s">
        <v>382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388</v>
      </c>
      <c r="B101">
        <v>2012</v>
      </c>
      <c r="C101" t="s">
        <v>382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388</v>
      </c>
      <c r="B102">
        <v>2011</v>
      </c>
      <c r="C102" t="s">
        <v>382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388</v>
      </c>
      <c r="B103">
        <v>2010</v>
      </c>
      <c r="C103" t="s">
        <v>382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388</v>
      </c>
      <c r="B104">
        <v>2009</v>
      </c>
      <c r="C104" t="s">
        <v>382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388</v>
      </c>
      <c r="B105">
        <v>2008</v>
      </c>
      <c r="C105" t="s">
        <v>382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388</v>
      </c>
      <c r="B106">
        <v>2007</v>
      </c>
      <c r="C106" t="s">
        <v>382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388</v>
      </c>
      <c r="B107">
        <v>2006</v>
      </c>
      <c r="C107" t="s">
        <v>382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388</v>
      </c>
      <c r="B108">
        <v>2005</v>
      </c>
      <c r="C108" t="s">
        <v>382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388</v>
      </c>
      <c r="B109">
        <v>2004</v>
      </c>
      <c r="C109" t="s">
        <v>382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388</v>
      </c>
      <c r="B110">
        <v>2003</v>
      </c>
      <c r="C110" t="s">
        <v>382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388</v>
      </c>
      <c r="B111">
        <v>2002</v>
      </c>
      <c r="C111" t="s">
        <v>382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388</v>
      </c>
      <c r="B112">
        <v>2001</v>
      </c>
      <c r="C112" t="s">
        <v>382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388</v>
      </c>
      <c r="B113">
        <v>2000</v>
      </c>
      <c r="C113" t="s">
        <v>382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389</v>
      </c>
      <c r="B114">
        <v>2015</v>
      </c>
      <c r="C114" t="s">
        <v>390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389</v>
      </c>
      <c r="B115">
        <v>2014</v>
      </c>
      <c r="C115" t="s">
        <v>390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389</v>
      </c>
      <c r="B116">
        <v>2013</v>
      </c>
      <c r="C116" t="s">
        <v>390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389</v>
      </c>
      <c r="B117">
        <v>2012</v>
      </c>
      <c r="C117" t="s">
        <v>390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389</v>
      </c>
      <c r="B118">
        <v>2011</v>
      </c>
      <c r="C118" t="s">
        <v>390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389</v>
      </c>
      <c r="B119">
        <v>2010</v>
      </c>
      <c r="C119" t="s">
        <v>390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389</v>
      </c>
      <c r="B120">
        <v>2009</v>
      </c>
      <c r="C120" t="s">
        <v>390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389</v>
      </c>
      <c r="B121">
        <v>2008</v>
      </c>
      <c r="C121" t="s">
        <v>390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389</v>
      </c>
      <c r="B122">
        <v>2007</v>
      </c>
      <c r="C122" t="s">
        <v>390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389</v>
      </c>
      <c r="B123">
        <v>2006</v>
      </c>
      <c r="C123" t="s">
        <v>390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389</v>
      </c>
      <c r="B124">
        <v>2005</v>
      </c>
      <c r="C124" t="s">
        <v>390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389</v>
      </c>
      <c r="B125">
        <v>2004</v>
      </c>
      <c r="C125" t="s">
        <v>390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389</v>
      </c>
      <c r="B126">
        <v>2003</v>
      </c>
      <c r="C126" t="s">
        <v>390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389</v>
      </c>
      <c r="B127">
        <v>2002</v>
      </c>
      <c r="C127" t="s">
        <v>390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389</v>
      </c>
      <c r="B128">
        <v>2001</v>
      </c>
      <c r="C128" t="s">
        <v>390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389</v>
      </c>
      <c r="B129">
        <v>2000</v>
      </c>
      <c r="C129" t="s">
        <v>390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391</v>
      </c>
      <c r="B130">
        <v>2015</v>
      </c>
      <c r="C130" t="s">
        <v>390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391</v>
      </c>
      <c r="B131">
        <v>2014</v>
      </c>
      <c r="C131" t="s">
        <v>390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391</v>
      </c>
      <c r="B132">
        <v>2013</v>
      </c>
      <c r="C132" t="s">
        <v>390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391</v>
      </c>
      <c r="B133">
        <v>2012</v>
      </c>
      <c r="C133" t="s">
        <v>390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391</v>
      </c>
      <c r="B134">
        <v>2011</v>
      </c>
      <c r="C134" t="s">
        <v>390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391</v>
      </c>
      <c r="B135">
        <v>2010</v>
      </c>
      <c r="C135" t="s">
        <v>390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391</v>
      </c>
      <c r="B136">
        <v>2009</v>
      </c>
      <c r="C136" t="s">
        <v>390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391</v>
      </c>
      <c r="B137">
        <v>2008</v>
      </c>
      <c r="C137" t="s">
        <v>390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391</v>
      </c>
      <c r="B138">
        <v>2007</v>
      </c>
      <c r="C138" t="s">
        <v>390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391</v>
      </c>
      <c r="B139">
        <v>2006</v>
      </c>
      <c r="C139" t="s">
        <v>390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391</v>
      </c>
      <c r="B140">
        <v>2005</v>
      </c>
      <c r="C140" t="s">
        <v>390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391</v>
      </c>
      <c r="B141">
        <v>2004</v>
      </c>
      <c r="C141" t="s">
        <v>390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391</v>
      </c>
      <c r="B142">
        <v>2003</v>
      </c>
      <c r="C142" t="s">
        <v>390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391</v>
      </c>
      <c r="B143">
        <v>2002</v>
      </c>
      <c r="C143" t="s">
        <v>390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391</v>
      </c>
      <c r="B144">
        <v>2001</v>
      </c>
      <c r="C144" t="s">
        <v>390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391</v>
      </c>
      <c r="B145">
        <v>2000</v>
      </c>
      <c r="C145" t="s">
        <v>390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392</v>
      </c>
      <c r="B146">
        <v>2015</v>
      </c>
      <c r="C146" t="s">
        <v>382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392</v>
      </c>
      <c r="B147">
        <v>2014</v>
      </c>
      <c r="C147" t="s">
        <v>382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392</v>
      </c>
      <c r="B148">
        <v>2013</v>
      </c>
      <c r="C148" t="s">
        <v>382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392</v>
      </c>
      <c r="B149">
        <v>2012</v>
      </c>
      <c r="C149" t="s">
        <v>382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392</v>
      </c>
      <c r="B150">
        <v>2011</v>
      </c>
      <c r="C150" t="s">
        <v>382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392</v>
      </c>
      <c r="B151">
        <v>2010</v>
      </c>
      <c r="C151" t="s">
        <v>382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392</v>
      </c>
      <c r="B152">
        <v>2009</v>
      </c>
      <c r="C152" t="s">
        <v>382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392</v>
      </c>
      <c r="B153">
        <v>2008</v>
      </c>
      <c r="C153" t="s">
        <v>382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392</v>
      </c>
      <c r="B154">
        <v>2007</v>
      </c>
      <c r="C154" t="s">
        <v>382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392</v>
      </c>
      <c r="B155">
        <v>2006</v>
      </c>
      <c r="C155" t="s">
        <v>382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392</v>
      </c>
      <c r="B156">
        <v>2005</v>
      </c>
      <c r="C156" t="s">
        <v>382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392</v>
      </c>
      <c r="B157">
        <v>2004</v>
      </c>
      <c r="C157" t="s">
        <v>382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392</v>
      </c>
      <c r="B158">
        <v>2003</v>
      </c>
      <c r="C158" t="s">
        <v>382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392</v>
      </c>
      <c r="B159">
        <v>2002</v>
      </c>
      <c r="C159" t="s">
        <v>382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392</v>
      </c>
      <c r="B160">
        <v>2001</v>
      </c>
      <c r="C160" t="s">
        <v>382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392</v>
      </c>
      <c r="B161">
        <v>2000</v>
      </c>
      <c r="C161" t="s">
        <v>382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393</v>
      </c>
      <c r="B162">
        <v>2015</v>
      </c>
      <c r="C162" t="s">
        <v>382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393</v>
      </c>
      <c r="B163">
        <v>2014</v>
      </c>
      <c r="C163" t="s">
        <v>382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393</v>
      </c>
      <c r="B164">
        <v>2013</v>
      </c>
      <c r="C164" t="s">
        <v>382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393</v>
      </c>
      <c r="B165">
        <v>2012</v>
      </c>
      <c r="C165" t="s">
        <v>382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393</v>
      </c>
      <c r="B166">
        <v>2011</v>
      </c>
      <c r="C166" t="s">
        <v>382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393</v>
      </c>
      <c r="B167">
        <v>2010</v>
      </c>
      <c r="C167" t="s">
        <v>382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393</v>
      </c>
      <c r="B168">
        <v>2009</v>
      </c>
      <c r="C168" t="s">
        <v>382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393</v>
      </c>
      <c r="B169">
        <v>2008</v>
      </c>
      <c r="C169" t="s">
        <v>382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393</v>
      </c>
      <c r="B170">
        <v>2007</v>
      </c>
      <c r="C170" t="s">
        <v>382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393</v>
      </c>
      <c r="B171">
        <v>2006</v>
      </c>
      <c r="C171" t="s">
        <v>382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393</v>
      </c>
      <c r="B172">
        <v>2005</v>
      </c>
      <c r="C172" t="s">
        <v>382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393</v>
      </c>
      <c r="B173">
        <v>2004</v>
      </c>
      <c r="C173" t="s">
        <v>382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393</v>
      </c>
      <c r="B174">
        <v>2003</v>
      </c>
      <c r="C174" t="s">
        <v>382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393</v>
      </c>
      <c r="B175">
        <v>2002</v>
      </c>
      <c r="C175" t="s">
        <v>382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393</v>
      </c>
      <c r="B176">
        <v>2001</v>
      </c>
      <c r="C176" t="s">
        <v>382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393</v>
      </c>
      <c r="B177">
        <v>2000</v>
      </c>
      <c r="C177" t="s">
        <v>382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394</v>
      </c>
      <c r="B178">
        <v>2015</v>
      </c>
      <c r="C178" t="s">
        <v>382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394</v>
      </c>
      <c r="B179">
        <v>2014</v>
      </c>
      <c r="C179" t="s">
        <v>382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394</v>
      </c>
      <c r="B180">
        <v>2013</v>
      </c>
      <c r="C180" t="s">
        <v>382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394</v>
      </c>
      <c r="B181">
        <v>2012</v>
      </c>
      <c r="C181" t="s">
        <v>382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394</v>
      </c>
      <c r="B182">
        <v>2011</v>
      </c>
      <c r="C182" t="s">
        <v>382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394</v>
      </c>
      <c r="B183">
        <v>2010</v>
      </c>
      <c r="C183" t="s">
        <v>382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394</v>
      </c>
      <c r="B184">
        <v>2009</v>
      </c>
      <c r="C184" t="s">
        <v>382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394</v>
      </c>
      <c r="B185">
        <v>2008</v>
      </c>
      <c r="C185" t="s">
        <v>382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394</v>
      </c>
      <c r="B186">
        <v>2007</v>
      </c>
      <c r="C186" t="s">
        <v>382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394</v>
      </c>
      <c r="B187">
        <v>2006</v>
      </c>
      <c r="C187" t="s">
        <v>382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394</v>
      </c>
      <c r="B188">
        <v>2005</v>
      </c>
      <c r="C188" t="s">
        <v>382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394</v>
      </c>
      <c r="B189">
        <v>2004</v>
      </c>
      <c r="C189" t="s">
        <v>382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394</v>
      </c>
      <c r="B190">
        <v>2003</v>
      </c>
      <c r="C190" t="s">
        <v>382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394</v>
      </c>
      <c r="B191">
        <v>2002</v>
      </c>
      <c r="C191" t="s">
        <v>382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394</v>
      </c>
      <c r="B192">
        <v>2001</v>
      </c>
      <c r="C192" t="s">
        <v>382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394</v>
      </c>
      <c r="B193">
        <v>2000</v>
      </c>
      <c r="C193" t="s">
        <v>382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395</v>
      </c>
      <c r="B194">
        <v>2015</v>
      </c>
      <c r="C194" t="s">
        <v>382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395</v>
      </c>
      <c r="B195">
        <v>2014</v>
      </c>
      <c r="C195" t="s">
        <v>382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395</v>
      </c>
      <c r="B196">
        <v>2013</v>
      </c>
      <c r="C196" t="s">
        <v>382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395</v>
      </c>
      <c r="B197">
        <v>2012</v>
      </c>
      <c r="C197" t="s">
        <v>382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395</v>
      </c>
      <c r="B198">
        <v>2011</v>
      </c>
      <c r="C198" t="s">
        <v>382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395</v>
      </c>
      <c r="B199">
        <v>2010</v>
      </c>
      <c r="C199" t="s">
        <v>382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395</v>
      </c>
      <c r="B200">
        <v>2009</v>
      </c>
      <c r="C200" t="s">
        <v>382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395</v>
      </c>
      <c r="B201">
        <v>2008</v>
      </c>
      <c r="C201" t="s">
        <v>382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395</v>
      </c>
      <c r="B202">
        <v>2007</v>
      </c>
      <c r="C202" t="s">
        <v>382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395</v>
      </c>
      <c r="B203">
        <v>2006</v>
      </c>
      <c r="C203" t="s">
        <v>382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395</v>
      </c>
      <c r="B204">
        <v>2005</v>
      </c>
      <c r="C204" t="s">
        <v>382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395</v>
      </c>
      <c r="B205">
        <v>2004</v>
      </c>
      <c r="C205" t="s">
        <v>382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395</v>
      </c>
      <c r="B206">
        <v>2003</v>
      </c>
      <c r="C206" t="s">
        <v>382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395</v>
      </c>
      <c r="B207">
        <v>2002</v>
      </c>
      <c r="C207" t="s">
        <v>382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395</v>
      </c>
      <c r="B208">
        <v>2001</v>
      </c>
      <c r="C208" t="s">
        <v>382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395</v>
      </c>
      <c r="B209">
        <v>2000</v>
      </c>
      <c r="C209" t="s">
        <v>382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396</v>
      </c>
      <c r="B210">
        <v>2015</v>
      </c>
      <c r="C210" t="s">
        <v>382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396</v>
      </c>
      <c r="B211">
        <v>2014</v>
      </c>
      <c r="C211" t="s">
        <v>382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396</v>
      </c>
      <c r="B212">
        <v>2013</v>
      </c>
      <c r="C212" t="s">
        <v>382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396</v>
      </c>
      <c r="B213">
        <v>2012</v>
      </c>
      <c r="C213" t="s">
        <v>382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396</v>
      </c>
      <c r="B214">
        <v>2011</v>
      </c>
      <c r="C214" t="s">
        <v>382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396</v>
      </c>
      <c r="B215">
        <v>2010</v>
      </c>
      <c r="C215" t="s">
        <v>382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396</v>
      </c>
      <c r="B216">
        <v>2009</v>
      </c>
      <c r="C216" t="s">
        <v>382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396</v>
      </c>
      <c r="B217">
        <v>2008</v>
      </c>
      <c r="C217" t="s">
        <v>382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396</v>
      </c>
      <c r="B218">
        <v>2007</v>
      </c>
      <c r="C218" t="s">
        <v>382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396</v>
      </c>
      <c r="B219">
        <v>2006</v>
      </c>
      <c r="C219" t="s">
        <v>382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396</v>
      </c>
      <c r="B220">
        <v>2005</v>
      </c>
      <c r="C220" t="s">
        <v>382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396</v>
      </c>
      <c r="B221">
        <v>2004</v>
      </c>
      <c r="C221" t="s">
        <v>382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396</v>
      </c>
      <c r="B222">
        <v>2003</v>
      </c>
      <c r="C222" t="s">
        <v>382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396</v>
      </c>
      <c r="B223">
        <v>2002</v>
      </c>
      <c r="C223" t="s">
        <v>382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396</v>
      </c>
      <c r="B224">
        <v>2001</v>
      </c>
      <c r="C224" t="s">
        <v>382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396</v>
      </c>
      <c r="B225">
        <v>2000</v>
      </c>
      <c r="C225" t="s">
        <v>382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397</v>
      </c>
      <c r="B226">
        <v>2015</v>
      </c>
      <c r="C226" t="s">
        <v>382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397</v>
      </c>
      <c r="B227">
        <v>2014</v>
      </c>
      <c r="C227" t="s">
        <v>382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397</v>
      </c>
      <c r="B228">
        <v>2013</v>
      </c>
      <c r="C228" t="s">
        <v>382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397</v>
      </c>
      <c r="B229">
        <v>2012</v>
      </c>
      <c r="C229" t="s">
        <v>382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397</v>
      </c>
      <c r="B230">
        <v>2011</v>
      </c>
      <c r="C230" t="s">
        <v>382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397</v>
      </c>
      <c r="B231">
        <v>2010</v>
      </c>
      <c r="C231" t="s">
        <v>382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397</v>
      </c>
      <c r="B232">
        <v>2009</v>
      </c>
      <c r="C232" t="s">
        <v>382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397</v>
      </c>
      <c r="B233">
        <v>2008</v>
      </c>
      <c r="C233" t="s">
        <v>382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397</v>
      </c>
      <c r="B234">
        <v>2007</v>
      </c>
      <c r="C234" t="s">
        <v>382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397</v>
      </c>
      <c r="B235">
        <v>2006</v>
      </c>
      <c r="C235" t="s">
        <v>382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397</v>
      </c>
      <c r="B236">
        <v>2005</v>
      </c>
      <c r="C236" t="s">
        <v>382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397</v>
      </c>
      <c r="B237">
        <v>2004</v>
      </c>
      <c r="C237" t="s">
        <v>382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397</v>
      </c>
      <c r="B238">
        <v>2003</v>
      </c>
      <c r="C238" t="s">
        <v>382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397</v>
      </c>
      <c r="B239">
        <v>2002</v>
      </c>
      <c r="C239" t="s">
        <v>382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397</v>
      </c>
      <c r="B240">
        <v>2001</v>
      </c>
      <c r="C240" t="s">
        <v>382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397</v>
      </c>
      <c r="B241">
        <v>2000</v>
      </c>
      <c r="C241" t="s">
        <v>382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398</v>
      </c>
      <c r="B242">
        <v>2015</v>
      </c>
      <c r="C242" t="s">
        <v>390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398</v>
      </c>
      <c r="B243">
        <v>2014</v>
      </c>
      <c r="C243" t="s">
        <v>390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398</v>
      </c>
      <c r="B244">
        <v>2013</v>
      </c>
      <c r="C244" t="s">
        <v>390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398</v>
      </c>
      <c r="B245">
        <v>2012</v>
      </c>
      <c r="C245" t="s">
        <v>390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398</v>
      </c>
      <c r="B246">
        <v>2011</v>
      </c>
      <c r="C246" t="s">
        <v>390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398</v>
      </c>
      <c r="B247">
        <v>2010</v>
      </c>
      <c r="C247" t="s">
        <v>390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398</v>
      </c>
      <c r="B248">
        <v>2009</v>
      </c>
      <c r="C248" t="s">
        <v>390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398</v>
      </c>
      <c r="B249">
        <v>2008</v>
      </c>
      <c r="C249" t="s">
        <v>390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398</v>
      </c>
      <c r="B250">
        <v>2007</v>
      </c>
      <c r="C250" t="s">
        <v>390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398</v>
      </c>
      <c r="B251">
        <v>2006</v>
      </c>
      <c r="C251" t="s">
        <v>390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398</v>
      </c>
      <c r="B252">
        <v>2005</v>
      </c>
      <c r="C252" t="s">
        <v>390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398</v>
      </c>
      <c r="B253">
        <v>2004</v>
      </c>
      <c r="C253" t="s">
        <v>390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398</v>
      </c>
      <c r="B254">
        <v>2003</v>
      </c>
      <c r="C254" t="s">
        <v>390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398</v>
      </c>
      <c r="B255">
        <v>2002</v>
      </c>
      <c r="C255" t="s">
        <v>390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398</v>
      </c>
      <c r="B256">
        <v>2001</v>
      </c>
      <c r="C256" t="s">
        <v>390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398</v>
      </c>
      <c r="B257">
        <v>2000</v>
      </c>
      <c r="C257" t="s">
        <v>390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399</v>
      </c>
      <c r="B258">
        <v>2015</v>
      </c>
      <c r="C258" t="s">
        <v>382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399</v>
      </c>
      <c r="B259">
        <v>2014</v>
      </c>
      <c r="C259" t="s">
        <v>382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399</v>
      </c>
      <c r="B260">
        <v>2013</v>
      </c>
      <c r="C260" t="s">
        <v>382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399</v>
      </c>
      <c r="B261">
        <v>2012</v>
      </c>
      <c r="C261" t="s">
        <v>382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399</v>
      </c>
      <c r="B262">
        <v>2011</v>
      </c>
      <c r="C262" t="s">
        <v>382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399</v>
      </c>
      <c r="B263">
        <v>2010</v>
      </c>
      <c r="C263" t="s">
        <v>382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399</v>
      </c>
      <c r="B264">
        <v>2009</v>
      </c>
      <c r="C264" t="s">
        <v>382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399</v>
      </c>
      <c r="B265">
        <v>2008</v>
      </c>
      <c r="C265" t="s">
        <v>382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399</v>
      </c>
      <c r="B266">
        <v>2007</v>
      </c>
      <c r="C266" t="s">
        <v>382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399</v>
      </c>
      <c r="B267">
        <v>2006</v>
      </c>
      <c r="C267" t="s">
        <v>382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399</v>
      </c>
      <c r="B268">
        <v>2005</v>
      </c>
      <c r="C268" t="s">
        <v>382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399</v>
      </c>
      <c r="B269">
        <v>2004</v>
      </c>
      <c r="C269" t="s">
        <v>382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399</v>
      </c>
      <c r="B270">
        <v>2003</v>
      </c>
      <c r="C270" t="s">
        <v>382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399</v>
      </c>
      <c r="B271">
        <v>2002</v>
      </c>
      <c r="C271" t="s">
        <v>382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399</v>
      </c>
      <c r="B272">
        <v>2001</v>
      </c>
      <c r="C272" t="s">
        <v>382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399</v>
      </c>
      <c r="B273">
        <v>2000</v>
      </c>
      <c r="C273" t="s">
        <v>382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400</v>
      </c>
      <c r="B274">
        <v>2015</v>
      </c>
      <c r="C274" t="s">
        <v>382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400</v>
      </c>
      <c r="B275">
        <v>2014</v>
      </c>
      <c r="C275" t="s">
        <v>382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400</v>
      </c>
      <c r="B276">
        <v>2013</v>
      </c>
      <c r="C276" t="s">
        <v>382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400</v>
      </c>
      <c r="B277">
        <v>2012</v>
      </c>
      <c r="C277" t="s">
        <v>382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400</v>
      </c>
      <c r="B278">
        <v>2011</v>
      </c>
      <c r="C278" t="s">
        <v>382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400</v>
      </c>
      <c r="B279">
        <v>2010</v>
      </c>
      <c r="C279" t="s">
        <v>382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400</v>
      </c>
      <c r="B280">
        <v>2009</v>
      </c>
      <c r="C280" t="s">
        <v>382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400</v>
      </c>
      <c r="B281">
        <v>2008</v>
      </c>
      <c r="C281" t="s">
        <v>382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400</v>
      </c>
      <c r="B282">
        <v>2007</v>
      </c>
      <c r="C282" t="s">
        <v>382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400</v>
      </c>
      <c r="B283">
        <v>2006</v>
      </c>
      <c r="C283" t="s">
        <v>382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400</v>
      </c>
      <c r="B284">
        <v>2005</v>
      </c>
      <c r="C284" t="s">
        <v>382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400</v>
      </c>
      <c r="B285">
        <v>2004</v>
      </c>
      <c r="C285" t="s">
        <v>382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400</v>
      </c>
      <c r="B286">
        <v>2003</v>
      </c>
      <c r="C286" t="s">
        <v>382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400</v>
      </c>
      <c r="B287">
        <v>2002</v>
      </c>
      <c r="C287" t="s">
        <v>382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400</v>
      </c>
      <c r="B288">
        <v>2001</v>
      </c>
      <c r="C288" t="s">
        <v>382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400</v>
      </c>
      <c r="B289">
        <v>2000</v>
      </c>
      <c r="C289" t="s">
        <v>382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401</v>
      </c>
      <c r="B290">
        <v>2015</v>
      </c>
      <c r="C290" t="s">
        <v>382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401</v>
      </c>
      <c r="B291">
        <v>2014</v>
      </c>
      <c r="C291" t="s">
        <v>382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401</v>
      </c>
      <c r="B292">
        <v>2013</v>
      </c>
      <c r="C292" t="s">
        <v>382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401</v>
      </c>
      <c r="B293">
        <v>2012</v>
      </c>
      <c r="C293" t="s">
        <v>382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401</v>
      </c>
      <c r="B294">
        <v>2011</v>
      </c>
      <c r="C294" t="s">
        <v>382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401</v>
      </c>
      <c r="B295">
        <v>2010</v>
      </c>
      <c r="C295" t="s">
        <v>382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401</v>
      </c>
      <c r="B296">
        <v>2009</v>
      </c>
      <c r="C296" t="s">
        <v>382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401</v>
      </c>
      <c r="B297">
        <v>2008</v>
      </c>
      <c r="C297" t="s">
        <v>382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401</v>
      </c>
      <c r="B298">
        <v>2007</v>
      </c>
      <c r="C298" t="s">
        <v>382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401</v>
      </c>
      <c r="B299">
        <v>2006</v>
      </c>
      <c r="C299" t="s">
        <v>382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401</v>
      </c>
      <c r="B300">
        <v>2005</v>
      </c>
      <c r="C300" t="s">
        <v>382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401</v>
      </c>
      <c r="B301">
        <v>2004</v>
      </c>
      <c r="C301" t="s">
        <v>382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401</v>
      </c>
      <c r="B302">
        <v>2003</v>
      </c>
      <c r="C302" t="s">
        <v>382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401</v>
      </c>
      <c r="B303">
        <v>2002</v>
      </c>
      <c r="C303" t="s">
        <v>382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401</v>
      </c>
      <c r="B304">
        <v>2001</v>
      </c>
      <c r="C304" t="s">
        <v>382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401</v>
      </c>
      <c r="B305">
        <v>2000</v>
      </c>
      <c r="C305" t="s">
        <v>382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402</v>
      </c>
      <c r="B306">
        <v>2015</v>
      </c>
      <c r="C306" t="s">
        <v>382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402</v>
      </c>
      <c r="B307">
        <v>2014</v>
      </c>
      <c r="C307" t="s">
        <v>382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402</v>
      </c>
      <c r="B308">
        <v>2013</v>
      </c>
      <c r="C308" t="s">
        <v>382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402</v>
      </c>
      <c r="B309">
        <v>2012</v>
      </c>
      <c r="C309" t="s">
        <v>382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402</v>
      </c>
      <c r="B310">
        <v>2011</v>
      </c>
      <c r="C310" t="s">
        <v>382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402</v>
      </c>
      <c r="B311">
        <v>2010</v>
      </c>
      <c r="C311" t="s">
        <v>382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402</v>
      </c>
      <c r="B312">
        <v>2009</v>
      </c>
      <c r="C312" t="s">
        <v>382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402</v>
      </c>
      <c r="B313">
        <v>2008</v>
      </c>
      <c r="C313" t="s">
        <v>382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402</v>
      </c>
      <c r="B314">
        <v>2007</v>
      </c>
      <c r="C314" t="s">
        <v>382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402</v>
      </c>
      <c r="B315">
        <v>2006</v>
      </c>
      <c r="C315" t="s">
        <v>382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402</v>
      </c>
      <c r="B316">
        <v>2005</v>
      </c>
      <c r="C316" t="s">
        <v>382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402</v>
      </c>
      <c r="B317">
        <v>2004</v>
      </c>
      <c r="C317" t="s">
        <v>382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402</v>
      </c>
      <c r="B318">
        <v>2003</v>
      </c>
      <c r="C318" t="s">
        <v>382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402</v>
      </c>
      <c r="B319">
        <v>2002</v>
      </c>
      <c r="C319" t="s">
        <v>382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402</v>
      </c>
      <c r="B320">
        <v>2001</v>
      </c>
      <c r="C320" t="s">
        <v>382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402</v>
      </c>
      <c r="B321">
        <v>2000</v>
      </c>
      <c r="C321" t="s">
        <v>382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403</v>
      </c>
      <c r="B322">
        <v>2015</v>
      </c>
      <c r="C322" t="s">
        <v>382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403</v>
      </c>
      <c r="B323">
        <v>2014</v>
      </c>
      <c r="C323" t="s">
        <v>382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403</v>
      </c>
      <c r="B324">
        <v>2013</v>
      </c>
      <c r="C324" t="s">
        <v>382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403</v>
      </c>
      <c r="B325">
        <v>2012</v>
      </c>
      <c r="C325" t="s">
        <v>382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403</v>
      </c>
      <c r="B326">
        <v>2011</v>
      </c>
      <c r="C326" t="s">
        <v>382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403</v>
      </c>
      <c r="B327">
        <v>2010</v>
      </c>
      <c r="C327" t="s">
        <v>382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403</v>
      </c>
      <c r="B328">
        <v>2009</v>
      </c>
      <c r="C328" t="s">
        <v>382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403</v>
      </c>
      <c r="B329">
        <v>2008</v>
      </c>
      <c r="C329" t="s">
        <v>382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403</v>
      </c>
      <c r="B330">
        <v>2007</v>
      </c>
      <c r="C330" t="s">
        <v>382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403</v>
      </c>
      <c r="B331">
        <v>2006</v>
      </c>
      <c r="C331" t="s">
        <v>382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403</v>
      </c>
      <c r="B332">
        <v>2005</v>
      </c>
      <c r="C332" t="s">
        <v>382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403</v>
      </c>
      <c r="B333">
        <v>2004</v>
      </c>
      <c r="C333" t="s">
        <v>382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403</v>
      </c>
      <c r="B334">
        <v>2003</v>
      </c>
      <c r="C334" t="s">
        <v>382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403</v>
      </c>
      <c r="B335">
        <v>2002</v>
      </c>
      <c r="C335" t="s">
        <v>382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403</v>
      </c>
      <c r="B336">
        <v>2001</v>
      </c>
      <c r="C336" t="s">
        <v>382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403</v>
      </c>
      <c r="B337">
        <v>2000</v>
      </c>
      <c r="C337" t="s">
        <v>382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404</v>
      </c>
      <c r="B338">
        <v>2015</v>
      </c>
      <c r="C338" t="s">
        <v>382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404</v>
      </c>
      <c r="B339">
        <v>2014</v>
      </c>
      <c r="C339" t="s">
        <v>382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404</v>
      </c>
      <c r="B340">
        <v>2013</v>
      </c>
      <c r="C340" t="s">
        <v>382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404</v>
      </c>
      <c r="B341">
        <v>2012</v>
      </c>
      <c r="C341" t="s">
        <v>382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404</v>
      </c>
      <c r="B342">
        <v>2011</v>
      </c>
      <c r="C342" t="s">
        <v>382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404</v>
      </c>
      <c r="B343">
        <v>2010</v>
      </c>
      <c r="C343" t="s">
        <v>382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404</v>
      </c>
      <c r="B344">
        <v>2009</v>
      </c>
      <c r="C344" t="s">
        <v>382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404</v>
      </c>
      <c r="B345">
        <v>2008</v>
      </c>
      <c r="C345" t="s">
        <v>382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404</v>
      </c>
      <c r="B346">
        <v>2007</v>
      </c>
      <c r="C346" t="s">
        <v>382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404</v>
      </c>
      <c r="B347">
        <v>2006</v>
      </c>
      <c r="C347" t="s">
        <v>382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404</v>
      </c>
      <c r="B348">
        <v>2005</v>
      </c>
      <c r="C348" t="s">
        <v>382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404</v>
      </c>
      <c r="B349">
        <v>2004</v>
      </c>
      <c r="C349" t="s">
        <v>382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404</v>
      </c>
      <c r="B350">
        <v>2003</v>
      </c>
      <c r="C350" t="s">
        <v>382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404</v>
      </c>
      <c r="B351">
        <v>2002</v>
      </c>
      <c r="C351" t="s">
        <v>382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404</v>
      </c>
      <c r="B352">
        <v>2001</v>
      </c>
      <c r="C352" t="s">
        <v>382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404</v>
      </c>
      <c r="B353">
        <v>2000</v>
      </c>
      <c r="C353" t="s">
        <v>382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405</v>
      </c>
      <c r="B354">
        <v>2015</v>
      </c>
      <c r="C354" t="s">
        <v>382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405</v>
      </c>
      <c r="B355">
        <v>2014</v>
      </c>
      <c r="C355" t="s">
        <v>382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405</v>
      </c>
      <c r="B356">
        <v>2013</v>
      </c>
      <c r="C356" t="s">
        <v>382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405</v>
      </c>
      <c r="B357">
        <v>2012</v>
      </c>
      <c r="C357" t="s">
        <v>382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405</v>
      </c>
      <c r="B358">
        <v>2011</v>
      </c>
      <c r="C358" t="s">
        <v>382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405</v>
      </c>
      <c r="B359">
        <v>2010</v>
      </c>
      <c r="C359" t="s">
        <v>382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405</v>
      </c>
      <c r="B360">
        <v>2009</v>
      </c>
      <c r="C360" t="s">
        <v>382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405</v>
      </c>
      <c r="B361">
        <v>2008</v>
      </c>
      <c r="C361" t="s">
        <v>382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405</v>
      </c>
      <c r="B362">
        <v>2007</v>
      </c>
      <c r="C362" t="s">
        <v>382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405</v>
      </c>
      <c r="B363">
        <v>2006</v>
      </c>
      <c r="C363" t="s">
        <v>382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405</v>
      </c>
      <c r="B364">
        <v>2005</v>
      </c>
      <c r="C364" t="s">
        <v>382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405</v>
      </c>
      <c r="B365">
        <v>2004</v>
      </c>
      <c r="C365" t="s">
        <v>382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405</v>
      </c>
      <c r="B366">
        <v>2003</v>
      </c>
      <c r="C366" t="s">
        <v>382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405</v>
      </c>
      <c r="B367">
        <v>2002</v>
      </c>
      <c r="C367" t="s">
        <v>382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405</v>
      </c>
      <c r="B368">
        <v>2001</v>
      </c>
      <c r="C368" t="s">
        <v>382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405</v>
      </c>
      <c r="B369">
        <v>2000</v>
      </c>
      <c r="C369" t="s">
        <v>382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406</v>
      </c>
      <c r="B370">
        <v>2015</v>
      </c>
      <c r="C370" t="s">
        <v>382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406</v>
      </c>
      <c r="B371">
        <v>2014</v>
      </c>
      <c r="C371" t="s">
        <v>382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406</v>
      </c>
      <c r="B372">
        <v>2013</v>
      </c>
      <c r="C372" t="s">
        <v>382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406</v>
      </c>
      <c r="B373">
        <v>2012</v>
      </c>
      <c r="C373" t="s">
        <v>382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406</v>
      </c>
      <c r="B374">
        <v>2011</v>
      </c>
      <c r="C374" t="s">
        <v>382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406</v>
      </c>
      <c r="B375">
        <v>2010</v>
      </c>
      <c r="C375" t="s">
        <v>382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406</v>
      </c>
      <c r="B376">
        <v>2009</v>
      </c>
      <c r="C376" t="s">
        <v>382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406</v>
      </c>
      <c r="B377">
        <v>2008</v>
      </c>
      <c r="C377" t="s">
        <v>382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406</v>
      </c>
      <c r="B378">
        <v>2007</v>
      </c>
      <c r="C378" t="s">
        <v>382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406</v>
      </c>
      <c r="B379">
        <v>2006</v>
      </c>
      <c r="C379" t="s">
        <v>382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406</v>
      </c>
      <c r="B380">
        <v>2005</v>
      </c>
      <c r="C380" t="s">
        <v>382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406</v>
      </c>
      <c r="B381">
        <v>2004</v>
      </c>
      <c r="C381" t="s">
        <v>382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406</v>
      </c>
      <c r="B382">
        <v>2003</v>
      </c>
      <c r="C382" t="s">
        <v>382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406</v>
      </c>
      <c r="B383">
        <v>2002</v>
      </c>
      <c r="C383" t="s">
        <v>382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406</v>
      </c>
      <c r="B384">
        <v>2001</v>
      </c>
      <c r="C384" t="s">
        <v>382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406</v>
      </c>
      <c r="B385">
        <v>2000</v>
      </c>
      <c r="C385" t="s">
        <v>382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407</v>
      </c>
      <c r="B386">
        <v>2015</v>
      </c>
      <c r="C386" t="s">
        <v>390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407</v>
      </c>
      <c r="B387">
        <v>2014</v>
      </c>
      <c r="C387" t="s">
        <v>390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407</v>
      </c>
      <c r="B388">
        <v>2013</v>
      </c>
      <c r="C388" t="s">
        <v>390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407</v>
      </c>
      <c r="B389">
        <v>2012</v>
      </c>
      <c r="C389" t="s">
        <v>390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407</v>
      </c>
      <c r="B390">
        <v>2011</v>
      </c>
      <c r="C390" t="s">
        <v>390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407</v>
      </c>
      <c r="B391">
        <v>2010</v>
      </c>
      <c r="C391" t="s">
        <v>390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407</v>
      </c>
      <c r="B392">
        <v>2009</v>
      </c>
      <c r="C392" t="s">
        <v>390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407</v>
      </c>
      <c r="B393">
        <v>2008</v>
      </c>
      <c r="C393" t="s">
        <v>390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407</v>
      </c>
      <c r="B394">
        <v>2007</v>
      </c>
      <c r="C394" t="s">
        <v>390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407</v>
      </c>
      <c r="B395">
        <v>2006</v>
      </c>
      <c r="C395" t="s">
        <v>390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407</v>
      </c>
      <c r="B396">
        <v>2005</v>
      </c>
      <c r="C396" t="s">
        <v>390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407</v>
      </c>
      <c r="B397">
        <v>2004</v>
      </c>
      <c r="C397" t="s">
        <v>390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407</v>
      </c>
      <c r="B398">
        <v>2003</v>
      </c>
      <c r="C398" t="s">
        <v>390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407</v>
      </c>
      <c r="B399">
        <v>2002</v>
      </c>
      <c r="C399" t="s">
        <v>390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407</v>
      </c>
      <c r="B400">
        <v>2001</v>
      </c>
      <c r="C400" t="s">
        <v>390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407</v>
      </c>
      <c r="B401">
        <v>2000</v>
      </c>
      <c r="C401" t="s">
        <v>390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408</v>
      </c>
      <c r="B402">
        <v>2015</v>
      </c>
      <c r="C402" t="s">
        <v>382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408</v>
      </c>
      <c r="B403">
        <v>2014</v>
      </c>
      <c r="C403" t="s">
        <v>382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408</v>
      </c>
      <c r="B404">
        <v>2013</v>
      </c>
      <c r="C404" t="s">
        <v>382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408</v>
      </c>
      <c r="B405">
        <v>2012</v>
      </c>
      <c r="C405" t="s">
        <v>382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408</v>
      </c>
      <c r="B406">
        <v>2011</v>
      </c>
      <c r="C406" t="s">
        <v>382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408</v>
      </c>
      <c r="B407">
        <v>2010</v>
      </c>
      <c r="C407" t="s">
        <v>382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408</v>
      </c>
      <c r="B408">
        <v>2009</v>
      </c>
      <c r="C408" t="s">
        <v>382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408</v>
      </c>
      <c r="B409">
        <v>2008</v>
      </c>
      <c r="C409" t="s">
        <v>382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408</v>
      </c>
      <c r="B410">
        <v>2007</v>
      </c>
      <c r="C410" t="s">
        <v>382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408</v>
      </c>
      <c r="B411">
        <v>2006</v>
      </c>
      <c r="C411" t="s">
        <v>382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408</v>
      </c>
      <c r="B412">
        <v>2005</v>
      </c>
      <c r="C412" t="s">
        <v>382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408</v>
      </c>
      <c r="B413">
        <v>2004</v>
      </c>
      <c r="C413" t="s">
        <v>382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408</v>
      </c>
      <c r="B414">
        <v>2003</v>
      </c>
      <c r="C414" t="s">
        <v>382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408</v>
      </c>
      <c r="B415">
        <v>2002</v>
      </c>
      <c r="C415" t="s">
        <v>382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408</v>
      </c>
      <c r="B416">
        <v>2001</v>
      </c>
      <c r="C416" t="s">
        <v>382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408</v>
      </c>
      <c r="B417">
        <v>2000</v>
      </c>
      <c r="C417" t="s">
        <v>382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409</v>
      </c>
      <c r="B418">
        <v>2015</v>
      </c>
      <c r="C418" t="s">
        <v>382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409</v>
      </c>
      <c r="B419">
        <v>2014</v>
      </c>
      <c r="C419" t="s">
        <v>382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409</v>
      </c>
      <c r="B420">
        <v>2013</v>
      </c>
      <c r="C420" t="s">
        <v>382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409</v>
      </c>
      <c r="B421">
        <v>2012</v>
      </c>
      <c r="C421" t="s">
        <v>382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409</v>
      </c>
      <c r="B422">
        <v>2011</v>
      </c>
      <c r="C422" t="s">
        <v>382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409</v>
      </c>
      <c r="B423">
        <v>2010</v>
      </c>
      <c r="C423" t="s">
        <v>382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409</v>
      </c>
      <c r="B424">
        <v>2009</v>
      </c>
      <c r="C424" t="s">
        <v>382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409</v>
      </c>
      <c r="B425">
        <v>2008</v>
      </c>
      <c r="C425" t="s">
        <v>382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409</v>
      </c>
      <c r="B426">
        <v>2007</v>
      </c>
      <c r="C426" t="s">
        <v>382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409</v>
      </c>
      <c r="B427">
        <v>2006</v>
      </c>
      <c r="C427" t="s">
        <v>382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409</v>
      </c>
      <c r="B428">
        <v>2005</v>
      </c>
      <c r="C428" t="s">
        <v>382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409</v>
      </c>
      <c r="B429">
        <v>2004</v>
      </c>
      <c r="C429" t="s">
        <v>382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409</v>
      </c>
      <c r="B430">
        <v>2003</v>
      </c>
      <c r="C430" t="s">
        <v>382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409</v>
      </c>
      <c r="B431">
        <v>2002</v>
      </c>
      <c r="C431" t="s">
        <v>382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409</v>
      </c>
      <c r="B432">
        <v>2001</v>
      </c>
      <c r="C432" t="s">
        <v>382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409</v>
      </c>
      <c r="B433">
        <v>2000</v>
      </c>
      <c r="C433" t="s">
        <v>382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410</v>
      </c>
      <c r="B434">
        <v>2015</v>
      </c>
      <c r="C434" t="s">
        <v>382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410</v>
      </c>
      <c r="B435">
        <v>2014</v>
      </c>
      <c r="C435" t="s">
        <v>382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410</v>
      </c>
      <c r="B436">
        <v>2013</v>
      </c>
      <c r="C436" t="s">
        <v>382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410</v>
      </c>
      <c r="B437">
        <v>2012</v>
      </c>
      <c r="C437" t="s">
        <v>382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410</v>
      </c>
      <c r="B438">
        <v>2011</v>
      </c>
      <c r="C438" t="s">
        <v>382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410</v>
      </c>
      <c r="B439">
        <v>2010</v>
      </c>
      <c r="C439" t="s">
        <v>382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410</v>
      </c>
      <c r="B440">
        <v>2009</v>
      </c>
      <c r="C440" t="s">
        <v>382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410</v>
      </c>
      <c r="B441">
        <v>2008</v>
      </c>
      <c r="C441" t="s">
        <v>382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410</v>
      </c>
      <c r="B442">
        <v>2007</v>
      </c>
      <c r="C442" t="s">
        <v>382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410</v>
      </c>
      <c r="B443">
        <v>2006</v>
      </c>
      <c r="C443" t="s">
        <v>382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410</v>
      </c>
      <c r="B444">
        <v>2005</v>
      </c>
      <c r="C444" t="s">
        <v>382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410</v>
      </c>
      <c r="B445">
        <v>2004</v>
      </c>
      <c r="C445" t="s">
        <v>382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410</v>
      </c>
      <c r="B446">
        <v>2003</v>
      </c>
      <c r="C446" t="s">
        <v>382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410</v>
      </c>
      <c r="B447">
        <v>2002</v>
      </c>
      <c r="C447" t="s">
        <v>382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410</v>
      </c>
      <c r="B448">
        <v>2001</v>
      </c>
      <c r="C448" t="s">
        <v>382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410</v>
      </c>
      <c r="B449">
        <v>2000</v>
      </c>
      <c r="C449" t="s">
        <v>382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411</v>
      </c>
      <c r="B450">
        <v>2015</v>
      </c>
      <c r="C450" t="s">
        <v>382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411</v>
      </c>
      <c r="B451">
        <v>2014</v>
      </c>
      <c r="C451" t="s">
        <v>382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411</v>
      </c>
      <c r="B452">
        <v>2013</v>
      </c>
      <c r="C452" t="s">
        <v>382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411</v>
      </c>
      <c r="B453">
        <v>2012</v>
      </c>
      <c r="C453" t="s">
        <v>382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411</v>
      </c>
      <c r="B454">
        <v>2011</v>
      </c>
      <c r="C454" t="s">
        <v>382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411</v>
      </c>
      <c r="B455">
        <v>2010</v>
      </c>
      <c r="C455" t="s">
        <v>382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411</v>
      </c>
      <c r="B456">
        <v>2009</v>
      </c>
      <c r="C456" t="s">
        <v>382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411</v>
      </c>
      <c r="B457">
        <v>2008</v>
      </c>
      <c r="C457" t="s">
        <v>382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411</v>
      </c>
      <c r="B458">
        <v>2007</v>
      </c>
      <c r="C458" t="s">
        <v>382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411</v>
      </c>
      <c r="B459">
        <v>2006</v>
      </c>
      <c r="C459" t="s">
        <v>382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411</v>
      </c>
      <c r="B460">
        <v>2005</v>
      </c>
      <c r="C460" t="s">
        <v>382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411</v>
      </c>
      <c r="B461">
        <v>2004</v>
      </c>
      <c r="C461" t="s">
        <v>382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411</v>
      </c>
      <c r="B462">
        <v>2003</v>
      </c>
      <c r="C462" t="s">
        <v>382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411</v>
      </c>
      <c r="B463">
        <v>2002</v>
      </c>
      <c r="C463" t="s">
        <v>382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411</v>
      </c>
      <c r="B464">
        <v>2001</v>
      </c>
      <c r="C464" t="s">
        <v>382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411</v>
      </c>
      <c r="B465">
        <v>2000</v>
      </c>
      <c r="C465" t="s">
        <v>382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412</v>
      </c>
      <c r="B466">
        <v>2015</v>
      </c>
      <c r="C466" t="s">
        <v>382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412</v>
      </c>
      <c r="B467">
        <v>2014</v>
      </c>
      <c r="C467" t="s">
        <v>382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412</v>
      </c>
      <c r="B468">
        <v>2013</v>
      </c>
      <c r="C468" t="s">
        <v>382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412</v>
      </c>
      <c r="B469">
        <v>2012</v>
      </c>
      <c r="C469" t="s">
        <v>382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412</v>
      </c>
      <c r="B470">
        <v>2011</v>
      </c>
      <c r="C470" t="s">
        <v>382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412</v>
      </c>
      <c r="B471">
        <v>2010</v>
      </c>
      <c r="C471" t="s">
        <v>382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412</v>
      </c>
      <c r="B472">
        <v>2009</v>
      </c>
      <c r="C472" t="s">
        <v>382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412</v>
      </c>
      <c r="B473">
        <v>2008</v>
      </c>
      <c r="C473" t="s">
        <v>382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412</v>
      </c>
      <c r="B474">
        <v>2007</v>
      </c>
      <c r="C474" t="s">
        <v>382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412</v>
      </c>
      <c r="B475">
        <v>2006</v>
      </c>
      <c r="C475" t="s">
        <v>382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412</v>
      </c>
      <c r="B476">
        <v>2005</v>
      </c>
      <c r="C476" t="s">
        <v>382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412</v>
      </c>
      <c r="B477">
        <v>2004</v>
      </c>
      <c r="C477" t="s">
        <v>382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412</v>
      </c>
      <c r="B478">
        <v>2003</v>
      </c>
      <c r="C478" t="s">
        <v>382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412</v>
      </c>
      <c r="B479">
        <v>2002</v>
      </c>
      <c r="C479" t="s">
        <v>382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412</v>
      </c>
      <c r="B480">
        <v>2001</v>
      </c>
      <c r="C480" t="s">
        <v>382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412</v>
      </c>
      <c r="B481">
        <v>2000</v>
      </c>
      <c r="C481" t="s">
        <v>382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413</v>
      </c>
      <c r="B482">
        <v>2015</v>
      </c>
      <c r="C482" t="s">
        <v>382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413</v>
      </c>
      <c r="B483">
        <v>2014</v>
      </c>
      <c r="C483" t="s">
        <v>382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413</v>
      </c>
      <c r="B484">
        <v>2013</v>
      </c>
      <c r="C484" t="s">
        <v>382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413</v>
      </c>
      <c r="B485">
        <v>2012</v>
      </c>
      <c r="C485" t="s">
        <v>382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413</v>
      </c>
      <c r="B486">
        <v>2011</v>
      </c>
      <c r="C486" t="s">
        <v>382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413</v>
      </c>
      <c r="B487">
        <v>2010</v>
      </c>
      <c r="C487" t="s">
        <v>382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413</v>
      </c>
      <c r="B488">
        <v>2009</v>
      </c>
      <c r="C488" t="s">
        <v>382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413</v>
      </c>
      <c r="B489">
        <v>2008</v>
      </c>
      <c r="C489" t="s">
        <v>382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413</v>
      </c>
      <c r="B490">
        <v>2007</v>
      </c>
      <c r="C490" t="s">
        <v>382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413</v>
      </c>
      <c r="B491">
        <v>2006</v>
      </c>
      <c r="C491" t="s">
        <v>382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413</v>
      </c>
      <c r="B492">
        <v>2005</v>
      </c>
      <c r="C492" t="s">
        <v>382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413</v>
      </c>
      <c r="B493">
        <v>2004</v>
      </c>
      <c r="C493" t="s">
        <v>382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413</v>
      </c>
      <c r="B494">
        <v>2003</v>
      </c>
      <c r="C494" t="s">
        <v>382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413</v>
      </c>
      <c r="B495">
        <v>2002</v>
      </c>
      <c r="C495" t="s">
        <v>382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413</v>
      </c>
      <c r="B496">
        <v>2001</v>
      </c>
      <c r="C496" t="s">
        <v>382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413</v>
      </c>
      <c r="B497">
        <v>2000</v>
      </c>
      <c r="C497" t="s">
        <v>382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414</v>
      </c>
      <c r="B498">
        <v>2015</v>
      </c>
      <c r="C498" t="s">
        <v>382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414</v>
      </c>
      <c r="B499">
        <v>2014</v>
      </c>
      <c r="C499" t="s">
        <v>382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414</v>
      </c>
      <c r="B500">
        <v>2013</v>
      </c>
      <c r="C500" t="s">
        <v>382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414</v>
      </c>
      <c r="B501">
        <v>2012</v>
      </c>
      <c r="C501" t="s">
        <v>382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414</v>
      </c>
      <c r="B502">
        <v>2011</v>
      </c>
      <c r="C502" t="s">
        <v>382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414</v>
      </c>
      <c r="B503">
        <v>2010</v>
      </c>
      <c r="C503" t="s">
        <v>382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414</v>
      </c>
      <c r="B504">
        <v>2009</v>
      </c>
      <c r="C504" t="s">
        <v>382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414</v>
      </c>
      <c r="B505">
        <v>2008</v>
      </c>
      <c r="C505" t="s">
        <v>382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414</v>
      </c>
      <c r="B506">
        <v>2007</v>
      </c>
      <c r="C506" t="s">
        <v>382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414</v>
      </c>
      <c r="B507">
        <v>2006</v>
      </c>
      <c r="C507" t="s">
        <v>382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414</v>
      </c>
      <c r="B508">
        <v>2005</v>
      </c>
      <c r="C508" t="s">
        <v>382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414</v>
      </c>
      <c r="B509">
        <v>2004</v>
      </c>
      <c r="C509" t="s">
        <v>382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414</v>
      </c>
      <c r="B510">
        <v>2003</v>
      </c>
      <c r="C510" t="s">
        <v>382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414</v>
      </c>
      <c r="B511">
        <v>2002</v>
      </c>
      <c r="C511" t="s">
        <v>382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414</v>
      </c>
      <c r="B512">
        <v>2001</v>
      </c>
      <c r="C512" t="s">
        <v>382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414</v>
      </c>
      <c r="B513">
        <v>2000</v>
      </c>
      <c r="C513" t="s">
        <v>382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415</v>
      </c>
      <c r="B514">
        <v>2015</v>
      </c>
      <c r="C514" t="s">
        <v>382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415</v>
      </c>
      <c r="B515">
        <v>2014</v>
      </c>
      <c r="C515" t="s">
        <v>382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415</v>
      </c>
      <c r="B516">
        <v>2013</v>
      </c>
      <c r="C516" t="s">
        <v>382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415</v>
      </c>
      <c r="B517">
        <v>2012</v>
      </c>
      <c r="C517" t="s">
        <v>382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415</v>
      </c>
      <c r="B518">
        <v>2011</v>
      </c>
      <c r="C518" t="s">
        <v>382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415</v>
      </c>
      <c r="B519">
        <v>2010</v>
      </c>
      <c r="C519" t="s">
        <v>382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415</v>
      </c>
      <c r="B520">
        <v>2009</v>
      </c>
      <c r="C520" t="s">
        <v>382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415</v>
      </c>
      <c r="B521">
        <v>2008</v>
      </c>
      <c r="C521" t="s">
        <v>382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415</v>
      </c>
      <c r="B522">
        <v>2007</v>
      </c>
      <c r="C522" t="s">
        <v>382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415</v>
      </c>
      <c r="B523">
        <v>2006</v>
      </c>
      <c r="C523" t="s">
        <v>382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415</v>
      </c>
      <c r="B524">
        <v>2005</v>
      </c>
      <c r="C524" t="s">
        <v>382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415</v>
      </c>
      <c r="B525">
        <v>2004</v>
      </c>
      <c r="C525" t="s">
        <v>382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415</v>
      </c>
      <c r="B526">
        <v>2003</v>
      </c>
      <c r="C526" t="s">
        <v>382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415</v>
      </c>
      <c r="B527">
        <v>2002</v>
      </c>
      <c r="C527" t="s">
        <v>382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415</v>
      </c>
      <c r="B528">
        <v>2001</v>
      </c>
      <c r="C528" t="s">
        <v>382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415</v>
      </c>
      <c r="B529">
        <v>2000</v>
      </c>
      <c r="C529" t="s">
        <v>382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416</v>
      </c>
      <c r="B530">
        <v>2015</v>
      </c>
      <c r="C530" t="s">
        <v>382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416</v>
      </c>
      <c r="B531">
        <v>2014</v>
      </c>
      <c r="C531" t="s">
        <v>382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416</v>
      </c>
      <c r="B532">
        <v>2013</v>
      </c>
      <c r="C532" t="s">
        <v>382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416</v>
      </c>
      <c r="B533">
        <v>2012</v>
      </c>
      <c r="C533" t="s">
        <v>382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416</v>
      </c>
      <c r="B534">
        <v>2011</v>
      </c>
      <c r="C534" t="s">
        <v>382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416</v>
      </c>
      <c r="B535">
        <v>2010</v>
      </c>
      <c r="C535" t="s">
        <v>382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416</v>
      </c>
      <c r="B536">
        <v>2009</v>
      </c>
      <c r="C536" t="s">
        <v>382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416</v>
      </c>
      <c r="B537">
        <v>2008</v>
      </c>
      <c r="C537" t="s">
        <v>382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416</v>
      </c>
      <c r="B538">
        <v>2007</v>
      </c>
      <c r="C538" t="s">
        <v>382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416</v>
      </c>
      <c r="B539">
        <v>2006</v>
      </c>
      <c r="C539" t="s">
        <v>382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416</v>
      </c>
      <c r="B540">
        <v>2005</v>
      </c>
      <c r="C540" t="s">
        <v>382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416</v>
      </c>
      <c r="B541">
        <v>2004</v>
      </c>
      <c r="C541" t="s">
        <v>382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416</v>
      </c>
      <c r="B542">
        <v>2003</v>
      </c>
      <c r="C542" t="s">
        <v>382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416</v>
      </c>
      <c r="B543">
        <v>2002</v>
      </c>
      <c r="C543" t="s">
        <v>382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416</v>
      </c>
      <c r="B544">
        <v>2001</v>
      </c>
      <c r="C544" t="s">
        <v>382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416</v>
      </c>
      <c r="B545">
        <v>2000</v>
      </c>
      <c r="C545" t="s">
        <v>382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417</v>
      </c>
      <c r="B546">
        <v>2015</v>
      </c>
      <c r="C546" t="s">
        <v>382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417</v>
      </c>
      <c r="B547">
        <v>2014</v>
      </c>
      <c r="C547" t="s">
        <v>382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417</v>
      </c>
      <c r="B548">
        <v>2013</v>
      </c>
      <c r="C548" t="s">
        <v>382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417</v>
      </c>
      <c r="B549">
        <v>2012</v>
      </c>
      <c r="C549" t="s">
        <v>382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417</v>
      </c>
      <c r="B550">
        <v>2011</v>
      </c>
      <c r="C550" t="s">
        <v>382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417</v>
      </c>
      <c r="B551">
        <v>2010</v>
      </c>
      <c r="C551" t="s">
        <v>382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417</v>
      </c>
      <c r="B552">
        <v>2009</v>
      </c>
      <c r="C552" t="s">
        <v>382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417</v>
      </c>
      <c r="B553">
        <v>2008</v>
      </c>
      <c r="C553" t="s">
        <v>382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417</v>
      </c>
      <c r="B554">
        <v>2007</v>
      </c>
      <c r="C554" t="s">
        <v>382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417</v>
      </c>
      <c r="B555">
        <v>2006</v>
      </c>
      <c r="C555" t="s">
        <v>382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417</v>
      </c>
      <c r="B556">
        <v>2005</v>
      </c>
      <c r="C556" t="s">
        <v>382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417</v>
      </c>
      <c r="B557">
        <v>2004</v>
      </c>
      <c r="C557" t="s">
        <v>382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417</v>
      </c>
      <c r="B558">
        <v>2003</v>
      </c>
      <c r="C558" t="s">
        <v>382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417</v>
      </c>
      <c r="B559">
        <v>2002</v>
      </c>
      <c r="C559" t="s">
        <v>382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417</v>
      </c>
      <c r="B560">
        <v>2001</v>
      </c>
      <c r="C560" t="s">
        <v>382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417</v>
      </c>
      <c r="B561">
        <v>2000</v>
      </c>
      <c r="C561" t="s">
        <v>382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418</v>
      </c>
      <c r="B562">
        <v>2015</v>
      </c>
      <c r="C562" t="s">
        <v>382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418</v>
      </c>
      <c r="B563">
        <v>2014</v>
      </c>
      <c r="C563" t="s">
        <v>382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418</v>
      </c>
      <c r="B564">
        <v>2013</v>
      </c>
      <c r="C564" t="s">
        <v>382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418</v>
      </c>
      <c r="B565">
        <v>2012</v>
      </c>
      <c r="C565" t="s">
        <v>382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418</v>
      </c>
      <c r="B566">
        <v>2011</v>
      </c>
      <c r="C566" t="s">
        <v>382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418</v>
      </c>
      <c r="B567">
        <v>2010</v>
      </c>
      <c r="C567" t="s">
        <v>382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418</v>
      </c>
      <c r="B568">
        <v>2009</v>
      </c>
      <c r="C568" t="s">
        <v>382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418</v>
      </c>
      <c r="B569">
        <v>2008</v>
      </c>
      <c r="C569" t="s">
        <v>382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418</v>
      </c>
      <c r="B570">
        <v>2007</v>
      </c>
      <c r="C570" t="s">
        <v>382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418</v>
      </c>
      <c r="B571">
        <v>2006</v>
      </c>
      <c r="C571" t="s">
        <v>382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418</v>
      </c>
      <c r="B572">
        <v>2005</v>
      </c>
      <c r="C572" t="s">
        <v>382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418</v>
      </c>
      <c r="B573">
        <v>2004</v>
      </c>
      <c r="C573" t="s">
        <v>382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418</v>
      </c>
      <c r="B574">
        <v>2003</v>
      </c>
      <c r="C574" t="s">
        <v>382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418</v>
      </c>
      <c r="B575">
        <v>2002</v>
      </c>
      <c r="C575" t="s">
        <v>382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418</v>
      </c>
      <c r="B576">
        <v>2001</v>
      </c>
      <c r="C576" t="s">
        <v>382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418</v>
      </c>
      <c r="B577">
        <v>2000</v>
      </c>
      <c r="C577" t="s">
        <v>382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419</v>
      </c>
      <c r="B578">
        <v>2015</v>
      </c>
      <c r="C578" t="s">
        <v>382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419</v>
      </c>
      <c r="B579">
        <v>2014</v>
      </c>
      <c r="C579" t="s">
        <v>382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419</v>
      </c>
      <c r="B580">
        <v>2013</v>
      </c>
      <c r="C580" t="s">
        <v>382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419</v>
      </c>
      <c r="B581">
        <v>2012</v>
      </c>
      <c r="C581" t="s">
        <v>382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419</v>
      </c>
      <c r="B582">
        <v>2011</v>
      </c>
      <c r="C582" t="s">
        <v>382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419</v>
      </c>
      <c r="B583">
        <v>2010</v>
      </c>
      <c r="C583" t="s">
        <v>382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419</v>
      </c>
      <c r="B584">
        <v>2009</v>
      </c>
      <c r="C584" t="s">
        <v>382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419</v>
      </c>
      <c r="B585">
        <v>2008</v>
      </c>
      <c r="C585" t="s">
        <v>382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419</v>
      </c>
      <c r="B586">
        <v>2007</v>
      </c>
      <c r="C586" t="s">
        <v>382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419</v>
      </c>
      <c r="B587">
        <v>2006</v>
      </c>
      <c r="C587" t="s">
        <v>382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419</v>
      </c>
      <c r="B588">
        <v>2005</v>
      </c>
      <c r="C588" t="s">
        <v>382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419</v>
      </c>
      <c r="B589">
        <v>2004</v>
      </c>
      <c r="C589" t="s">
        <v>382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419</v>
      </c>
      <c r="B590">
        <v>2003</v>
      </c>
      <c r="C590" t="s">
        <v>382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419</v>
      </c>
      <c r="B591">
        <v>2002</v>
      </c>
      <c r="C591" t="s">
        <v>382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419</v>
      </c>
      <c r="B592">
        <v>2001</v>
      </c>
      <c r="C592" t="s">
        <v>382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419</v>
      </c>
      <c r="B593">
        <v>2000</v>
      </c>
      <c r="C593" t="s">
        <v>382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420</v>
      </c>
      <c r="B594">
        <v>2015</v>
      </c>
      <c r="C594" t="s">
        <v>382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420</v>
      </c>
      <c r="B595">
        <v>2014</v>
      </c>
      <c r="C595" t="s">
        <v>382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420</v>
      </c>
      <c r="B596">
        <v>2013</v>
      </c>
      <c r="C596" t="s">
        <v>382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420</v>
      </c>
      <c r="B597">
        <v>2012</v>
      </c>
      <c r="C597" t="s">
        <v>382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420</v>
      </c>
      <c r="B598">
        <v>2011</v>
      </c>
      <c r="C598" t="s">
        <v>382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420</v>
      </c>
      <c r="B599">
        <v>2010</v>
      </c>
      <c r="C599" t="s">
        <v>382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420</v>
      </c>
      <c r="B600">
        <v>2009</v>
      </c>
      <c r="C600" t="s">
        <v>382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420</v>
      </c>
      <c r="B601">
        <v>2008</v>
      </c>
      <c r="C601" t="s">
        <v>382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420</v>
      </c>
      <c r="B602">
        <v>2007</v>
      </c>
      <c r="C602" t="s">
        <v>382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420</v>
      </c>
      <c r="B603">
        <v>2006</v>
      </c>
      <c r="C603" t="s">
        <v>382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420</v>
      </c>
      <c r="B604">
        <v>2005</v>
      </c>
      <c r="C604" t="s">
        <v>382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420</v>
      </c>
      <c r="B605">
        <v>2004</v>
      </c>
      <c r="C605" t="s">
        <v>382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420</v>
      </c>
      <c r="B606">
        <v>2003</v>
      </c>
      <c r="C606" t="s">
        <v>382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420</v>
      </c>
      <c r="B607">
        <v>2002</v>
      </c>
      <c r="C607" t="s">
        <v>382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420</v>
      </c>
      <c r="B608">
        <v>2001</v>
      </c>
      <c r="C608" t="s">
        <v>382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420</v>
      </c>
      <c r="B609">
        <v>2000</v>
      </c>
      <c r="C609" t="s">
        <v>382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421</v>
      </c>
      <c r="B610">
        <v>2015</v>
      </c>
      <c r="C610" t="s">
        <v>382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421</v>
      </c>
      <c r="B611">
        <v>2014</v>
      </c>
      <c r="C611" t="s">
        <v>382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421</v>
      </c>
      <c r="B612">
        <v>2013</v>
      </c>
      <c r="C612" t="s">
        <v>382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421</v>
      </c>
      <c r="B613">
        <v>2012</v>
      </c>
      <c r="C613" t="s">
        <v>382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421</v>
      </c>
      <c r="B614">
        <v>2011</v>
      </c>
      <c r="C614" t="s">
        <v>382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421</v>
      </c>
      <c r="B615">
        <v>2010</v>
      </c>
      <c r="C615" t="s">
        <v>382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421</v>
      </c>
      <c r="B616">
        <v>2009</v>
      </c>
      <c r="C616" t="s">
        <v>382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421</v>
      </c>
      <c r="B617">
        <v>2008</v>
      </c>
      <c r="C617" t="s">
        <v>382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421</v>
      </c>
      <c r="B618">
        <v>2007</v>
      </c>
      <c r="C618" t="s">
        <v>382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421</v>
      </c>
      <c r="B619">
        <v>2006</v>
      </c>
      <c r="C619" t="s">
        <v>382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421</v>
      </c>
      <c r="B620">
        <v>2005</v>
      </c>
      <c r="C620" t="s">
        <v>382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421</v>
      </c>
      <c r="B621">
        <v>2004</v>
      </c>
      <c r="C621" t="s">
        <v>382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421</v>
      </c>
      <c r="B622">
        <v>2003</v>
      </c>
      <c r="C622" t="s">
        <v>382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421</v>
      </c>
      <c r="B623">
        <v>2002</v>
      </c>
      <c r="C623" t="s">
        <v>382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421</v>
      </c>
      <c r="B624">
        <v>2001</v>
      </c>
      <c r="C624" t="s">
        <v>382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421</v>
      </c>
      <c r="B625">
        <v>2000</v>
      </c>
      <c r="C625" t="s">
        <v>382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422</v>
      </c>
      <c r="B626">
        <v>2013</v>
      </c>
      <c r="C626" t="s">
        <v>382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423</v>
      </c>
      <c r="B627">
        <v>2015</v>
      </c>
      <c r="C627" t="s">
        <v>382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423</v>
      </c>
      <c r="B628">
        <v>2014</v>
      </c>
      <c r="C628" t="s">
        <v>382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423</v>
      </c>
      <c r="B629">
        <v>2013</v>
      </c>
      <c r="C629" t="s">
        <v>382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423</v>
      </c>
      <c r="B630">
        <v>2012</v>
      </c>
      <c r="C630" t="s">
        <v>382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423</v>
      </c>
      <c r="B631">
        <v>2011</v>
      </c>
      <c r="C631" t="s">
        <v>382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423</v>
      </c>
      <c r="B632">
        <v>2010</v>
      </c>
      <c r="C632" t="s">
        <v>382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423</v>
      </c>
      <c r="B633">
        <v>2009</v>
      </c>
      <c r="C633" t="s">
        <v>382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423</v>
      </c>
      <c r="B634">
        <v>2008</v>
      </c>
      <c r="C634" t="s">
        <v>382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423</v>
      </c>
      <c r="B635">
        <v>2007</v>
      </c>
      <c r="C635" t="s">
        <v>382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423</v>
      </c>
      <c r="B636">
        <v>2006</v>
      </c>
      <c r="C636" t="s">
        <v>382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423</v>
      </c>
      <c r="B637">
        <v>2005</v>
      </c>
      <c r="C637" t="s">
        <v>382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423</v>
      </c>
      <c r="B638">
        <v>2004</v>
      </c>
      <c r="C638" t="s">
        <v>382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423</v>
      </c>
      <c r="B639">
        <v>2003</v>
      </c>
      <c r="C639" t="s">
        <v>382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423</v>
      </c>
      <c r="B640">
        <v>2002</v>
      </c>
      <c r="C640" t="s">
        <v>382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423</v>
      </c>
      <c r="B641">
        <v>2001</v>
      </c>
      <c r="C641" t="s">
        <v>382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423</v>
      </c>
      <c r="B642">
        <v>2000</v>
      </c>
      <c r="C642" t="s">
        <v>382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424</v>
      </c>
      <c r="B643">
        <v>2015</v>
      </c>
      <c r="C643" t="s">
        <v>390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424</v>
      </c>
      <c r="B644">
        <v>2014</v>
      </c>
      <c r="C644" t="s">
        <v>390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424</v>
      </c>
      <c r="B645">
        <v>2013</v>
      </c>
      <c r="C645" t="s">
        <v>390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424</v>
      </c>
      <c r="B646">
        <v>2012</v>
      </c>
      <c r="C646" t="s">
        <v>390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424</v>
      </c>
      <c r="B647">
        <v>2011</v>
      </c>
      <c r="C647" t="s">
        <v>390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424</v>
      </c>
      <c r="B648">
        <v>2010</v>
      </c>
      <c r="C648" t="s">
        <v>390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424</v>
      </c>
      <c r="B649">
        <v>2009</v>
      </c>
      <c r="C649" t="s">
        <v>390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424</v>
      </c>
      <c r="B650">
        <v>2008</v>
      </c>
      <c r="C650" t="s">
        <v>390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424</v>
      </c>
      <c r="B651">
        <v>2007</v>
      </c>
      <c r="C651" t="s">
        <v>390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424</v>
      </c>
      <c r="B652">
        <v>2006</v>
      </c>
      <c r="C652" t="s">
        <v>390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424</v>
      </c>
      <c r="B653">
        <v>2005</v>
      </c>
      <c r="C653" t="s">
        <v>390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424</v>
      </c>
      <c r="B654">
        <v>2004</v>
      </c>
      <c r="C654" t="s">
        <v>390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424</v>
      </c>
      <c r="B655">
        <v>2003</v>
      </c>
      <c r="C655" t="s">
        <v>390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424</v>
      </c>
      <c r="B656">
        <v>2002</v>
      </c>
      <c r="C656" t="s">
        <v>390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424</v>
      </c>
      <c r="B657">
        <v>2001</v>
      </c>
      <c r="C657" t="s">
        <v>390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424</v>
      </c>
      <c r="B658">
        <v>2000</v>
      </c>
      <c r="C658" t="s">
        <v>390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425</v>
      </c>
      <c r="B659">
        <v>2015</v>
      </c>
      <c r="C659" t="s">
        <v>382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425</v>
      </c>
      <c r="B660">
        <v>2014</v>
      </c>
      <c r="C660" t="s">
        <v>382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425</v>
      </c>
      <c r="B661">
        <v>2013</v>
      </c>
      <c r="C661" t="s">
        <v>382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425</v>
      </c>
      <c r="B662">
        <v>2012</v>
      </c>
      <c r="C662" t="s">
        <v>382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425</v>
      </c>
      <c r="B663">
        <v>2011</v>
      </c>
      <c r="C663" t="s">
        <v>382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425</v>
      </c>
      <c r="B664">
        <v>2010</v>
      </c>
      <c r="C664" t="s">
        <v>382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425</v>
      </c>
      <c r="B665">
        <v>2009</v>
      </c>
      <c r="C665" t="s">
        <v>382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425</v>
      </c>
      <c r="B666">
        <v>2008</v>
      </c>
      <c r="C666" t="s">
        <v>382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425</v>
      </c>
      <c r="B667">
        <v>2007</v>
      </c>
      <c r="C667" t="s">
        <v>382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425</v>
      </c>
      <c r="B668">
        <v>2006</v>
      </c>
      <c r="C668" t="s">
        <v>382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425</v>
      </c>
      <c r="B669">
        <v>2005</v>
      </c>
      <c r="C669" t="s">
        <v>382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425</v>
      </c>
      <c r="B670">
        <v>2004</v>
      </c>
      <c r="C670" t="s">
        <v>382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425</v>
      </c>
      <c r="B671">
        <v>2003</v>
      </c>
      <c r="C671" t="s">
        <v>382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425</v>
      </c>
      <c r="B672">
        <v>2002</v>
      </c>
      <c r="C672" t="s">
        <v>382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425</v>
      </c>
      <c r="B673">
        <v>2001</v>
      </c>
      <c r="C673" t="s">
        <v>382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425</v>
      </c>
      <c r="B674">
        <v>2000</v>
      </c>
      <c r="C674" t="s">
        <v>382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426</v>
      </c>
      <c r="B675">
        <v>2015</v>
      </c>
      <c r="C675" t="s">
        <v>390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426</v>
      </c>
      <c r="B676">
        <v>2014</v>
      </c>
      <c r="C676" t="s">
        <v>390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426</v>
      </c>
      <c r="B677">
        <v>2013</v>
      </c>
      <c r="C677" t="s">
        <v>390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426</v>
      </c>
      <c r="B678">
        <v>2012</v>
      </c>
      <c r="C678" t="s">
        <v>390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426</v>
      </c>
      <c r="B679">
        <v>2011</v>
      </c>
      <c r="C679" t="s">
        <v>390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426</v>
      </c>
      <c r="B680">
        <v>2010</v>
      </c>
      <c r="C680" t="s">
        <v>390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426</v>
      </c>
      <c r="B681">
        <v>2009</v>
      </c>
      <c r="C681" t="s">
        <v>390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426</v>
      </c>
      <c r="B682">
        <v>2008</v>
      </c>
      <c r="C682" t="s">
        <v>390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426</v>
      </c>
      <c r="B683">
        <v>2007</v>
      </c>
      <c r="C683" t="s">
        <v>390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426</v>
      </c>
      <c r="B684">
        <v>2006</v>
      </c>
      <c r="C684" t="s">
        <v>390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426</v>
      </c>
      <c r="B685">
        <v>2005</v>
      </c>
      <c r="C685" t="s">
        <v>390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426</v>
      </c>
      <c r="B686">
        <v>2004</v>
      </c>
      <c r="C686" t="s">
        <v>390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426</v>
      </c>
      <c r="B687">
        <v>2003</v>
      </c>
      <c r="C687" t="s">
        <v>390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426</v>
      </c>
      <c r="B688">
        <v>2002</v>
      </c>
      <c r="C688" t="s">
        <v>390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426</v>
      </c>
      <c r="B689">
        <v>2001</v>
      </c>
      <c r="C689" t="s">
        <v>390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426</v>
      </c>
      <c r="B690">
        <v>2000</v>
      </c>
      <c r="C690" t="s">
        <v>390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427</v>
      </c>
      <c r="B691">
        <v>2015</v>
      </c>
      <c r="C691" t="s">
        <v>390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427</v>
      </c>
      <c r="B692">
        <v>2014</v>
      </c>
      <c r="C692" t="s">
        <v>390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427</v>
      </c>
      <c r="B693">
        <v>2013</v>
      </c>
      <c r="C693" t="s">
        <v>390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427</v>
      </c>
      <c r="B694">
        <v>2012</v>
      </c>
      <c r="C694" t="s">
        <v>390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427</v>
      </c>
      <c r="B695">
        <v>2011</v>
      </c>
      <c r="C695" t="s">
        <v>390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427</v>
      </c>
      <c r="B696">
        <v>2010</v>
      </c>
      <c r="C696" t="s">
        <v>390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427</v>
      </c>
      <c r="B697">
        <v>2009</v>
      </c>
      <c r="C697" t="s">
        <v>390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427</v>
      </c>
      <c r="B698">
        <v>2008</v>
      </c>
      <c r="C698" t="s">
        <v>390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427</v>
      </c>
      <c r="B699">
        <v>2007</v>
      </c>
      <c r="C699" t="s">
        <v>390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427</v>
      </c>
      <c r="B700">
        <v>2006</v>
      </c>
      <c r="C700" t="s">
        <v>390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427</v>
      </c>
      <c r="B701">
        <v>2005</v>
      </c>
      <c r="C701" t="s">
        <v>390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427</v>
      </c>
      <c r="B702">
        <v>2004</v>
      </c>
      <c r="C702" t="s">
        <v>390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427</v>
      </c>
      <c r="B703">
        <v>2003</v>
      </c>
      <c r="C703" t="s">
        <v>390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427</v>
      </c>
      <c r="B704">
        <v>2002</v>
      </c>
      <c r="C704" t="s">
        <v>390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427</v>
      </c>
      <c r="B705">
        <v>2001</v>
      </c>
      <c r="C705" t="s">
        <v>390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427</v>
      </c>
      <c r="B706">
        <v>2000</v>
      </c>
      <c r="C706" t="s">
        <v>390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428</v>
      </c>
      <c r="B707">
        <v>2015</v>
      </c>
      <c r="C707" t="s">
        <v>382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428</v>
      </c>
      <c r="B708">
        <v>2014</v>
      </c>
      <c r="C708" t="s">
        <v>382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428</v>
      </c>
      <c r="B709">
        <v>2013</v>
      </c>
      <c r="C709" t="s">
        <v>382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428</v>
      </c>
      <c r="B710">
        <v>2012</v>
      </c>
      <c r="C710" t="s">
        <v>382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428</v>
      </c>
      <c r="B711">
        <v>2011</v>
      </c>
      <c r="C711" t="s">
        <v>382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428</v>
      </c>
      <c r="B712">
        <v>2010</v>
      </c>
      <c r="C712" t="s">
        <v>382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428</v>
      </c>
      <c r="B713">
        <v>2009</v>
      </c>
      <c r="C713" t="s">
        <v>382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428</v>
      </c>
      <c r="B714">
        <v>2008</v>
      </c>
      <c r="C714" t="s">
        <v>382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428</v>
      </c>
      <c r="B715">
        <v>2007</v>
      </c>
      <c r="C715" t="s">
        <v>382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428</v>
      </c>
      <c r="B716">
        <v>2006</v>
      </c>
      <c r="C716" t="s">
        <v>382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428</v>
      </c>
      <c r="B717">
        <v>2005</v>
      </c>
      <c r="C717" t="s">
        <v>382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428</v>
      </c>
      <c r="B718">
        <v>2004</v>
      </c>
      <c r="C718" t="s">
        <v>382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428</v>
      </c>
      <c r="B719">
        <v>2003</v>
      </c>
      <c r="C719" t="s">
        <v>382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428</v>
      </c>
      <c r="B720">
        <v>2002</v>
      </c>
      <c r="C720" t="s">
        <v>382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428</v>
      </c>
      <c r="B721">
        <v>2001</v>
      </c>
      <c r="C721" t="s">
        <v>382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428</v>
      </c>
      <c r="B722">
        <v>2000</v>
      </c>
      <c r="C722" t="s">
        <v>382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429</v>
      </c>
      <c r="B723">
        <v>2015</v>
      </c>
      <c r="C723" t="s">
        <v>382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429</v>
      </c>
      <c r="B724">
        <v>2014</v>
      </c>
      <c r="C724" t="s">
        <v>382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429</v>
      </c>
      <c r="B725">
        <v>2013</v>
      </c>
      <c r="C725" t="s">
        <v>382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429</v>
      </c>
      <c r="B726">
        <v>2012</v>
      </c>
      <c r="C726" t="s">
        <v>382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429</v>
      </c>
      <c r="B727">
        <v>2011</v>
      </c>
      <c r="C727" t="s">
        <v>382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429</v>
      </c>
      <c r="B728">
        <v>2010</v>
      </c>
      <c r="C728" t="s">
        <v>382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429</v>
      </c>
      <c r="B729">
        <v>2009</v>
      </c>
      <c r="C729" t="s">
        <v>382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429</v>
      </c>
      <c r="B730">
        <v>2008</v>
      </c>
      <c r="C730" t="s">
        <v>382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429</v>
      </c>
      <c r="B731">
        <v>2007</v>
      </c>
      <c r="C731" t="s">
        <v>382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429</v>
      </c>
      <c r="B732">
        <v>2006</v>
      </c>
      <c r="C732" t="s">
        <v>382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429</v>
      </c>
      <c r="B733">
        <v>2005</v>
      </c>
      <c r="C733" t="s">
        <v>382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429</v>
      </c>
      <c r="B734">
        <v>2004</v>
      </c>
      <c r="C734" t="s">
        <v>382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429</v>
      </c>
      <c r="B735">
        <v>2003</v>
      </c>
      <c r="C735" t="s">
        <v>382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429</v>
      </c>
      <c r="B736">
        <v>2002</v>
      </c>
      <c r="C736" t="s">
        <v>382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429</v>
      </c>
      <c r="B737">
        <v>2001</v>
      </c>
      <c r="C737" t="s">
        <v>382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429</v>
      </c>
      <c r="B738">
        <v>2000</v>
      </c>
      <c r="C738" t="s">
        <v>382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430</v>
      </c>
      <c r="B739">
        <v>2015</v>
      </c>
      <c r="C739" t="s">
        <v>390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430</v>
      </c>
      <c r="B740">
        <v>2014</v>
      </c>
      <c r="C740" t="s">
        <v>390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430</v>
      </c>
      <c r="B741">
        <v>2013</v>
      </c>
      <c r="C741" t="s">
        <v>390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430</v>
      </c>
      <c r="B742">
        <v>2012</v>
      </c>
      <c r="C742" t="s">
        <v>390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430</v>
      </c>
      <c r="B743">
        <v>2011</v>
      </c>
      <c r="C743" t="s">
        <v>390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430</v>
      </c>
      <c r="B744">
        <v>2010</v>
      </c>
      <c r="C744" t="s">
        <v>390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430</v>
      </c>
      <c r="B745">
        <v>2009</v>
      </c>
      <c r="C745" t="s">
        <v>390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430</v>
      </c>
      <c r="B746">
        <v>2008</v>
      </c>
      <c r="C746" t="s">
        <v>390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430</v>
      </c>
      <c r="B747">
        <v>2007</v>
      </c>
      <c r="C747" t="s">
        <v>390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430</v>
      </c>
      <c r="B748">
        <v>2006</v>
      </c>
      <c r="C748" t="s">
        <v>390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430</v>
      </c>
      <c r="B749">
        <v>2005</v>
      </c>
      <c r="C749" t="s">
        <v>390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430</v>
      </c>
      <c r="B750">
        <v>2004</v>
      </c>
      <c r="C750" t="s">
        <v>390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430</v>
      </c>
      <c r="B751">
        <v>2003</v>
      </c>
      <c r="C751" t="s">
        <v>390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430</v>
      </c>
      <c r="B752">
        <v>2002</v>
      </c>
      <c r="C752" t="s">
        <v>390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430</v>
      </c>
      <c r="B753">
        <v>2001</v>
      </c>
      <c r="C753" t="s">
        <v>390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430</v>
      </c>
      <c r="B754">
        <v>2000</v>
      </c>
      <c r="C754" t="s">
        <v>390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431</v>
      </c>
      <c r="B755">
        <v>2015</v>
      </c>
      <c r="C755" t="s">
        <v>382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431</v>
      </c>
      <c r="B756">
        <v>2014</v>
      </c>
      <c r="C756" t="s">
        <v>382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431</v>
      </c>
      <c r="B757">
        <v>2013</v>
      </c>
      <c r="C757" t="s">
        <v>382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431</v>
      </c>
      <c r="B758">
        <v>2012</v>
      </c>
      <c r="C758" t="s">
        <v>382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431</v>
      </c>
      <c r="B759">
        <v>2011</v>
      </c>
      <c r="C759" t="s">
        <v>382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431</v>
      </c>
      <c r="B760">
        <v>2010</v>
      </c>
      <c r="C760" t="s">
        <v>382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431</v>
      </c>
      <c r="B761">
        <v>2009</v>
      </c>
      <c r="C761" t="s">
        <v>382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431</v>
      </c>
      <c r="B762">
        <v>2008</v>
      </c>
      <c r="C762" t="s">
        <v>382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431</v>
      </c>
      <c r="B763">
        <v>2007</v>
      </c>
      <c r="C763" t="s">
        <v>382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431</v>
      </c>
      <c r="B764">
        <v>2006</v>
      </c>
      <c r="C764" t="s">
        <v>382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431</v>
      </c>
      <c r="B765">
        <v>2005</v>
      </c>
      <c r="C765" t="s">
        <v>382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431</v>
      </c>
      <c r="B766">
        <v>2004</v>
      </c>
      <c r="C766" t="s">
        <v>382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431</v>
      </c>
      <c r="B767">
        <v>2003</v>
      </c>
      <c r="C767" t="s">
        <v>382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431</v>
      </c>
      <c r="B768">
        <v>2002</v>
      </c>
      <c r="C768" t="s">
        <v>382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431</v>
      </c>
      <c r="B769">
        <v>2001</v>
      </c>
      <c r="C769" t="s">
        <v>382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431</v>
      </c>
      <c r="B770">
        <v>2000</v>
      </c>
      <c r="C770" t="s">
        <v>382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432</v>
      </c>
      <c r="B771">
        <v>2013</v>
      </c>
      <c r="C771" t="s">
        <v>382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433</v>
      </c>
      <c r="B772">
        <v>2015</v>
      </c>
      <c r="C772" t="s">
        <v>382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433</v>
      </c>
      <c r="B773">
        <v>2014</v>
      </c>
      <c r="C773" t="s">
        <v>382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433</v>
      </c>
      <c r="B774">
        <v>2013</v>
      </c>
      <c r="C774" t="s">
        <v>382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433</v>
      </c>
      <c r="B775">
        <v>2012</v>
      </c>
      <c r="C775" t="s">
        <v>382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433</v>
      </c>
      <c r="B776">
        <v>2011</v>
      </c>
      <c r="C776" t="s">
        <v>382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433</v>
      </c>
      <c r="B777">
        <v>2010</v>
      </c>
      <c r="C777" t="s">
        <v>382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433</v>
      </c>
      <c r="B778">
        <v>2009</v>
      </c>
      <c r="C778" t="s">
        <v>382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433</v>
      </c>
      <c r="B779">
        <v>2008</v>
      </c>
      <c r="C779" t="s">
        <v>382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433</v>
      </c>
      <c r="B780">
        <v>2007</v>
      </c>
      <c r="C780" t="s">
        <v>382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433</v>
      </c>
      <c r="B781">
        <v>2006</v>
      </c>
      <c r="C781" t="s">
        <v>382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433</v>
      </c>
      <c r="B782">
        <v>2005</v>
      </c>
      <c r="C782" t="s">
        <v>382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433</v>
      </c>
      <c r="B783">
        <v>2004</v>
      </c>
      <c r="C783" t="s">
        <v>382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433</v>
      </c>
      <c r="B784">
        <v>2003</v>
      </c>
      <c r="C784" t="s">
        <v>382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433</v>
      </c>
      <c r="B785">
        <v>2002</v>
      </c>
      <c r="C785" t="s">
        <v>382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433</v>
      </c>
      <c r="B786">
        <v>2001</v>
      </c>
      <c r="C786" t="s">
        <v>382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433</v>
      </c>
      <c r="B787">
        <v>2000</v>
      </c>
      <c r="C787" t="s">
        <v>382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434</v>
      </c>
      <c r="B788">
        <v>2015</v>
      </c>
      <c r="C788" t="s">
        <v>382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434</v>
      </c>
      <c r="B789">
        <v>2014</v>
      </c>
      <c r="C789" t="s">
        <v>382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434</v>
      </c>
      <c r="B790">
        <v>2013</v>
      </c>
      <c r="C790" t="s">
        <v>382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434</v>
      </c>
      <c r="B791">
        <v>2012</v>
      </c>
      <c r="C791" t="s">
        <v>382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434</v>
      </c>
      <c r="B792">
        <v>2011</v>
      </c>
      <c r="C792" t="s">
        <v>382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434</v>
      </c>
      <c r="B793">
        <v>2010</v>
      </c>
      <c r="C793" t="s">
        <v>382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434</v>
      </c>
      <c r="B794">
        <v>2009</v>
      </c>
      <c r="C794" t="s">
        <v>382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434</v>
      </c>
      <c r="B795">
        <v>2008</v>
      </c>
      <c r="C795" t="s">
        <v>382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434</v>
      </c>
      <c r="B796">
        <v>2007</v>
      </c>
      <c r="C796" t="s">
        <v>382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434</v>
      </c>
      <c r="B797">
        <v>2006</v>
      </c>
      <c r="C797" t="s">
        <v>382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434</v>
      </c>
      <c r="B798">
        <v>2005</v>
      </c>
      <c r="C798" t="s">
        <v>382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434</v>
      </c>
      <c r="B799">
        <v>2004</v>
      </c>
      <c r="C799" t="s">
        <v>382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434</v>
      </c>
      <c r="B800">
        <v>2003</v>
      </c>
      <c r="C800" t="s">
        <v>382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434</v>
      </c>
      <c r="B801">
        <v>2002</v>
      </c>
      <c r="C801" t="s">
        <v>382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434</v>
      </c>
      <c r="B802">
        <v>2001</v>
      </c>
      <c r="C802" t="s">
        <v>382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434</v>
      </c>
      <c r="B803">
        <v>2000</v>
      </c>
      <c r="C803" t="s">
        <v>382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435</v>
      </c>
      <c r="B804">
        <v>2015</v>
      </c>
      <c r="C804" t="s">
        <v>382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435</v>
      </c>
      <c r="B805">
        <v>2014</v>
      </c>
      <c r="C805" t="s">
        <v>382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435</v>
      </c>
      <c r="B806">
        <v>2013</v>
      </c>
      <c r="C806" t="s">
        <v>382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435</v>
      </c>
      <c r="B807">
        <v>2012</v>
      </c>
      <c r="C807" t="s">
        <v>382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435</v>
      </c>
      <c r="B808">
        <v>2011</v>
      </c>
      <c r="C808" t="s">
        <v>382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435</v>
      </c>
      <c r="B809">
        <v>2010</v>
      </c>
      <c r="C809" t="s">
        <v>382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435</v>
      </c>
      <c r="B810">
        <v>2009</v>
      </c>
      <c r="C810" t="s">
        <v>382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435</v>
      </c>
      <c r="B811">
        <v>2008</v>
      </c>
      <c r="C811" t="s">
        <v>382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435</v>
      </c>
      <c r="B812">
        <v>2007</v>
      </c>
      <c r="C812" t="s">
        <v>382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435</v>
      </c>
      <c r="B813">
        <v>2006</v>
      </c>
      <c r="C813" t="s">
        <v>382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435</v>
      </c>
      <c r="B814">
        <v>2005</v>
      </c>
      <c r="C814" t="s">
        <v>382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435</v>
      </c>
      <c r="B815">
        <v>2004</v>
      </c>
      <c r="C815" t="s">
        <v>382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435</v>
      </c>
      <c r="B816">
        <v>2003</v>
      </c>
      <c r="C816" t="s">
        <v>382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435</v>
      </c>
      <c r="B817">
        <v>2002</v>
      </c>
      <c r="C817" t="s">
        <v>382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435</v>
      </c>
      <c r="B818">
        <v>2001</v>
      </c>
      <c r="C818" t="s">
        <v>382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435</v>
      </c>
      <c r="B819">
        <v>2000</v>
      </c>
      <c r="C819" t="s">
        <v>382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436</v>
      </c>
      <c r="B820">
        <v>2015</v>
      </c>
      <c r="C820" t="s">
        <v>382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436</v>
      </c>
      <c r="B821">
        <v>2014</v>
      </c>
      <c r="C821" t="s">
        <v>382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436</v>
      </c>
      <c r="B822">
        <v>2013</v>
      </c>
      <c r="C822" t="s">
        <v>382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436</v>
      </c>
      <c r="B823">
        <v>2012</v>
      </c>
      <c r="C823" t="s">
        <v>382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436</v>
      </c>
      <c r="B824">
        <v>2011</v>
      </c>
      <c r="C824" t="s">
        <v>382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436</v>
      </c>
      <c r="B825">
        <v>2010</v>
      </c>
      <c r="C825" t="s">
        <v>382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436</v>
      </c>
      <c r="B826">
        <v>2009</v>
      </c>
      <c r="C826" t="s">
        <v>382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436</v>
      </c>
      <c r="B827">
        <v>2008</v>
      </c>
      <c r="C827" t="s">
        <v>382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436</v>
      </c>
      <c r="B828">
        <v>2007</v>
      </c>
      <c r="C828" t="s">
        <v>382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436</v>
      </c>
      <c r="B829">
        <v>2006</v>
      </c>
      <c r="C829" t="s">
        <v>382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436</v>
      </c>
      <c r="B830">
        <v>2005</v>
      </c>
      <c r="C830" t="s">
        <v>382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436</v>
      </c>
      <c r="B831">
        <v>2004</v>
      </c>
      <c r="C831" t="s">
        <v>382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436</v>
      </c>
      <c r="B832">
        <v>2003</v>
      </c>
      <c r="C832" t="s">
        <v>382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436</v>
      </c>
      <c r="B833">
        <v>2002</v>
      </c>
      <c r="C833" t="s">
        <v>382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436</v>
      </c>
      <c r="B834">
        <v>2001</v>
      </c>
      <c r="C834" t="s">
        <v>382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436</v>
      </c>
      <c r="B835">
        <v>2000</v>
      </c>
      <c r="C835" t="s">
        <v>382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437</v>
      </c>
      <c r="B836">
        <v>2015</v>
      </c>
      <c r="C836" t="s">
        <v>382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437</v>
      </c>
      <c r="B837">
        <v>2014</v>
      </c>
      <c r="C837" t="s">
        <v>382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437</v>
      </c>
      <c r="B838">
        <v>2013</v>
      </c>
      <c r="C838" t="s">
        <v>382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437</v>
      </c>
      <c r="B839">
        <v>2012</v>
      </c>
      <c r="C839" t="s">
        <v>382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437</v>
      </c>
      <c r="B840">
        <v>2011</v>
      </c>
      <c r="C840" t="s">
        <v>382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437</v>
      </c>
      <c r="B841">
        <v>2010</v>
      </c>
      <c r="C841" t="s">
        <v>382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437</v>
      </c>
      <c r="B842">
        <v>2009</v>
      </c>
      <c r="C842" t="s">
        <v>382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437</v>
      </c>
      <c r="B843">
        <v>2008</v>
      </c>
      <c r="C843" t="s">
        <v>382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437</v>
      </c>
      <c r="B844">
        <v>2007</v>
      </c>
      <c r="C844" t="s">
        <v>382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437</v>
      </c>
      <c r="B845">
        <v>2006</v>
      </c>
      <c r="C845" t="s">
        <v>382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437</v>
      </c>
      <c r="B846">
        <v>2005</v>
      </c>
      <c r="C846" t="s">
        <v>382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437</v>
      </c>
      <c r="B847">
        <v>2004</v>
      </c>
      <c r="C847" t="s">
        <v>382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437</v>
      </c>
      <c r="B848">
        <v>2003</v>
      </c>
      <c r="C848" t="s">
        <v>382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437</v>
      </c>
      <c r="B849">
        <v>2002</v>
      </c>
      <c r="C849" t="s">
        <v>382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437</v>
      </c>
      <c r="B850">
        <v>2001</v>
      </c>
      <c r="C850" t="s">
        <v>382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437</v>
      </c>
      <c r="B851">
        <v>2000</v>
      </c>
      <c r="C851" t="s">
        <v>382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438</v>
      </c>
      <c r="B852">
        <v>2015</v>
      </c>
      <c r="C852" t="s">
        <v>382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438</v>
      </c>
      <c r="B853">
        <v>2014</v>
      </c>
      <c r="C853" t="s">
        <v>382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438</v>
      </c>
      <c r="B854">
        <v>2013</v>
      </c>
      <c r="C854" t="s">
        <v>382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438</v>
      </c>
      <c r="B855">
        <v>2012</v>
      </c>
      <c r="C855" t="s">
        <v>382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438</v>
      </c>
      <c r="B856">
        <v>2011</v>
      </c>
      <c r="C856" t="s">
        <v>382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438</v>
      </c>
      <c r="B857">
        <v>2010</v>
      </c>
      <c r="C857" t="s">
        <v>382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438</v>
      </c>
      <c r="B858">
        <v>2009</v>
      </c>
      <c r="C858" t="s">
        <v>382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438</v>
      </c>
      <c r="B859">
        <v>2008</v>
      </c>
      <c r="C859" t="s">
        <v>382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438</v>
      </c>
      <c r="B860">
        <v>2007</v>
      </c>
      <c r="C860" t="s">
        <v>382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438</v>
      </c>
      <c r="B861">
        <v>2006</v>
      </c>
      <c r="C861" t="s">
        <v>382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438</v>
      </c>
      <c r="B862">
        <v>2005</v>
      </c>
      <c r="C862" t="s">
        <v>382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438</v>
      </c>
      <c r="B863">
        <v>2004</v>
      </c>
      <c r="C863" t="s">
        <v>382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438</v>
      </c>
      <c r="B864">
        <v>2003</v>
      </c>
      <c r="C864" t="s">
        <v>382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438</v>
      </c>
      <c r="B865">
        <v>2002</v>
      </c>
      <c r="C865" t="s">
        <v>382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438</v>
      </c>
      <c r="B866">
        <v>2001</v>
      </c>
      <c r="C866" t="s">
        <v>382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438</v>
      </c>
      <c r="B867">
        <v>2000</v>
      </c>
      <c r="C867" t="s">
        <v>382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439</v>
      </c>
      <c r="B868">
        <v>2015</v>
      </c>
      <c r="C868" t="s">
        <v>382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439</v>
      </c>
      <c r="B869">
        <v>2014</v>
      </c>
      <c r="C869" t="s">
        <v>382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439</v>
      </c>
      <c r="B870">
        <v>2013</v>
      </c>
      <c r="C870" t="s">
        <v>382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439</v>
      </c>
      <c r="B871">
        <v>2012</v>
      </c>
      <c r="C871" t="s">
        <v>382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439</v>
      </c>
      <c r="B872">
        <v>2011</v>
      </c>
      <c r="C872" t="s">
        <v>382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439</v>
      </c>
      <c r="B873">
        <v>2010</v>
      </c>
      <c r="C873" t="s">
        <v>382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439</v>
      </c>
      <c r="B874">
        <v>2009</v>
      </c>
      <c r="C874" t="s">
        <v>382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439</v>
      </c>
      <c r="B875">
        <v>2008</v>
      </c>
      <c r="C875" t="s">
        <v>382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439</v>
      </c>
      <c r="B876">
        <v>2007</v>
      </c>
      <c r="C876" t="s">
        <v>382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439</v>
      </c>
      <c r="B877">
        <v>2006</v>
      </c>
      <c r="C877" t="s">
        <v>382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439</v>
      </c>
      <c r="B878">
        <v>2005</v>
      </c>
      <c r="C878" t="s">
        <v>382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439</v>
      </c>
      <c r="B879">
        <v>2004</v>
      </c>
      <c r="C879" t="s">
        <v>382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439</v>
      </c>
      <c r="B880">
        <v>2003</v>
      </c>
      <c r="C880" t="s">
        <v>382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439</v>
      </c>
      <c r="B881">
        <v>2002</v>
      </c>
      <c r="C881" t="s">
        <v>382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439</v>
      </c>
      <c r="B882">
        <v>2001</v>
      </c>
      <c r="C882" t="s">
        <v>382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439</v>
      </c>
      <c r="B883">
        <v>2000</v>
      </c>
      <c r="C883" t="s">
        <v>382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440</v>
      </c>
      <c r="B884">
        <v>2015</v>
      </c>
      <c r="C884" t="s">
        <v>382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440</v>
      </c>
      <c r="B885">
        <v>2014</v>
      </c>
      <c r="C885" t="s">
        <v>382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440</v>
      </c>
      <c r="B886">
        <v>2013</v>
      </c>
      <c r="C886" t="s">
        <v>382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440</v>
      </c>
      <c r="B887">
        <v>2012</v>
      </c>
      <c r="C887" t="s">
        <v>382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440</v>
      </c>
      <c r="B888">
        <v>2011</v>
      </c>
      <c r="C888" t="s">
        <v>382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440</v>
      </c>
      <c r="B889">
        <v>2010</v>
      </c>
      <c r="C889" t="s">
        <v>382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440</v>
      </c>
      <c r="B890">
        <v>2009</v>
      </c>
      <c r="C890" t="s">
        <v>382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440</v>
      </c>
      <c r="B891">
        <v>2008</v>
      </c>
      <c r="C891" t="s">
        <v>382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440</v>
      </c>
      <c r="B892">
        <v>2007</v>
      </c>
      <c r="C892" t="s">
        <v>382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440</v>
      </c>
      <c r="B893">
        <v>2006</v>
      </c>
      <c r="C893" t="s">
        <v>382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440</v>
      </c>
      <c r="B894">
        <v>2005</v>
      </c>
      <c r="C894" t="s">
        <v>382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440</v>
      </c>
      <c r="B895">
        <v>2004</v>
      </c>
      <c r="C895" t="s">
        <v>382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440</v>
      </c>
      <c r="B896">
        <v>2003</v>
      </c>
      <c r="C896" t="s">
        <v>382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440</v>
      </c>
      <c r="B897">
        <v>2002</v>
      </c>
      <c r="C897" t="s">
        <v>382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440</v>
      </c>
      <c r="B898">
        <v>2001</v>
      </c>
      <c r="C898" t="s">
        <v>382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440</v>
      </c>
      <c r="B899">
        <v>2000</v>
      </c>
      <c r="C899" t="s">
        <v>382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441</v>
      </c>
      <c r="B900">
        <v>2015</v>
      </c>
      <c r="C900" t="s">
        <v>382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441</v>
      </c>
      <c r="B901">
        <v>2014</v>
      </c>
      <c r="C901" t="s">
        <v>382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441</v>
      </c>
      <c r="B902">
        <v>2013</v>
      </c>
      <c r="C902" t="s">
        <v>382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441</v>
      </c>
      <c r="B903">
        <v>2012</v>
      </c>
      <c r="C903" t="s">
        <v>382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441</v>
      </c>
      <c r="B904">
        <v>2011</v>
      </c>
      <c r="C904" t="s">
        <v>382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441</v>
      </c>
      <c r="B905">
        <v>2010</v>
      </c>
      <c r="C905" t="s">
        <v>382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441</v>
      </c>
      <c r="B906">
        <v>2009</v>
      </c>
      <c r="C906" t="s">
        <v>382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441</v>
      </c>
      <c r="B907">
        <v>2008</v>
      </c>
      <c r="C907" t="s">
        <v>382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441</v>
      </c>
      <c r="B908">
        <v>2007</v>
      </c>
      <c r="C908" t="s">
        <v>382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441</v>
      </c>
      <c r="B909">
        <v>2006</v>
      </c>
      <c r="C909" t="s">
        <v>382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441</v>
      </c>
      <c r="B910">
        <v>2005</v>
      </c>
      <c r="C910" t="s">
        <v>382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441</v>
      </c>
      <c r="B911">
        <v>2004</v>
      </c>
      <c r="C911" t="s">
        <v>382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441</v>
      </c>
      <c r="B912">
        <v>2003</v>
      </c>
      <c r="C912" t="s">
        <v>382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441</v>
      </c>
      <c r="B913">
        <v>2002</v>
      </c>
      <c r="C913" t="s">
        <v>382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441</v>
      </c>
      <c r="B914">
        <v>2001</v>
      </c>
      <c r="C914" t="s">
        <v>382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441</v>
      </c>
      <c r="B915">
        <v>2000</v>
      </c>
      <c r="C915" t="s">
        <v>382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442</v>
      </c>
      <c r="B916">
        <v>2015</v>
      </c>
      <c r="C916" t="s">
        <v>382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442</v>
      </c>
      <c r="B917">
        <v>2014</v>
      </c>
      <c r="C917" t="s">
        <v>382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442</v>
      </c>
      <c r="B918">
        <v>2013</v>
      </c>
      <c r="C918" t="s">
        <v>382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442</v>
      </c>
      <c r="B919">
        <v>2012</v>
      </c>
      <c r="C919" t="s">
        <v>382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442</v>
      </c>
      <c r="B920">
        <v>2011</v>
      </c>
      <c r="C920" t="s">
        <v>382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442</v>
      </c>
      <c r="B921">
        <v>2010</v>
      </c>
      <c r="C921" t="s">
        <v>382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442</v>
      </c>
      <c r="B922">
        <v>2009</v>
      </c>
      <c r="C922" t="s">
        <v>382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442</v>
      </c>
      <c r="B923">
        <v>2008</v>
      </c>
      <c r="C923" t="s">
        <v>382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442</v>
      </c>
      <c r="B924">
        <v>2007</v>
      </c>
      <c r="C924" t="s">
        <v>382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442</v>
      </c>
      <c r="B925">
        <v>2006</v>
      </c>
      <c r="C925" t="s">
        <v>382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442</v>
      </c>
      <c r="B926">
        <v>2005</v>
      </c>
      <c r="C926" t="s">
        <v>382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442</v>
      </c>
      <c r="B927">
        <v>2004</v>
      </c>
      <c r="C927" t="s">
        <v>382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442</v>
      </c>
      <c r="B928">
        <v>2003</v>
      </c>
      <c r="C928" t="s">
        <v>382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442</v>
      </c>
      <c r="B929">
        <v>2002</v>
      </c>
      <c r="C929" t="s">
        <v>382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442</v>
      </c>
      <c r="B930">
        <v>2001</v>
      </c>
      <c r="C930" t="s">
        <v>382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442</v>
      </c>
      <c r="B931">
        <v>2000</v>
      </c>
      <c r="C931" t="s">
        <v>382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443</v>
      </c>
      <c r="B932">
        <v>2015</v>
      </c>
      <c r="C932" t="s">
        <v>382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443</v>
      </c>
      <c r="B933">
        <v>2014</v>
      </c>
      <c r="C933" t="s">
        <v>382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443</v>
      </c>
      <c r="B934">
        <v>2013</v>
      </c>
      <c r="C934" t="s">
        <v>382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443</v>
      </c>
      <c r="B935">
        <v>2012</v>
      </c>
      <c r="C935" t="s">
        <v>382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443</v>
      </c>
      <c r="B936">
        <v>2011</v>
      </c>
      <c r="C936" t="s">
        <v>382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443</v>
      </c>
      <c r="B937">
        <v>2010</v>
      </c>
      <c r="C937" t="s">
        <v>382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443</v>
      </c>
      <c r="B938">
        <v>2009</v>
      </c>
      <c r="C938" t="s">
        <v>382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443</v>
      </c>
      <c r="B939">
        <v>2008</v>
      </c>
      <c r="C939" t="s">
        <v>382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443</v>
      </c>
      <c r="B940">
        <v>2007</v>
      </c>
      <c r="C940" t="s">
        <v>382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443</v>
      </c>
      <c r="B941">
        <v>2006</v>
      </c>
      <c r="C941" t="s">
        <v>382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443</v>
      </c>
      <c r="B942">
        <v>2005</v>
      </c>
      <c r="C942" t="s">
        <v>382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443</v>
      </c>
      <c r="B943">
        <v>2004</v>
      </c>
      <c r="C943" t="s">
        <v>382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443</v>
      </c>
      <c r="B944">
        <v>2003</v>
      </c>
      <c r="C944" t="s">
        <v>382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443</v>
      </c>
      <c r="B945">
        <v>2002</v>
      </c>
      <c r="C945" t="s">
        <v>382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443</v>
      </c>
      <c r="B946">
        <v>2001</v>
      </c>
      <c r="C946" t="s">
        <v>382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443</v>
      </c>
      <c r="B947">
        <v>2000</v>
      </c>
      <c r="C947" t="s">
        <v>382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444</v>
      </c>
      <c r="B948">
        <v>2015</v>
      </c>
      <c r="C948" t="s">
        <v>382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444</v>
      </c>
      <c r="B949">
        <v>2014</v>
      </c>
      <c r="C949" t="s">
        <v>382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444</v>
      </c>
      <c r="B950">
        <v>2013</v>
      </c>
      <c r="C950" t="s">
        <v>382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444</v>
      </c>
      <c r="B951">
        <v>2012</v>
      </c>
      <c r="C951" t="s">
        <v>382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444</v>
      </c>
      <c r="B952">
        <v>2011</v>
      </c>
      <c r="C952" t="s">
        <v>382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444</v>
      </c>
      <c r="B953">
        <v>2010</v>
      </c>
      <c r="C953" t="s">
        <v>382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444</v>
      </c>
      <c r="B954">
        <v>2009</v>
      </c>
      <c r="C954" t="s">
        <v>382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444</v>
      </c>
      <c r="B955">
        <v>2008</v>
      </c>
      <c r="C955" t="s">
        <v>382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444</v>
      </c>
      <c r="B956">
        <v>2007</v>
      </c>
      <c r="C956" t="s">
        <v>382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444</v>
      </c>
      <c r="B957">
        <v>2006</v>
      </c>
      <c r="C957" t="s">
        <v>382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444</v>
      </c>
      <c r="B958">
        <v>2005</v>
      </c>
      <c r="C958" t="s">
        <v>382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444</v>
      </c>
      <c r="B959">
        <v>2004</v>
      </c>
      <c r="C959" t="s">
        <v>382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444</v>
      </c>
      <c r="B960">
        <v>2003</v>
      </c>
      <c r="C960" t="s">
        <v>382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444</v>
      </c>
      <c r="B961">
        <v>2002</v>
      </c>
      <c r="C961" t="s">
        <v>382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444</v>
      </c>
      <c r="B962">
        <v>2001</v>
      </c>
      <c r="C962" t="s">
        <v>382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444</v>
      </c>
      <c r="B963">
        <v>2000</v>
      </c>
      <c r="C963" t="s">
        <v>382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445</v>
      </c>
      <c r="B964">
        <v>2015</v>
      </c>
      <c r="C964" t="s">
        <v>382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445</v>
      </c>
      <c r="B965">
        <v>2014</v>
      </c>
      <c r="C965" t="s">
        <v>382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445</v>
      </c>
      <c r="B966">
        <v>2013</v>
      </c>
      <c r="C966" t="s">
        <v>382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445</v>
      </c>
      <c r="B967">
        <v>2012</v>
      </c>
      <c r="C967" t="s">
        <v>382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445</v>
      </c>
      <c r="B968">
        <v>2011</v>
      </c>
      <c r="C968" t="s">
        <v>382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445</v>
      </c>
      <c r="B969">
        <v>2010</v>
      </c>
      <c r="C969" t="s">
        <v>382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445</v>
      </c>
      <c r="B970">
        <v>2009</v>
      </c>
      <c r="C970" t="s">
        <v>382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445</v>
      </c>
      <c r="B971">
        <v>2008</v>
      </c>
      <c r="C971" t="s">
        <v>382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445</v>
      </c>
      <c r="B972">
        <v>2007</v>
      </c>
      <c r="C972" t="s">
        <v>382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445</v>
      </c>
      <c r="B973">
        <v>2006</v>
      </c>
      <c r="C973" t="s">
        <v>382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445</v>
      </c>
      <c r="B974">
        <v>2005</v>
      </c>
      <c r="C974" t="s">
        <v>382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445</v>
      </c>
      <c r="B975">
        <v>2004</v>
      </c>
      <c r="C975" t="s">
        <v>382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445</v>
      </c>
      <c r="B976">
        <v>2003</v>
      </c>
      <c r="C976" t="s">
        <v>382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445</v>
      </c>
      <c r="B977">
        <v>2002</v>
      </c>
      <c r="C977" t="s">
        <v>382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445</v>
      </c>
      <c r="B978">
        <v>2001</v>
      </c>
      <c r="C978" t="s">
        <v>382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445</v>
      </c>
      <c r="B979">
        <v>2000</v>
      </c>
      <c r="C979" t="s">
        <v>382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446</v>
      </c>
      <c r="B980">
        <v>2015</v>
      </c>
      <c r="C980" t="s">
        <v>382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446</v>
      </c>
      <c r="B981">
        <v>2014</v>
      </c>
      <c r="C981" t="s">
        <v>382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446</v>
      </c>
      <c r="B982">
        <v>2013</v>
      </c>
      <c r="C982" t="s">
        <v>382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446</v>
      </c>
      <c r="B983">
        <v>2012</v>
      </c>
      <c r="C983" t="s">
        <v>382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446</v>
      </c>
      <c r="B984">
        <v>2011</v>
      </c>
      <c r="C984" t="s">
        <v>382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446</v>
      </c>
      <c r="B985">
        <v>2010</v>
      </c>
      <c r="C985" t="s">
        <v>382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446</v>
      </c>
      <c r="B986">
        <v>2009</v>
      </c>
      <c r="C986" t="s">
        <v>382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446</v>
      </c>
      <c r="B987">
        <v>2008</v>
      </c>
      <c r="C987" t="s">
        <v>382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446</v>
      </c>
      <c r="B988">
        <v>2007</v>
      </c>
      <c r="C988" t="s">
        <v>382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446</v>
      </c>
      <c r="B989">
        <v>2006</v>
      </c>
      <c r="C989" t="s">
        <v>382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446</v>
      </c>
      <c r="B990">
        <v>2005</v>
      </c>
      <c r="C990" t="s">
        <v>382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446</v>
      </c>
      <c r="B991">
        <v>2004</v>
      </c>
      <c r="C991" t="s">
        <v>382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446</v>
      </c>
      <c r="B992">
        <v>2003</v>
      </c>
      <c r="C992" t="s">
        <v>382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446</v>
      </c>
      <c r="B993">
        <v>2002</v>
      </c>
      <c r="C993" t="s">
        <v>382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446</v>
      </c>
      <c r="B994">
        <v>2001</v>
      </c>
      <c r="C994" t="s">
        <v>382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446</v>
      </c>
      <c r="B995">
        <v>2000</v>
      </c>
      <c r="C995" t="s">
        <v>382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447</v>
      </c>
      <c r="B996">
        <v>2015</v>
      </c>
      <c r="C996" t="s">
        <v>390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447</v>
      </c>
      <c r="B997">
        <v>2014</v>
      </c>
      <c r="C997" t="s">
        <v>390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447</v>
      </c>
      <c r="B998">
        <v>2013</v>
      </c>
      <c r="C998" t="s">
        <v>390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447</v>
      </c>
      <c r="B999">
        <v>2012</v>
      </c>
      <c r="C999" t="s">
        <v>390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447</v>
      </c>
      <c r="B1000">
        <v>2011</v>
      </c>
      <c r="C1000" t="s">
        <v>390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447</v>
      </c>
      <c r="B1001">
        <v>2010</v>
      </c>
      <c r="C1001" t="s">
        <v>390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447</v>
      </c>
      <c r="B1002">
        <v>2009</v>
      </c>
      <c r="C1002" t="s">
        <v>390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447</v>
      </c>
      <c r="B1003">
        <v>2008</v>
      </c>
      <c r="C1003" t="s">
        <v>390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447</v>
      </c>
      <c r="B1004">
        <v>2007</v>
      </c>
      <c r="C1004" t="s">
        <v>390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447</v>
      </c>
      <c r="B1005">
        <v>2006</v>
      </c>
      <c r="C1005" t="s">
        <v>390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447</v>
      </c>
      <c r="B1006">
        <v>2005</v>
      </c>
      <c r="C1006" t="s">
        <v>390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447</v>
      </c>
      <c r="B1007">
        <v>2004</v>
      </c>
      <c r="C1007" t="s">
        <v>390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447</v>
      </c>
      <c r="B1008">
        <v>2003</v>
      </c>
      <c r="C1008" t="s">
        <v>390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447</v>
      </c>
      <c r="B1009">
        <v>2002</v>
      </c>
      <c r="C1009" t="s">
        <v>390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447</v>
      </c>
      <c r="B1010">
        <v>2001</v>
      </c>
      <c r="C1010" t="s">
        <v>390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447</v>
      </c>
      <c r="B1011">
        <v>2000</v>
      </c>
      <c r="C1011" t="s">
        <v>390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448</v>
      </c>
      <c r="B1012">
        <v>2015</v>
      </c>
      <c r="C1012" t="s">
        <v>382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448</v>
      </c>
      <c r="B1013">
        <v>2014</v>
      </c>
      <c r="C1013" t="s">
        <v>382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448</v>
      </c>
      <c r="B1014">
        <v>2013</v>
      </c>
      <c r="C1014" t="s">
        <v>382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448</v>
      </c>
      <c r="B1015">
        <v>2012</v>
      </c>
      <c r="C1015" t="s">
        <v>382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448</v>
      </c>
      <c r="B1016">
        <v>2011</v>
      </c>
      <c r="C1016" t="s">
        <v>382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448</v>
      </c>
      <c r="B1017">
        <v>2010</v>
      </c>
      <c r="C1017" t="s">
        <v>382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448</v>
      </c>
      <c r="B1018">
        <v>2009</v>
      </c>
      <c r="C1018" t="s">
        <v>382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448</v>
      </c>
      <c r="B1019">
        <v>2008</v>
      </c>
      <c r="C1019" t="s">
        <v>382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448</v>
      </c>
      <c r="B1020">
        <v>2007</v>
      </c>
      <c r="C1020" t="s">
        <v>382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448</v>
      </c>
      <c r="B1021">
        <v>2006</v>
      </c>
      <c r="C1021" t="s">
        <v>382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448</v>
      </c>
      <c r="B1022">
        <v>2005</v>
      </c>
      <c r="C1022" t="s">
        <v>382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448</v>
      </c>
      <c r="B1023">
        <v>2004</v>
      </c>
      <c r="C1023" t="s">
        <v>382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448</v>
      </c>
      <c r="B1024">
        <v>2003</v>
      </c>
      <c r="C1024" t="s">
        <v>382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448</v>
      </c>
      <c r="B1025">
        <v>2002</v>
      </c>
      <c r="C1025" t="s">
        <v>382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448</v>
      </c>
      <c r="B1026">
        <v>2001</v>
      </c>
      <c r="C1026" t="s">
        <v>382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448</v>
      </c>
      <c r="B1027">
        <v>2000</v>
      </c>
      <c r="C1027" t="s">
        <v>382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449</v>
      </c>
      <c r="B1028">
        <v>2015</v>
      </c>
      <c r="C1028" t="s">
        <v>382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449</v>
      </c>
      <c r="B1029">
        <v>2014</v>
      </c>
      <c r="C1029" t="s">
        <v>382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449</v>
      </c>
      <c r="B1030">
        <v>2013</v>
      </c>
      <c r="C1030" t="s">
        <v>382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449</v>
      </c>
      <c r="B1031">
        <v>2012</v>
      </c>
      <c r="C1031" t="s">
        <v>382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449</v>
      </c>
      <c r="B1032">
        <v>2011</v>
      </c>
      <c r="C1032" t="s">
        <v>382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449</v>
      </c>
      <c r="B1033">
        <v>2010</v>
      </c>
      <c r="C1033" t="s">
        <v>382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449</v>
      </c>
      <c r="B1034">
        <v>2009</v>
      </c>
      <c r="C1034" t="s">
        <v>382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449</v>
      </c>
      <c r="B1035">
        <v>2008</v>
      </c>
      <c r="C1035" t="s">
        <v>382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449</v>
      </c>
      <c r="B1036">
        <v>2007</v>
      </c>
      <c r="C1036" t="s">
        <v>382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449</v>
      </c>
      <c r="B1037">
        <v>2006</v>
      </c>
      <c r="C1037" t="s">
        <v>382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449</v>
      </c>
      <c r="B1038">
        <v>2005</v>
      </c>
      <c r="C1038" t="s">
        <v>382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449</v>
      </c>
      <c r="B1039">
        <v>2004</v>
      </c>
      <c r="C1039" t="s">
        <v>382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449</v>
      </c>
      <c r="B1040">
        <v>2003</v>
      </c>
      <c r="C1040" t="s">
        <v>382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449</v>
      </c>
      <c r="B1041">
        <v>2002</v>
      </c>
      <c r="C1041" t="s">
        <v>382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449</v>
      </c>
      <c r="B1042">
        <v>2001</v>
      </c>
      <c r="C1042" t="s">
        <v>382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449</v>
      </c>
      <c r="B1043">
        <v>2000</v>
      </c>
      <c r="C1043" t="s">
        <v>382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450</v>
      </c>
      <c r="B1044">
        <v>2015</v>
      </c>
      <c r="C1044" t="s">
        <v>382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450</v>
      </c>
      <c r="B1045">
        <v>2014</v>
      </c>
      <c r="C1045" t="s">
        <v>382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450</v>
      </c>
      <c r="B1046">
        <v>2013</v>
      </c>
      <c r="C1046" t="s">
        <v>382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450</v>
      </c>
      <c r="B1047">
        <v>2012</v>
      </c>
      <c r="C1047" t="s">
        <v>382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450</v>
      </c>
      <c r="B1048">
        <v>2011</v>
      </c>
      <c r="C1048" t="s">
        <v>382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450</v>
      </c>
      <c r="B1049">
        <v>2010</v>
      </c>
      <c r="C1049" t="s">
        <v>382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450</v>
      </c>
      <c r="B1050">
        <v>2009</v>
      </c>
      <c r="C1050" t="s">
        <v>382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450</v>
      </c>
      <c r="B1051">
        <v>2008</v>
      </c>
      <c r="C1051" t="s">
        <v>382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450</v>
      </c>
      <c r="B1052">
        <v>2007</v>
      </c>
      <c r="C1052" t="s">
        <v>382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450</v>
      </c>
      <c r="B1053">
        <v>2006</v>
      </c>
      <c r="C1053" t="s">
        <v>382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450</v>
      </c>
      <c r="B1054">
        <v>2005</v>
      </c>
      <c r="C1054" t="s">
        <v>382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450</v>
      </c>
      <c r="B1055">
        <v>2004</v>
      </c>
      <c r="C1055" t="s">
        <v>382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450</v>
      </c>
      <c r="B1056">
        <v>2003</v>
      </c>
      <c r="C1056" t="s">
        <v>382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450</v>
      </c>
      <c r="B1057">
        <v>2002</v>
      </c>
      <c r="C1057" t="s">
        <v>382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450</v>
      </c>
      <c r="B1058">
        <v>2001</v>
      </c>
      <c r="C1058" t="s">
        <v>382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450</v>
      </c>
      <c r="B1059">
        <v>2000</v>
      </c>
      <c r="C1059" t="s">
        <v>382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451</v>
      </c>
      <c r="B1060">
        <v>2015</v>
      </c>
      <c r="C1060" t="s">
        <v>382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451</v>
      </c>
      <c r="B1061">
        <v>2014</v>
      </c>
      <c r="C1061" t="s">
        <v>382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451</v>
      </c>
      <c r="B1062">
        <v>2013</v>
      </c>
      <c r="C1062" t="s">
        <v>382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451</v>
      </c>
      <c r="B1063">
        <v>2012</v>
      </c>
      <c r="C1063" t="s">
        <v>382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451</v>
      </c>
      <c r="B1064">
        <v>2011</v>
      </c>
      <c r="C1064" t="s">
        <v>382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451</v>
      </c>
      <c r="B1065">
        <v>2010</v>
      </c>
      <c r="C1065" t="s">
        <v>382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451</v>
      </c>
      <c r="B1066">
        <v>2009</v>
      </c>
      <c r="C1066" t="s">
        <v>382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451</v>
      </c>
      <c r="B1067">
        <v>2008</v>
      </c>
      <c r="C1067" t="s">
        <v>382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451</v>
      </c>
      <c r="B1068">
        <v>2007</v>
      </c>
      <c r="C1068" t="s">
        <v>382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451</v>
      </c>
      <c r="B1069">
        <v>2006</v>
      </c>
      <c r="C1069" t="s">
        <v>382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451</v>
      </c>
      <c r="B1070">
        <v>2005</v>
      </c>
      <c r="C1070" t="s">
        <v>382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451</v>
      </c>
      <c r="B1071">
        <v>2004</v>
      </c>
      <c r="C1071" t="s">
        <v>382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451</v>
      </c>
      <c r="B1072">
        <v>2003</v>
      </c>
      <c r="C1072" t="s">
        <v>382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451</v>
      </c>
      <c r="B1073">
        <v>2002</v>
      </c>
      <c r="C1073" t="s">
        <v>382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451</v>
      </c>
      <c r="B1074">
        <v>2001</v>
      </c>
      <c r="C1074" t="s">
        <v>382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451</v>
      </c>
      <c r="B1075">
        <v>2000</v>
      </c>
      <c r="C1075" t="s">
        <v>382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452</v>
      </c>
      <c r="B1076">
        <v>2015</v>
      </c>
      <c r="C1076" t="s">
        <v>382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452</v>
      </c>
      <c r="B1077">
        <v>2014</v>
      </c>
      <c r="C1077" t="s">
        <v>382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452</v>
      </c>
      <c r="B1078">
        <v>2013</v>
      </c>
      <c r="C1078" t="s">
        <v>382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452</v>
      </c>
      <c r="B1079">
        <v>2012</v>
      </c>
      <c r="C1079" t="s">
        <v>382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452</v>
      </c>
      <c r="B1080">
        <v>2011</v>
      </c>
      <c r="C1080" t="s">
        <v>382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452</v>
      </c>
      <c r="B1081">
        <v>2010</v>
      </c>
      <c r="C1081" t="s">
        <v>382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452</v>
      </c>
      <c r="B1082">
        <v>2009</v>
      </c>
      <c r="C1082" t="s">
        <v>382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452</v>
      </c>
      <c r="B1083">
        <v>2008</v>
      </c>
      <c r="C1083" t="s">
        <v>382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452</v>
      </c>
      <c r="B1084">
        <v>2007</v>
      </c>
      <c r="C1084" t="s">
        <v>382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452</v>
      </c>
      <c r="B1085">
        <v>2006</v>
      </c>
      <c r="C1085" t="s">
        <v>382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452</v>
      </c>
      <c r="B1086">
        <v>2005</v>
      </c>
      <c r="C1086" t="s">
        <v>382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452</v>
      </c>
      <c r="B1087">
        <v>2004</v>
      </c>
      <c r="C1087" t="s">
        <v>382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452</v>
      </c>
      <c r="B1088">
        <v>2003</v>
      </c>
      <c r="C1088" t="s">
        <v>382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452</v>
      </c>
      <c r="B1089">
        <v>2002</v>
      </c>
      <c r="C1089" t="s">
        <v>382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452</v>
      </c>
      <c r="B1090">
        <v>2001</v>
      </c>
      <c r="C1090" t="s">
        <v>382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452</v>
      </c>
      <c r="B1091">
        <v>2000</v>
      </c>
      <c r="C1091" t="s">
        <v>382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453</v>
      </c>
      <c r="B1092">
        <v>2015</v>
      </c>
      <c r="C1092" t="s">
        <v>382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453</v>
      </c>
      <c r="B1093">
        <v>2014</v>
      </c>
      <c r="C1093" t="s">
        <v>382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453</v>
      </c>
      <c r="B1094">
        <v>2013</v>
      </c>
      <c r="C1094" t="s">
        <v>382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453</v>
      </c>
      <c r="B1095">
        <v>2012</v>
      </c>
      <c r="C1095" t="s">
        <v>382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453</v>
      </c>
      <c r="B1096">
        <v>2011</v>
      </c>
      <c r="C1096" t="s">
        <v>382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453</v>
      </c>
      <c r="B1097">
        <v>2010</v>
      </c>
      <c r="C1097" t="s">
        <v>382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453</v>
      </c>
      <c r="B1098">
        <v>2009</v>
      </c>
      <c r="C1098" t="s">
        <v>382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453</v>
      </c>
      <c r="B1099">
        <v>2008</v>
      </c>
      <c r="C1099" t="s">
        <v>382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453</v>
      </c>
      <c r="B1100">
        <v>2007</v>
      </c>
      <c r="C1100" t="s">
        <v>382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453</v>
      </c>
      <c r="B1101">
        <v>2006</v>
      </c>
      <c r="C1101" t="s">
        <v>382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453</v>
      </c>
      <c r="B1102">
        <v>2005</v>
      </c>
      <c r="C1102" t="s">
        <v>382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453</v>
      </c>
      <c r="B1103">
        <v>2004</v>
      </c>
      <c r="C1103" t="s">
        <v>382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453</v>
      </c>
      <c r="B1104">
        <v>2003</v>
      </c>
      <c r="C1104" t="s">
        <v>382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453</v>
      </c>
      <c r="B1105">
        <v>2002</v>
      </c>
      <c r="C1105" t="s">
        <v>382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453</v>
      </c>
      <c r="B1106">
        <v>2001</v>
      </c>
      <c r="C1106" t="s">
        <v>382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453</v>
      </c>
      <c r="B1107">
        <v>2000</v>
      </c>
      <c r="C1107" t="s">
        <v>382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454</v>
      </c>
      <c r="B1108">
        <v>2015</v>
      </c>
      <c r="C1108" t="s">
        <v>382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454</v>
      </c>
      <c r="B1109">
        <v>2014</v>
      </c>
      <c r="C1109" t="s">
        <v>382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454</v>
      </c>
      <c r="B1110">
        <v>2013</v>
      </c>
      <c r="C1110" t="s">
        <v>382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454</v>
      </c>
      <c r="B1111">
        <v>2012</v>
      </c>
      <c r="C1111" t="s">
        <v>382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454</v>
      </c>
      <c r="B1112">
        <v>2011</v>
      </c>
      <c r="C1112" t="s">
        <v>382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454</v>
      </c>
      <c r="B1113">
        <v>2010</v>
      </c>
      <c r="C1113" t="s">
        <v>382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454</v>
      </c>
      <c r="B1114">
        <v>2009</v>
      </c>
      <c r="C1114" t="s">
        <v>382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454</v>
      </c>
      <c r="B1115">
        <v>2008</v>
      </c>
      <c r="C1115" t="s">
        <v>382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454</v>
      </c>
      <c r="B1116">
        <v>2007</v>
      </c>
      <c r="C1116" t="s">
        <v>382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454</v>
      </c>
      <c r="B1117">
        <v>2006</v>
      </c>
      <c r="C1117" t="s">
        <v>382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454</v>
      </c>
      <c r="B1118">
        <v>2005</v>
      </c>
      <c r="C1118" t="s">
        <v>382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454</v>
      </c>
      <c r="B1119">
        <v>2004</v>
      </c>
      <c r="C1119" t="s">
        <v>382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454</v>
      </c>
      <c r="B1120">
        <v>2003</v>
      </c>
      <c r="C1120" t="s">
        <v>382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454</v>
      </c>
      <c r="B1121">
        <v>2002</v>
      </c>
      <c r="C1121" t="s">
        <v>382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454</v>
      </c>
      <c r="B1122">
        <v>2001</v>
      </c>
      <c r="C1122" t="s">
        <v>382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454</v>
      </c>
      <c r="B1123">
        <v>2000</v>
      </c>
      <c r="C1123" t="s">
        <v>382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455</v>
      </c>
      <c r="B1124">
        <v>2015</v>
      </c>
      <c r="C1124" t="s">
        <v>382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455</v>
      </c>
      <c r="B1125">
        <v>2014</v>
      </c>
      <c r="C1125" t="s">
        <v>382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455</v>
      </c>
      <c r="B1126">
        <v>2013</v>
      </c>
      <c r="C1126" t="s">
        <v>382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455</v>
      </c>
      <c r="B1127">
        <v>2012</v>
      </c>
      <c r="C1127" t="s">
        <v>382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455</v>
      </c>
      <c r="B1128">
        <v>2011</v>
      </c>
      <c r="C1128" t="s">
        <v>382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455</v>
      </c>
      <c r="B1129">
        <v>2010</v>
      </c>
      <c r="C1129" t="s">
        <v>382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455</v>
      </c>
      <c r="B1130">
        <v>2009</v>
      </c>
      <c r="C1130" t="s">
        <v>382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455</v>
      </c>
      <c r="B1131">
        <v>2008</v>
      </c>
      <c r="C1131" t="s">
        <v>382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455</v>
      </c>
      <c r="B1132">
        <v>2007</v>
      </c>
      <c r="C1132" t="s">
        <v>382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455</v>
      </c>
      <c r="B1133">
        <v>2006</v>
      </c>
      <c r="C1133" t="s">
        <v>382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455</v>
      </c>
      <c r="B1134">
        <v>2005</v>
      </c>
      <c r="C1134" t="s">
        <v>382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455</v>
      </c>
      <c r="B1135">
        <v>2004</v>
      </c>
      <c r="C1135" t="s">
        <v>382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455</v>
      </c>
      <c r="B1136">
        <v>2003</v>
      </c>
      <c r="C1136" t="s">
        <v>382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455</v>
      </c>
      <c r="B1137">
        <v>2002</v>
      </c>
      <c r="C1137" t="s">
        <v>382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455</v>
      </c>
      <c r="B1138">
        <v>2001</v>
      </c>
      <c r="C1138" t="s">
        <v>382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455</v>
      </c>
      <c r="B1139">
        <v>2000</v>
      </c>
      <c r="C1139" t="s">
        <v>382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456</v>
      </c>
      <c r="B1140">
        <v>2015</v>
      </c>
      <c r="C1140" t="s">
        <v>382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456</v>
      </c>
      <c r="B1141">
        <v>2014</v>
      </c>
      <c r="C1141" t="s">
        <v>382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456</v>
      </c>
      <c r="B1142">
        <v>2013</v>
      </c>
      <c r="C1142" t="s">
        <v>382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456</v>
      </c>
      <c r="B1143">
        <v>2012</v>
      </c>
      <c r="C1143" t="s">
        <v>382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456</v>
      </c>
      <c r="B1144">
        <v>2011</v>
      </c>
      <c r="C1144" t="s">
        <v>382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456</v>
      </c>
      <c r="B1145">
        <v>2010</v>
      </c>
      <c r="C1145" t="s">
        <v>382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456</v>
      </c>
      <c r="B1146">
        <v>2009</v>
      </c>
      <c r="C1146" t="s">
        <v>382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456</v>
      </c>
      <c r="B1147">
        <v>2008</v>
      </c>
      <c r="C1147" t="s">
        <v>382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456</v>
      </c>
      <c r="B1148">
        <v>2007</v>
      </c>
      <c r="C1148" t="s">
        <v>382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456</v>
      </c>
      <c r="B1149">
        <v>2006</v>
      </c>
      <c r="C1149" t="s">
        <v>382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456</v>
      </c>
      <c r="B1150">
        <v>2005</v>
      </c>
      <c r="C1150" t="s">
        <v>382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456</v>
      </c>
      <c r="B1151">
        <v>2004</v>
      </c>
      <c r="C1151" t="s">
        <v>382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456</v>
      </c>
      <c r="B1152">
        <v>2003</v>
      </c>
      <c r="C1152" t="s">
        <v>382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456</v>
      </c>
      <c r="B1153">
        <v>2002</v>
      </c>
      <c r="C1153" t="s">
        <v>382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456</v>
      </c>
      <c r="B1154">
        <v>2001</v>
      </c>
      <c r="C1154" t="s">
        <v>382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456</v>
      </c>
      <c r="B1155">
        <v>2000</v>
      </c>
      <c r="C1155" t="s">
        <v>382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457</v>
      </c>
      <c r="B1156">
        <v>2015</v>
      </c>
      <c r="C1156" t="s">
        <v>390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457</v>
      </c>
      <c r="B1157">
        <v>2014</v>
      </c>
      <c r="C1157" t="s">
        <v>390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457</v>
      </c>
      <c r="B1158">
        <v>2013</v>
      </c>
      <c r="C1158" t="s">
        <v>390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457</v>
      </c>
      <c r="B1159">
        <v>2012</v>
      </c>
      <c r="C1159" t="s">
        <v>390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457</v>
      </c>
      <c r="B1160">
        <v>2011</v>
      </c>
      <c r="C1160" t="s">
        <v>390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457</v>
      </c>
      <c r="B1161">
        <v>2010</v>
      </c>
      <c r="C1161" t="s">
        <v>390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457</v>
      </c>
      <c r="B1162">
        <v>2009</v>
      </c>
      <c r="C1162" t="s">
        <v>390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457</v>
      </c>
      <c r="B1163">
        <v>2008</v>
      </c>
      <c r="C1163" t="s">
        <v>390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457</v>
      </c>
      <c r="B1164">
        <v>2007</v>
      </c>
      <c r="C1164" t="s">
        <v>390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457</v>
      </c>
      <c r="B1165">
        <v>2006</v>
      </c>
      <c r="C1165" t="s">
        <v>390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457</v>
      </c>
      <c r="B1166">
        <v>2005</v>
      </c>
      <c r="C1166" t="s">
        <v>390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457</v>
      </c>
      <c r="B1167">
        <v>2004</v>
      </c>
      <c r="C1167" t="s">
        <v>390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457</v>
      </c>
      <c r="B1168">
        <v>2003</v>
      </c>
      <c r="C1168" t="s">
        <v>390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457</v>
      </c>
      <c r="B1169">
        <v>2002</v>
      </c>
      <c r="C1169" t="s">
        <v>390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457</v>
      </c>
      <c r="B1170">
        <v>2001</v>
      </c>
      <c r="C1170" t="s">
        <v>390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457</v>
      </c>
      <c r="B1171">
        <v>2000</v>
      </c>
      <c r="C1171" t="s">
        <v>390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458</v>
      </c>
      <c r="B1172">
        <v>2015</v>
      </c>
      <c r="C1172" t="s">
        <v>390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458</v>
      </c>
      <c r="B1173">
        <v>2014</v>
      </c>
      <c r="C1173" t="s">
        <v>390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458</v>
      </c>
      <c r="B1174">
        <v>2013</v>
      </c>
      <c r="C1174" t="s">
        <v>390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458</v>
      </c>
      <c r="B1175">
        <v>2012</v>
      </c>
      <c r="C1175" t="s">
        <v>390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458</v>
      </c>
      <c r="B1176">
        <v>2011</v>
      </c>
      <c r="C1176" t="s">
        <v>390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458</v>
      </c>
      <c r="B1177">
        <v>2010</v>
      </c>
      <c r="C1177" t="s">
        <v>390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458</v>
      </c>
      <c r="B1178">
        <v>2009</v>
      </c>
      <c r="C1178" t="s">
        <v>390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458</v>
      </c>
      <c r="B1179">
        <v>2008</v>
      </c>
      <c r="C1179" t="s">
        <v>390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458</v>
      </c>
      <c r="B1180">
        <v>2007</v>
      </c>
      <c r="C1180" t="s">
        <v>390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458</v>
      </c>
      <c r="B1181">
        <v>2006</v>
      </c>
      <c r="C1181" t="s">
        <v>390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458</v>
      </c>
      <c r="B1182">
        <v>2005</v>
      </c>
      <c r="C1182" t="s">
        <v>390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458</v>
      </c>
      <c r="B1183">
        <v>2004</v>
      </c>
      <c r="C1183" t="s">
        <v>390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458</v>
      </c>
      <c r="B1184">
        <v>2003</v>
      </c>
      <c r="C1184" t="s">
        <v>390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458</v>
      </c>
      <c r="B1185">
        <v>2002</v>
      </c>
      <c r="C1185" t="s">
        <v>390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458</v>
      </c>
      <c r="B1186">
        <v>2001</v>
      </c>
      <c r="C1186" t="s">
        <v>390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458</v>
      </c>
      <c r="B1187">
        <v>2000</v>
      </c>
      <c r="C1187" t="s">
        <v>390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459</v>
      </c>
      <c r="B1188">
        <v>2015</v>
      </c>
      <c r="C1188" t="s">
        <v>382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459</v>
      </c>
      <c r="B1189">
        <v>2014</v>
      </c>
      <c r="C1189" t="s">
        <v>382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459</v>
      </c>
      <c r="B1190">
        <v>2013</v>
      </c>
      <c r="C1190" t="s">
        <v>382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459</v>
      </c>
      <c r="B1191">
        <v>2012</v>
      </c>
      <c r="C1191" t="s">
        <v>382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459</v>
      </c>
      <c r="B1192">
        <v>2011</v>
      </c>
      <c r="C1192" t="s">
        <v>382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459</v>
      </c>
      <c r="B1193">
        <v>2010</v>
      </c>
      <c r="C1193" t="s">
        <v>382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459</v>
      </c>
      <c r="B1194">
        <v>2009</v>
      </c>
      <c r="C1194" t="s">
        <v>382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459</v>
      </c>
      <c r="B1195">
        <v>2008</v>
      </c>
      <c r="C1195" t="s">
        <v>382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459</v>
      </c>
      <c r="B1196">
        <v>2007</v>
      </c>
      <c r="C1196" t="s">
        <v>382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459</v>
      </c>
      <c r="B1197">
        <v>2006</v>
      </c>
      <c r="C1197" t="s">
        <v>382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459</v>
      </c>
      <c r="B1198">
        <v>2005</v>
      </c>
      <c r="C1198" t="s">
        <v>382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459</v>
      </c>
      <c r="B1199">
        <v>2004</v>
      </c>
      <c r="C1199" t="s">
        <v>382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459</v>
      </c>
      <c r="B1200">
        <v>2003</v>
      </c>
      <c r="C1200" t="s">
        <v>382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459</v>
      </c>
      <c r="B1201">
        <v>2002</v>
      </c>
      <c r="C1201" t="s">
        <v>382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459</v>
      </c>
      <c r="B1202">
        <v>2001</v>
      </c>
      <c r="C1202" t="s">
        <v>382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459</v>
      </c>
      <c r="B1203">
        <v>2000</v>
      </c>
      <c r="C1203" t="s">
        <v>382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460</v>
      </c>
      <c r="B1204">
        <v>2015</v>
      </c>
      <c r="C1204" t="s">
        <v>382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460</v>
      </c>
      <c r="B1205">
        <v>2014</v>
      </c>
      <c r="C1205" t="s">
        <v>382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460</v>
      </c>
      <c r="B1206">
        <v>2013</v>
      </c>
      <c r="C1206" t="s">
        <v>382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460</v>
      </c>
      <c r="B1207">
        <v>2012</v>
      </c>
      <c r="C1207" t="s">
        <v>382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460</v>
      </c>
      <c r="B1208">
        <v>2011</v>
      </c>
      <c r="C1208" t="s">
        <v>382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460</v>
      </c>
      <c r="B1209">
        <v>2010</v>
      </c>
      <c r="C1209" t="s">
        <v>382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460</v>
      </c>
      <c r="B1210">
        <v>2009</v>
      </c>
      <c r="C1210" t="s">
        <v>382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460</v>
      </c>
      <c r="B1211">
        <v>2008</v>
      </c>
      <c r="C1211" t="s">
        <v>382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460</v>
      </c>
      <c r="B1212">
        <v>2007</v>
      </c>
      <c r="C1212" t="s">
        <v>382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460</v>
      </c>
      <c r="B1213">
        <v>2006</v>
      </c>
      <c r="C1213" t="s">
        <v>382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460</v>
      </c>
      <c r="B1214">
        <v>2005</v>
      </c>
      <c r="C1214" t="s">
        <v>382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460</v>
      </c>
      <c r="B1215">
        <v>2004</v>
      </c>
      <c r="C1215" t="s">
        <v>382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460</v>
      </c>
      <c r="B1216">
        <v>2003</v>
      </c>
      <c r="C1216" t="s">
        <v>382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460</v>
      </c>
      <c r="B1217">
        <v>2002</v>
      </c>
      <c r="C1217" t="s">
        <v>382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460</v>
      </c>
      <c r="B1218">
        <v>2001</v>
      </c>
      <c r="C1218" t="s">
        <v>382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460</v>
      </c>
      <c r="B1219">
        <v>2000</v>
      </c>
      <c r="C1219" t="s">
        <v>382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461</v>
      </c>
      <c r="B1220">
        <v>2015</v>
      </c>
      <c r="C1220" t="s">
        <v>382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461</v>
      </c>
      <c r="B1221">
        <v>2014</v>
      </c>
      <c r="C1221" t="s">
        <v>382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461</v>
      </c>
      <c r="B1222">
        <v>2013</v>
      </c>
      <c r="C1222" t="s">
        <v>382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461</v>
      </c>
      <c r="B1223">
        <v>2012</v>
      </c>
      <c r="C1223" t="s">
        <v>382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461</v>
      </c>
      <c r="B1224">
        <v>2011</v>
      </c>
      <c r="C1224" t="s">
        <v>382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461</v>
      </c>
      <c r="B1225">
        <v>2010</v>
      </c>
      <c r="C1225" t="s">
        <v>382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461</v>
      </c>
      <c r="B1226">
        <v>2009</v>
      </c>
      <c r="C1226" t="s">
        <v>382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461</v>
      </c>
      <c r="B1227">
        <v>2008</v>
      </c>
      <c r="C1227" t="s">
        <v>382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461</v>
      </c>
      <c r="B1228">
        <v>2007</v>
      </c>
      <c r="C1228" t="s">
        <v>382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461</v>
      </c>
      <c r="B1229">
        <v>2006</v>
      </c>
      <c r="C1229" t="s">
        <v>382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461</v>
      </c>
      <c r="B1230">
        <v>2005</v>
      </c>
      <c r="C1230" t="s">
        <v>382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461</v>
      </c>
      <c r="B1231">
        <v>2004</v>
      </c>
      <c r="C1231" t="s">
        <v>382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461</v>
      </c>
      <c r="B1232">
        <v>2003</v>
      </c>
      <c r="C1232" t="s">
        <v>382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461</v>
      </c>
      <c r="B1233">
        <v>2002</v>
      </c>
      <c r="C1233" t="s">
        <v>382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461</v>
      </c>
      <c r="B1234">
        <v>2001</v>
      </c>
      <c r="C1234" t="s">
        <v>382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461</v>
      </c>
      <c r="B1235">
        <v>2000</v>
      </c>
      <c r="C1235" t="s">
        <v>382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462</v>
      </c>
      <c r="B1236">
        <v>2015</v>
      </c>
      <c r="C1236" t="s">
        <v>382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462</v>
      </c>
      <c r="B1237">
        <v>2014</v>
      </c>
      <c r="C1237" t="s">
        <v>382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462</v>
      </c>
      <c r="B1238">
        <v>2013</v>
      </c>
      <c r="C1238" t="s">
        <v>382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462</v>
      </c>
      <c r="B1239">
        <v>2012</v>
      </c>
      <c r="C1239" t="s">
        <v>382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462</v>
      </c>
      <c r="B1240">
        <v>2011</v>
      </c>
      <c r="C1240" t="s">
        <v>382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462</v>
      </c>
      <c r="B1241">
        <v>2010</v>
      </c>
      <c r="C1241" t="s">
        <v>382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462</v>
      </c>
      <c r="B1242">
        <v>2009</v>
      </c>
      <c r="C1242" t="s">
        <v>382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462</v>
      </c>
      <c r="B1243">
        <v>2008</v>
      </c>
      <c r="C1243" t="s">
        <v>382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462</v>
      </c>
      <c r="B1244">
        <v>2007</v>
      </c>
      <c r="C1244" t="s">
        <v>382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462</v>
      </c>
      <c r="B1245">
        <v>2006</v>
      </c>
      <c r="C1245" t="s">
        <v>382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462</v>
      </c>
      <c r="B1246">
        <v>2005</v>
      </c>
      <c r="C1246" t="s">
        <v>382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462</v>
      </c>
      <c r="B1247">
        <v>2004</v>
      </c>
      <c r="C1247" t="s">
        <v>382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462</v>
      </c>
      <c r="B1248">
        <v>2003</v>
      </c>
      <c r="C1248" t="s">
        <v>382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462</v>
      </c>
      <c r="B1249">
        <v>2002</v>
      </c>
      <c r="C1249" t="s">
        <v>382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462</v>
      </c>
      <c r="B1250">
        <v>2001</v>
      </c>
      <c r="C1250" t="s">
        <v>382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462</v>
      </c>
      <c r="B1251">
        <v>2000</v>
      </c>
      <c r="C1251" t="s">
        <v>382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463</v>
      </c>
      <c r="B1252">
        <v>2015</v>
      </c>
      <c r="C1252" t="s">
        <v>390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463</v>
      </c>
      <c r="B1253">
        <v>2014</v>
      </c>
      <c r="C1253" t="s">
        <v>390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463</v>
      </c>
      <c r="B1254">
        <v>2013</v>
      </c>
      <c r="C1254" t="s">
        <v>390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463</v>
      </c>
      <c r="B1255">
        <v>2012</v>
      </c>
      <c r="C1255" t="s">
        <v>390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463</v>
      </c>
      <c r="B1256">
        <v>2011</v>
      </c>
      <c r="C1256" t="s">
        <v>390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463</v>
      </c>
      <c r="B1257">
        <v>2010</v>
      </c>
      <c r="C1257" t="s">
        <v>390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463</v>
      </c>
      <c r="B1258">
        <v>2009</v>
      </c>
      <c r="C1258" t="s">
        <v>390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463</v>
      </c>
      <c r="B1259">
        <v>2008</v>
      </c>
      <c r="C1259" t="s">
        <v>390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463</v>
      </c>
      <c r="B1260">
        <v>2007</v>
      </c>
      <c r="C1260" t="s">
        <v>390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463</v>
      </c>
      <c r="B1261">
        <v>2006</v>
      </c>
      <c r="C1261" t="s">
        <v>390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463</v>
      </c>
      <c r="B1262">
        <v>2005</v>
      </c>
      <c r="C1262" t="s">
        <v>390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463</v>
      </c>
      <c r="B1263">
        <v>2004</v>
      </c>
      <c r="C1263" t="s">
        <v>390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463</v>
      </c>
      <c r="B1264">
        <v>2003</v>
      </c>
      <c r="C1264" t="s">
        <v>390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463</v>
      </c>
      <c r="B1265">
        <v>2002</v>
      </c>
      <c r="C1265" t="s">
        <v>390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463</v>
      </c>
      <c r="B1266">
        <v>2001</v>
      </c>
      <c r="C1266" t="s">
        <v>390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463</v>
      </c>
      <c r="B1267">
        <v>2000</v>
      </c>
      <c r="C1267" t="s">
        <v>390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464</v>
      </c>
      <c r="B1268">
        <v>2015</v>
      </c>
      <c r="C1268" t="s">
        <v>382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464</v>
      </c>
      <c r="B1269">
        <v>2014</v>
      </c>
      <c r="C1269" t="s">
        <v>382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464</v>
      </c>
      <c r="B1270">
        <v>2013</v>
      </c>
      <c r="C1270" t="s">
        <v>382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464</v>
      </c>
      <c r="B1271">
        <v>2012</v>
      </c>
      <c r="C1271" t="s">
        <v>382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464</v>
      </c>
      <c r="B1272">
        <v>2011</v>
      </c>
      <c r="C1272" t="s">
        <v>382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464</v>
      </c>
      <c r="B1273">
        <v>2010</v>
      </c>
      <c r="C1273" t="s">
        <v>382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464</v>
      </c>
      <c r="B1274">
        <v>2009</v>
      </c>
      <c r="C1274" t="s">
        <v>382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464</v>
      </c>
      <c r="B1275">
        <v>2008</v>
      </c>
      <c r="C1275" t="s">
        <v>382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464</v>
      </c>
      <c r="B1276">
        <v>2007</v>
      </c>
      <c r="C1276" t="s">
        <v>382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464</v>
      </c>
      <c r="B1277">
        <v>2006</v>
      </c>
      <c r="C1277" t="s">
        <v>382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464</v>
      </c>
      <c r="B1278">
        <v>2005</v>
      </c>
      <c r="C1278" t="s">
        <v>382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464</v>
      </c>
      <c r="B1279">
        <v>2004</v>
      </c>
      <c r="C1279" t="s">
        <v>382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464</v>
      </c>
      <c r="B1280">
        <v>2003</v>
      </c>
      <c r="C1280" t="s">
        <v>382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464</v>
      </c>
      <c r="B1281">
        <v>2002</v>
      </c>
      <c r="C1281" t="s">
        <v>382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464</v>
      </c>
      <c r="B1282">
        <v>2001</v>
      </c>
      <c r="C1282" t="s">
        <v>382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464</v>
      </c>
      <c r="B1283">
        <v>2000</v>
      </c>
      <c r="C1283" t="s">
        <v>382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465</v>
      </c>
      <c r="B1284">
        <v>2015</v>
      </c>
      <c r="C1284" t="s">
        <v>390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465</v>
      </c>
      <c r="B1285">
        <v>2014</v>
      </c>
      <c r="C1285" t="s">
        <v>390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465</v>
      </c>
      <c r="B1286">
        <v>2013</v>
      </c>
      <c r="C1286" t="s">
        <v>390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465</v>
      </c>
      <c r="B1287">
        <v>2012</v>
      </c>
      <c r="C1287" t="s">
        <v>390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465</v>
      </c>
      <c r="B1288">
        <v>2011</v>
      </c>
      <c r="C1288" t="s">
        <v>390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465</v>
      </c>
      <c r="B1289">
        <v>2010</v>
      </c>
      <c r="C1289" t="s">
        <v>390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465</v>
      </c>
      <c r="B1290">
        <v>2009</v>
      </c>
      <c r="C1290" t="s">
        <v>390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465</v>
      </c>
      <c r="B1291">
        <v>2008</v>
      </c>
      <c r="C1291" t="s">
        <v>390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465</v>
      </c>
      <c r="B1292">
        <v>2007</v>
      </c>
      <c r="C1292" t="s">
        <v>390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465</v>
      </c>
      <c r="B1293">
        <v>2006</v>
      </c>
      <c r="C1293" t="s">
        <v>390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465</v>
      </c>
      <c r="B1294">
        <v>2005</v>
      </c>
      <c r="C1294" t="s">
        <v>390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465</v>
      </c>
      <c r="B1295">
        <v>2004</v>
      </c>
      <c r="C1295" t="s">
        <v>390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465</v>
      </c>
      <c r="B1296">
        <v>2003</v>
      </c>
      <c r="C1296" t="s">
        <v>390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465</v>
      </c>
      <c r="B1297">
        <v>2002</v>
      </c>
      <c r="C1297" t="s">
        <v>390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465</v>
      </c>
      <c r="B1298">
        <v>2001</v>
      </c>
      <c r="C1298" t="s">
        <v>390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465</v>
      </c>
      <c r="B1299">
        <v>2000</v>
      </c>
      <c r="C1299" t="s">
        <v>390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466</v>
      </c>
      <c r="B1300">
        <v>2015</v>
      </c>
      <c r="C1300" t="s">
        <v>382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466</v>
      </c>
      <c r="B1301">
        <v>2014</v>
      </c>
      <c r="C1301" t="s">
        <v>382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466</v>
      </c>
      <c r="B1302">
        <v>2013</v>
      </c>
      <c r="C1302" t="s">
        <v>382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466</v>
      </c>
      <c r="B1303">
        <v>2012</v>
      </c>
      <c r="C1303" t="s">
        <v>382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466</v>
      </c>
      <c r="B1304">
        <v>2011</v>
      </c>
      <c r="C1304" t="s">
        <v>382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466</v>
      </c>
      <c r="B1305">
        <v>2010</v>
      </c>
      <c r="C1305" t="s">
        <v>382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466</v>
      </c>
      <c r="B1306">
        <v>2009</v>
      </c>
      <c r="C1306" t="s">
        <v>382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466</v>
      </c>
      <c r="B1307">
        <v>2008</v>
      </c>
      <c r="C1307" t="s">
        <v>382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466</v>
      </c>
      <c r="B1308">
        <v>2007</v>
      </c>
      <c r="C1308" t="s">
        <v>382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466</v>
      </c>
      <c r="B1309">
        <v>2006</v>
      </c>
      <c r="C1309" t="s">
        <v>382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466</v>
      </c>
      <c r="B1310">
        <v>2005</v>
      </c>
      <c r="C1310" t="s">
        <v>382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466</v>
      </c>
      <c r="B1311">
        <v>2004</v>
      </c>
      <c r="C1311" t="s">
        <v>382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466</v>
      </c>
      <c r="B1312">
        <v>2003</v>
      </c>
      <c r="C1312" t="s">
        <v>382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466</v>
      </c>
      <c r="B1313">
        <v>2002</v>
      </c>
      <c r="C1313" t="s">
        <v>382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466</v>
      </c>
      <c r="B1314">
        <v>2001</v>
      </c>
      <c r="C1314" t="s">
        <v>382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466</v>
      </c>
      <c r="B1315">
        <v>2000</v>
      </c>
      <c r="C1315" t="s">
        <v>382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467</v>
      </c>
      <c r="B1316">
        <v>2015</v>
      </c>
      <c r="C1316" t="s">
        <v>390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467</v>
      </c>
      <c r="B1317">
        <v>2014</v>
      </c>
      <c r="C1317" t="s">
        <v>390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467</v>
      </c>
      <c r="B1318">
        <v>2013</v>
      </c>
      <c r="C1318" t="s">
        <v>390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467</v>
      </c>
      <c r="B1319">
        <v>2012</v>
      </c>
      <c r="C1319" t="s">
        <v>390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467</v>
      </c>
      <c r="B1320">
        <v>2011</v>
      </c>
      <c r="C1320" t="s">
        <v>390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467</v>
      </c>
      <c r="B1321">
        <v>2010</v>
      </c>
      <c r="C1321" t="s">
        <v>390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467</v>
      </c>
      <c r="B1322">
        <v>2009</v>
      </c>
      <c r="C1322" t="s">
        <v>390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467</v>
      </c>
      <c r="B1323">
        <v>2008</v>
      </c>
      <c r="C1323" t="s">
        <v>390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467</v>
      </c>
      <c r="B1324">
        <v>2007</v>
      </c>
      <c r="C1324" t="s">
        <v>390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467</v>
      </c>
      <c r="B1325">
        <v>2006</v>
      </c>
      <c r="C1325" t="s">
        <v>390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467</v>
      </c>
      <c r="B1326">
        <v>2005</v>
      </c>
      <c r="C1326" t="s">
        <v>390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467</v>
      </c>
      <c r="B1327">
        <v>2004</v>
      </c>
      <c r="C1327" t="s">
        <v>390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467</v>
      </c>
      <c r="B1328">
        <v>2003</v>
      </c>
      <c r="C1328" t="s">
        <v>390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467</v>
      </c>
      <c r="B1329">
        <v>2002</v>
      </c>
      <c r="C1329" t="s">
        <v>390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467</v>
      </c>
      <c r="B1330">
        <v>2001</v>
      </c>
      <c r="C1330" t="s">
        <v>390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467</v>
      </c>
      <c r="B1331">
        <v>2000</v>
      </c>
      <c r="C1331" t="s">
        <v>390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468</v>
      </c>
      <c r="B1332">
        <v>2015</v>
      </c>
      <c r="C1332" t="s">
        <v>382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468</v>
      </c>
      <c r="B1333">
        <v>2014</v>
      </c>
      <c r="C1333" t="s">
        <v>382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468</v>
      </c>
      <c r="B1334">
        <v>2013</v>
      </c>
      <c r="C1334" t="s">
        <v>382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468</v>
      </c>
      <c r="B1335">
        <v>2012</v>
      </c>
      <c r="C1335" t="s">
        <v>382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468</v>
      </c>
      <c r="B1336">
        <v>2011</v>
      </c>
      <c r="C1336" t="s">
        <v>382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468</v>
      </c>
      <c r="B1337">
        <v>2010</v>
      </c>
      <c r="C1337" t="s">
        <v>382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468</v>
      </c>
      <c r="B1338">
        <v>2009</v>
      </c>
      <c r="C1338" t="s">
        <v>382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468</v>
      </c>
      <c r="B1339">
        <v>2008</v>
      </c>
      <c r="C1339" t="s">
        <v>382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468</v>
      </c>
      <c r="B1340">
        <v>2007</v>
      </c>
      <c r="C1340" t="s">
        <v>382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468</v>
      </c>
      <c r="B1341">
        <v>2006</v>
      </c>
      <c r="C1341" t="s">
        <v>382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468</v>
      </c>
      <c r="B1342">
        <v>2005</v>
      </c>
      <c r="C1342" t="s">
        <v>382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468</v>
      </c>
      <c r="B1343">
        <v>2004</v>
      </c>
      <c r="C1343" t="s">
        <v>382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468</v>
      </c>
      <c r="B1344">
        <v>2003</v>
      </c>
      <c r="C1344" t="s">
        <v>382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468</v>
      </c>
      <c r="B1345">
        <v>2002</v>
      </c>
      <c r="C1345" t="s">
        <v>382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468</v>
      </c>
      <c r="B1346">
        <v>2001</v>
      </c>
      <c r="C1346" t="s">
        <v>382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468</v>
      </c>
      <c r="B1347">
        <v>2000</v>
      </c>
      <c r="C1347" t="s">
        <v>382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469</v>
      </c>
      <c r="B1348">
        <v>2015</v>
      </c>
      <c r="C1348" t="s">
        <v>382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469</v>
      </c>
      <c r="B1349">
        <v>2014</v>
      </c>
      <c r="C1349" t="s">
        <v>382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469</v>
      </c>
      <c r="B1350">
        <v>2013</v>
      </c>
      <c r="C1350" t="s">
        <v>382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469</v>
      </c>
      <c r="B1351">
        <v>2012</v>
      </c>
      <c r="C1351" t="s">
        <v>382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469</v>
      </c>
      <c r="B1352">
        <v>2011</v>
      </c>
      <c r="C1352" t="s">
        <v>382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469</v>
      </c>
      <c r="B1353">
        <v>2010</v>
      </c>
      <c r="C1353" t="s">
        <v>382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469</v>
      </c>
      <c r="B1354">
        <v>2009</v>
      </c>
      <c r="C1354" t="s">
        <v>382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469</v>
      </c>
      <c r="B1355">
        <v>2008</v>
      </c>
      <c r="C1355" t="s">
        <v>382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469</v>
      </c>
      <c r="B1356">
        <v>2007</v>
      </c>
      <c r="C1356" t="s">
        <v>382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469</v>
      </c>
      <c r="B1357">
        <v>2006</v>
      </c>
      <c r="C1357" t="s">
        <v>382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469</v>
      </c>
      <c r="B1358">
        <v>2005</v>
      </c>
      <c r="C1358" t="s">
        <v>382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469</v>
      </c>
      <c r="B1359">
        <v>2004</v>
      </c>
      <c r="C1359" t="s">
        <v>382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469</v>
      </c>
      <c r="B1360">
        <v>2003</v>
      </c>
      <c r="C1360" t="s">
        <v>382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469</v>
      </c>
      <c r="B1361">
        <v>2002</v>
      </c>
      <c r="C1361" t="s">
        <v>382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469</v>
      </c>
      <c r="B1362">
        <v>2001</v>
      </c>
      <c r="C1362" t="s">
        <v>382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469</v>
      </c>
      <c r="B1363">
        <v>2000</v>
      </c>
      <c r="C1363" t="s">
        <v>382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470</v>
      </c>
      <c r="B1364">
        <v>2015</v>
      </c>
      <c r="C1364" t="s">
        <v>382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470</v>
      </c>
      <c r="B1365">
        <v>2014</v>
      </c>
      <c r="C1365" t="s">
        <v>382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470</v>
      </c>
      <c r="B1366">
        <v>2013</v>
      </c>
      <c r="C1366" t="s">
        <v>382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470</v>
      </c>
      <c r="B1367">
        <v>2012</v>
      </c>
      <c r="C1367" t="s">
        <v>382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470</v>
      </c>
      <c r="B1368">
        <v>2011</v>
      </c>
      <c r="C1368" t="s">
        <v>382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470</v>
      </c>
      <c r="B1369">
        <v>2010</v>
      </c>
      <c r="C1369" t="s">
        <v>382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470</v>
      </c>
      <c r="B1370">
        <v>2009</v>
      </c>
      <c r="C1370" t="s">
        <v>382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470</v>
      </c>
      <c r="B1371">
        <v>2008</v>
      </c>
      <c r="C1371" t="s">
        <v>382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470</v>
      </c>
      <c r="B1372">
        <v>2007</v>
      </c>
      <c r="C1372" t="s">
        <v>382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470</v>
      </c>
      <c r="B1373">
        <v>2006</v>
      </c>
      <c r="C1373" t="s">
        <v>382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470</v>
      </c>
      <c r="B1374">
        <v>2005</v>
      </c>
      <c r="C1374" t="s">
        <v>382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470</v>
      </c>
      <c r="B1375">
        <v>2004</v>
      </c>
      <c r="C1375" t="s">
        <v>382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470</v>
      </c>
      <c r="B1376">
        <v>2003</v>
      </c>
      <c r="C1376" t="s">
        <v>382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470</v>
      </c>
      <c r="B1377">
        <v>2002</v>
      </c>
      <c r="C1377" t="s">
        <v>382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470</v>
      </c>
      <c r="B1378">
        <v>2001</v>
      </c>
      <c r="C1378" t="s">
        <v>382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470</v>
      </c>
      <c r="B1379">
        <v>2000</v>
      </c>
      <c r="C1379" t="s">
        <v>382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471</v>
      </c>
      <c r="B1380">
        <v>2015</v>
      </c>
      <c r="C1380" t="s">
        <v>382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471</v>
      </c>
      <c r="B1381">
        <v>2014</v>
      </c>
      <c r="C1381" t="s">
        <v>382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471</v>
      </c>
      <c r="B1382">
        <v>2013</v>
      </c>
      <c r="C1382" t="s">
        <v>382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471</v>
      </c>
      <c r="B1383">
        <v>2012</v>
      </c>
      <c r="C1383" t="s">
        <v>382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471</v>
      </c>
      <c r="B1384">
        <v>2011</v>
      </c>
      <c r="C1384" t="s">
        <v>382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471</v>
      </c>
      <c r="B1385">
        <v>2010</v>
      </c>
      <c r="C1385" t="s">
        <v>382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471</v>
      </c>
      <c r="B1386">
        <v>2009</v>
      </c>
      <c r="C1386" t="s">
        <v>382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471</v>
      </c>
      <c r="B1387">
        <v>2008</v>
      </c>
      <c r="C1387" t="s">
        <v>382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471</v>
      </c>
      <c r="B1388">
        <v>2007</v>
      </c>
      <c r="C1388" t="s">
        <v>382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471</v>
      </c>
      <c r="B1389">
        <v>2006</v>
      </c>
      <c r="C1389" t="s">
        <v>382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471</v>
      </c>
      <c r="B1390">
        <v>2005</v>
      </c>
      <c r="C1390" t="s">
        <v>382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471</v>
      </c>
      <c r="B1391">
        <v>2004</v>
      </c>
      <c r="C1391" t="s">
        <v>382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471</v>
      </c>
      <c r="B1392">
        <v>2003</v>
      </c>
      <c r="C1392" t="s">
        <v>382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471</v>
      </c>
      <c r="B1393">
        <v>2002</v>
      </c>
      <c r="C1393" t="s">
        <v>382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471</v>
      </c>
      <c r="B1394">
        <v>2001</v>
      </c>
      <c r="C1394" t="s">
        <v>382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471</v>
      </c>
      <c r="B1395">
        <v>2000</v>
      </c>
      <c r="C1395" t="s">
        <v>382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472</v>
      </c>
      <c r="B1396">
        <v>2015</v>
      </c>
      <c r="C1396" t="s">
        <v>382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472</v>
      </c>
      <c r="B1397">
        <v>2014</v>
      </c>
      <c r="C1397" t="s">
        <v>382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472</v>
      </c>
      <c r="B1398">
        <v>2013</v>
      </c>
      <c r="C1398" t="s">
        <v>382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472</v>
      </c>
      <c r="B1399">
        <v>2012</v>
      </c>
      <c r="C1399" t="s">
        <v>382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472</v>
      </c>
      <c r="B1400">
        <v>2011</v>
      </c>
      <c r="C1400" t="s">
        <v>382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472</v>
      </c>
      <c r="B1401">
        <v>2010</v>
      </c>
      <c r="C1401" t="s">
        <v>382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472</v>
      </c>
      <c r="B1402">
        <v>2009</v>
      </c>
      <c r="C1402" t="s">
        <v>382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472</v>
      </c>
      <c r="B1403">
        <v>2008</v>
      </c>
      <c r="C1403" t="s">
        <v>382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472</v>
      </c>
      <c r="B1404">
        <v>2007</v>
      </c>
      <c r="C1404" t="s">
        <v>382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472</v>
      </c>
      <c r="B1405">
        <v>2006</v>
      </c>
      <c r="C1405" t="s">
        <v>382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472</v>
      </c>
      <c r="B1406">
        <v>2005</v>
      </c>
      <c r="C1406" t="s">
        <v>382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472</v>
      </c>
      <c r="B1407">
        <v>2004</v>
      </c>
      <c r="C1407" t="s">
        <v>382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472</v>
      </c>
      <c r="B1408">
        <v>2003</v>
      </c>
      <c r="C1408" t="s">
        <v>382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472</v>
      </c>
      <c r="B1409">
        <v>2002</v>
      </c>
      <c r="C1409" t="s">
        <v>382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472</v>
      </c>
      <c r="B1410">
        <v>2001</v>
      </c>
      <c r="C1410" t="s">
        <v>382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472</v>
      </c>
      <c r="B1411">
        <v>2000</v>
      </c>
      <c r="C1411" t="s">
        <v>382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473</v>
      </c>
      <c r="B1412">
        <v>2015</v>
      </c>
      <c r="C1412" t="s">
        <v>382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473</v>
      </c>
      <c r="B1413">
        <v>2014</v>
      </c>
      <c r="C1413" t="s">
        <v>382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473</v>
      </c>
      <c r="B1414">
        <v>2013</v>
      </c>
      <c r="C1414" t="s">
        <v>382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473</v>
      </c>
      <c r="B1415">
        <v>2012</v>
      </c>
      <c r="C1415" t="s">
        <v>382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473</v>
      </c>
      <c r="B1416">
        <v>2011</v>
      </c>
      <c r="C1416" t="s">
        <v>382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473</v>
      </c>
      <c r="B1417">
        <v>2010</v>
      </c>
      <c r="C1417" t="s">
        <v>382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473</v>
      </c>
      <c r="B1418">
        <v>2009</v>
      </c>
      <c r="C1418" t="s">
        <v>382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473</v>
      </c>
      <c r="B1419">
        <v>2008</v>
      </c>
      <c r="C1419" t="s">
        <v>382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473</v>
      </c>
      <c r="B1420">
        <v>2007</v>
      </c>
      <c r="C1420" t="s">
        <v>382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473</v>
      </c>
      <c r="B1421">
        <v>2006</v>
      </c>
      <c r="C1421" t="s">
        <v>382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473</v>
      </c>
      <c r="B1422">
        <v>2005</v>
      </c>
      <c r="C1422" t="s">
        <v>382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473</v>
      </c>
      <c r="B1423">
        <v>2004</v>
      </c>
      <c r="C1423" t="s">
        <v>382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473</v>
      </c>
      <c r="B1424">
        <v>2003</v>
      </c>
      <c r="C1424" t="s">
        <v>382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473</v>
      </c>
      <c r="B1425">
        <v>2002</v>
      </c>
      <c r="C1425" t="s">
        <v>382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473</v>
      </c>
      <c r="B1426">
        <v>2001</v>
      </c>
      <c r="C1426" t="s">
        <v>382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473</v>
      </c>
      <c r="B1427">
        <v>2000</v>
      </c>
      <c r="C1427" t="s">
        <v>382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474</v>
      </c>
      <c r="B1428">
        <v>2015</v>
      </c>
      <c r="C1428" t="s">
        <v>382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474</v>
      </c>
      <c r="B1429">
        <v>2014</v>
      </c>
      <c r="C1429" t="s">
        <v>382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474</v>
      </c>
      <c r="B1430">
        <v>2013</v>
      </c>
      <c r="C1430" t="s">
        <v>382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474</v>
      </c>
      <c r="B1431">
        <v>2012</v>
      </c>
      <c r="C1431" t="s">
        <v>382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474</v>
      </c>
      <c r="B1432">
        <v>2011</v>
      </c>
      <c r="C1432" t="s">
        <v>382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474</v>
      </c>
      <c r="B1433">
        <v>2010</v>
      </c>
      <c r="C1433" t="s">
        <v>382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474</v>
      </c>
      <c r="B1434">
        <v>2009</v>
      </c>
      <c r="C1434" t="s">
        <v>382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474</v>
      </c>
      <c r="B1435">
        <v>2008</v>
      </c>
      <c r="C1435" t="s">
        <v>382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474</v>
      </c>
      <c r="B1436">
        <v>2007</v>
      </c>
      <c r="C1436" t="s">
        <v>382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474</v>
      </c>
      <c r="B1437">
        <v>2006</v>
      </c>
      <c r="C1437" t="s">
        <v>382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474</v>
      </c>
      <c r="B1438">
        <v>2005</v>
      </c>
      <c r="C1438" t="s">
        <v>382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474</v>
      </c>
      <c r="B1439">
        <v>2004</v>
      </c>
      <c r="C1439" t="s">
        <v>382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474</v>
      </c>
      <c r="B1440">
        <v>2003</v>
      </c>
      <c r="C1440" t="s">
        <v>382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474</v>
      </c>
      <c r="B1441">
        <v>2002</v>
      </c>
      <c r="C1441" t="s">
        <v>382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474</v>
      </c>
      <c r="B1442">
        <v>2001</v>
      </c>
      <c r="C1442" t="s">
        <v>382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474</v>
      </c>
      <c r="B1443">
        <v>2000</v>
      </c>
      <c r="C1443" t="s">
        <v>382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475</v>
      </c>
      <c r="B1444">
        <v>2015</v>
      </c>
      <c r="C1444" t="s">
        <v>390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475</v>
      </c>
      <c r="B1445">
        <v>2014</v>
      </c>
      <c r="C1445" t="s">
        <v>390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475</v>
      </c>
      <c r="B1446">
        <v>2013</v>
      </c>
      <c r="C1446" t="s">
        <v>390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475</v>
      </c>
      <c r="B1447">
        <v>2012</v>
      </c>
      <c r="C1447" t="s">
        <v>390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475</v>
      </c>
      <c r="B1448">
        <v>2011</v>
      </c>
      <c r="C1448" t="s">
        <v>390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475</v>
      </c>
      <c r="B1449">
        <v>2010</v>
      </c>
      <c r="C1449" t="s">
        <v>390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475</v>
      </c>
      <c r="B1450">
        <v>2009</v>
      </c>
      <c r="C1450" t="s">
        <v>390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475</v>
      </c>
      <c r="B1451">
        <v>2008</v>
      </c>
      <c r="C1451" t="s">
        <v>390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475</v>
      </c>
      <c r="B1452">
        <v>2007</v>
      </c>
      <c r="C1452" t="s">
        <v>390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475</v>
      </c>
      <c r="B1453">
        <v>2006</v>
      </c>
      <c r="C1453" t="s">
        <v>390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475</v>
      </c>
      <c r="B1454">
        <v>2005</v>
      </c>
      <c r="C1454" t="s">
        <v>390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475</v>
      </c>
      <c r="B1455">
        <v>2004</v>
      </c>
      <c r="C1455" t="s">
        <v>390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475</v>
      </c>
      <c r="B1456">
        <v>2003</v>
      </c>
      <c r="C1456" t="s">
        <v>390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475</v>
      </c>
      <c r="B1457">
        <v>2002</v>
      </c>
      <c r="C1457" t="s">
        <v>390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475</v>
      </c>
      <c r="B1458">
        <v>2001</v>
      </c>
      <c r="C1458" t="s">
        <v>390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475</v>
      </c>
      <c r="B1459">
        <v>2000</v>
      </c>
      <c r="C1459" t="s">
        <v>390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476</v>
      </c>
      <c r="B1460">
        <v>2015</v>
      </c>
      <c r="C1460" t="s">
        <v>382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476</v>
      </c>
      <c r="B1461">
        <v>2014</v>
      </c>
      <c r="C1461" t="s">
        <v>382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476</v>
      </c>
      <c r="B1462">
        <v>2013</v>
      </c>
      <c r="C1462" t="s">
        <v>382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476</v>
      </c>
      <c r="B1463">
        <v>2012</v>
      </c>
      <c r="C1463" t="s">
        <v>382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476</v>
      </c>
      <c r="B1464">
        <v>2011</v>
      </c>
      <c r="C1464" t="s">
        <v>382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476</v>
      </c>
      <c r="B1465">
        <v>2010</v>
      </c>
      <c r="C1465" t="s">
        <v>382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476</v>
      </c>
      <c r="B1466">
        <v>2009</v>
      </c>
      <c r="C1466" t="s">
        <v>382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476</v>
      </c>
      <c r="B1467">
        <v>2008</v>
      </c>
      <c r="C1467" t="s">
        <v>382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476</v>
      </c>
      <c r="B1468">
        <v>2007</v>
      </c>
      <c r="C1468" t="s">
        <v>382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476</v>
      </c>
      <c r="B1469">
        <v>2006</v>
      </c>
      <c r="C1469" t="s">
        <v>382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476</v>
      </c>
      <c r="B1470">
        <v>2005</v>
      </c>
      <c r="C1470" t="s">
        <v>382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476</v>
      </c>
      <c r="B1471">
        <v>2004</v>
      </c>
      <c r="C1471" t="s">
        <v>382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476</v>
      </c>
      <c r="B1472">
        <v>2003</v>
      </c>
      <c r="C1472" t="s">
        <v>382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476</v>
      </c>
      <c r="B1473">
        <v>2002</v>
      </c>
      <c r="C1473" t="s">
        <v>382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476</v>
      </c>
      <c r="B1474">
        <v>2001</v>
      </c>
      <c r="C1474" t="s">
        <v>382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476</v>
      </c>
      <c r="B1475">
        <v>2000</v>
      </c>
      <c r="C1475" t="s">
        <v>382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477</v>
      </c>
      <c r="B1476">
        <v>2015</v>
      </c>
      <c r="C1476" t="s">
        <v>382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477</v>
      </c>
      <c r="B1477">
        <v>2014</v>
      </c>
      <c r="C1477" t="s">
        <v>382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477</v>
      </c>
      <c r="B1478">
        <v>2013</v>
      </c>
      <c r="C1478" t="s">
        <v>382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477</v>
      </c>
      <c r="B1479">
        <v>2012</v>
      </c>
      <c r="C1479" t="s">
        <v>382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477</v>
      </c>
      <c r="B1480">
        <v>2011</v>
      </c>
      <c r="C1480" t="s">
        <v>382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477</v>
      </c>
      <c r="B1481">
        <v>2010</v>
      </c>
      <c r="C1481" t="s">
        <v>382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477</v>
      </c>
      <c r="B1482">
        <v>2009</v>
      </c>
      <c r="C1482" t="s">
        <v>382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477</v>
      </c>
      <c r="B1483">
        <v>2008</v>
      </c>
      <c r="C1483" t="s">
        <v>382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477</v>
      </c>
      <c r="B1484">
        <v>2007</v>
      </c>
      <c r="C1484" t="s">
        <v>382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477</v>
      </c>
      <c r="B1485">
        <v>2006</v>
      </c>
      <c r="C1485" t="s">
        <v>382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477</v>
      </c>
      <c r="B1486">
        <v>2005</v>
      </c>
      <c r="C1486" t="s">
        <v>382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477</v>
      </c>
      <c r="B1487">
        <v>2004</v>
      </c>
      <c r="C1487" t="s">
        <v>382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477</v>
      </c>
      <c r="B1488">
        <v>2003</v>
      </c>
      <c r="C1488" t="s">
        <v>382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477</v>
      </c>
      <c r="B1489">
        <v>2002</v>
      </c>
      <c r="C1489" t="s">
        <v>382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477</v>
      </c>
      <c r="B1490">
        <v>2001</v>
      </c>
      <c r="C1490" t="s">
        <v>382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477</v>
      </c>
      <c r="B1491">
        <v>2000</v>
      </c>
      <c r="C1491" t="s">
        <v>382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478</v>
      </c>
      <c r="B1492">
        <v>2015</v>
      </c>
      <c r="C1492" t="s">
        <v>382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478</v>
      </c>
      <c r="B1493">
        <v>2014</v>
      </c>
      <c r="C1493" t="s">
        <v>382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478</v>
      </c>
      <c r="B1494">
        <v>2013</v>
      </c>
      <c r="C1494" t="s">
        <v>382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478</v>
      </c>
      <c r="B1495">
        <v>2012</v>
      </c>
      <c r="C1495" t="s">
        <v>382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478</v>
      </c>
      <c r="B1496">
        <v>2011</v>
      </c>
      <c r="C1496" t="s">
        <v>382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478</v>
      </c>
      <c r="B1497">
        <v>2010</v>
      </c>
      <c r="C1497" t="s">
        <v>382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478</v>
      </c>
      <c r="B1498">
        <v>2009</v>
      </c>
      <c r="C1498" t="s">
        <v>382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478</v>
      </c>
      <c r="B1499">
        <v>2008</v>
      </c>
      <c r="C1499" t="s">
        <v>382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478</v>
      </c>
      <c r="B1500">
        <v>2007</v>
      </c>
      <c r="C1500" t="s">
        <v>382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478</v>
      </c>
      <c r="B1501">
        <v>2006</v>
      </c>
      <c r="C1501" t="s">
        <v>382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478</v>
      </c>
      <c r="B1502">
        <v>2005</v>
      </c>
      <c r="C1502" t="s">
        <v>382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478</v>
      </c>
      <c r="B1503">
        <v>2004</v>
      </c>
      <c r="C1503" t="s">
        <v>382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478</v>
      </c>
      <c r="B1504">
        <v>2003</v>
      </c>
      <c r="C1504" t="s">
        <v>382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478</v>
      </c>
      <c r="B1505">
        <v>2002</v>
      </c>
      <c r="C1505" t="s">
        <v>382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478</v>
      </c>
      <c r="B1506">
        <v>2001</v>
      </c>
      <c r="C1506" t="s">
        <v>382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478</v>
      </c>
      <c r="B1507">
        <v>2000</v>
      </c>
      <c r="C1507" t="s">
        <v>382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479</v>
      </c>
      <c r="B1508">
        <v>2015</v>
      </c>
      <c r="C1508" t="s">
        <v>382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479</v>
      </c>
      <c r="B1509">
        <v>2014</v>
      </c>
      <c r="C1509" t="s">
        <v>382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479</v>
      </c>
      <c r="B1510">
        <v>2013</v>
      </c>
      <c r="C1510" t="s">
        <v>382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479</v>
      </c>
      <c r="B1511">
        <v>2012</v>
      </c>
      <c r="C1511" t="s">
        <v>382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479</v>
      </c>
      <c r="B1512">
        <v>2011</v>
      </c>
      <c r="C1512" t="s">
        <v>382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479</v>
      </c>
      <c r="B1513">
        <v>2010</v>
      </c>
      <c r="C1513" t="s">
        <v>382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479</v>
      </c>
      <c r="B1514">
        <v>2009</v>
      </c>
      <c r="C1514" t="s">
        <v>382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479</v>
      </c>
      <c r="B1515">
        <v>2008</v>
      </c>
      <c r="C1515" t="s">
        <v>382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479</v>
      </c>
      <c r="B1516">
        <v>2007</v>
      </c>
      <c r="C1516" t="s">
        <v>382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479</v>
      </c>
      <c r="B1517">
        <v>2006</v>
      </c>
      <c r="C1517" t="s">
        <v>382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479</v>
      </c>
      <c r="B1518">
        <v>2005</v>
      </c>
      <c r="C1518" t="s">
        <v>382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479</v>
      </c>
      <c r="B1519">
        <v>2004</v>
      </c>
      <c r="C1519" t="s">
        <v>382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479</v>
      </c>
      <c r="B1520">
        <v>2003</v>
      </c>
      <c r="C1520" t="s">
        <v>382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479</v>
      </c>
      <c r="B1521">
        <v>2002</v>
      </c>
      <c r="C1521" t="s">
        <v>382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479</v>
      </c>
      <c r="B1522">
        <v>2001</v>
      </c>
      <c r="C1522" t="s">
        <v>382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479</v>
      </c>
      <c r="B1523">
        <v>2000</v>
      </c>
      <c r="C1523" t="s">
        <v>382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480</v>
      </c>
      <c r="B1524">
        <v>2015</v>
      </c>
      <c r="C1524" t="s">
        <v>390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480</v>
      </c>
      <c r="B1525">
        <v>2014</v>
      </c>
      <c r="C1525" t="s">
        <v>390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480</v>
      </c>
      <c r="B1526">
        <v>2013</v>
      </c>
      <c r="C1526" t="s">
        <v>390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480</v>
      </c>
      <c r="B1527">
        <v>2012</v>
      </c>
      <c r="C1527" t="s">
        <v>390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480</v>
      </c>
      <c r="B1528">
        <v>2011</v>
      </c>
      <c r="C1528" t="s">
        <v>390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480</v>
      </c>
      <c r="B1529">
        <v>2010</v>
      </c>
      <c r="C1529" t="s">
        <v>390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480</v>
      </c>
      <c r="B1530">
        <v>2009</v>
      </c>
      <c r="C1530" t="s">
        <v>390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480</v>
      </c>
      <c r="B1531">
        <v>2008</v>
      </c>
      <c r="C1531" t="s">
        <v>390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480</v>
      </c>
      <c r="B1532">
        <v>2007</v>
      </c>
      <c r="C1532" t="s">
        <v>390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480</v>
      </c>
      <c r="B1533">
        <v>2006</v>
      </c>
      <c r="C1533" t="s">
        <v>390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480</v>
      </c>
      <c r="B1534">
        <v>2005</v>
      </c>
      <c r="C1534" t="s">
        <v>390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480</v>
      </c>
      <c r="B1535">
        <v>2004</v>
      </c>
      <c r="C1535" t="s">
        <v>390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480</v>
      </c>
      <c r="B1536">
        <v>2003</v>
      </c>
      <c r="C1536" t="s">
        <v>390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480</v>
      </c>
      <c r="B1537">
        <v>2002</v>
      </c>
      <c r="C1537" t="s">
        <v>390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480</v>
      </c>
      <c r="B1538">
        <v>2001</v>
      </c>
      <c r="C1538" t="s">
        <v>390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480</v>
      </c>
      <c r="B1539">
        <v>2000</v>
      </c>
      <c r="C1539" t="s">
        <v>390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481</v>
      </c>
      <c r="B1540">
        <v>2015</v>
      </c>
      <c r="C1540" t="s">
        <v>390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481</v>
      </c>
      <c r="B1541">
        <v>2014</v>
      </c>
      <c r="C1541" t="s">
        <v>390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481</v>
      </c>
      <c r="B1542">
        <v>2013</v>
      </c>
      <c r="C1542" t="s">
        <v>390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481</v>
      </c>
      <c r="B1543">
        <v>2012</v>
      </c>
      <c r="C1543" t="s">
        <v>390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481</v>
      </c>
      <c r="B1544">
        <v>2011</v>
      </c>
      <c r="C1544" t="s">
        <v>390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481</v>
      </c>
      <c r="B1545">
        <v>2010</v>
      </c>
      <c r="C1545" t="s">
        <v>390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481</v>
      </c>
      <c r="B1546">
        <v>2009</v>
      </c>
      <c r="C1546" t="s">
        <v>390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481</v>
      </c>
      <c r="B1547">
        <v>2008</v>
      </c>
      <c r="C1547" t="s">
        <v>390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481</v>
      </c>
      <c r="B1548">
        <v>2007</v>
      </c>
      <c r="C1548" t="s">
        <v>390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481</v>
      </c>
      <c r="B1549">
        <v>2006</v>
      </c>
      <c r="C1549" t="s">
        <v>390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481</v>
      </c>
      <c r="B1550">
        <v>2005</v>
      </c>
      <c r="C1550" t="s">
        <v>390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481</v>
      </c>
      <c r="B1551">
        <v>2004</v>
      </c>
      <c r="C1551" t="s">
        <v>390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481</v>
      </c>
      <c r="B1552">
        <v>2003</v>
      </c>
      <c r="C1552" t="s">
        <v>390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481</v>
      </c>
      <c r="B1553">
        <v>2002</v>
      </c>
      <c r="C1553" t="s">
        <v>390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481</v>
      </c>
      <c r="B1554">
        <v>2001</v>
      </c>
      <c r="C1554" t="s">
        <v>390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481</v>
      </c>
      <c r="B1555">
        <v>2000</v>
      </c>
      <c r="C1555" t="s">
        <v>390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482</v>
      </c>
      <c r="B1556">
        <v>2015</v>
      </c>
      <c r="C1556" t="s">
        <v>382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482</v>
      </c>
      <c r="B1557">
        <v>2014</v>
      </c>
      <c r="C1557" t="s">
        <v>382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482</v>
      </c>
      <c r="B1558">
        <v>2013</v>
      </c>
      <c r="C1558" t="s">
        <v>382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482</v>
      </c>
      <c r="B1559">
        <v>2012</v>
      </c>
      <c r="C1559" t="s">
        <v>382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482</v>
      </c>
      <c r="B1560">
        <v>2011</v>
      </c>
      <c r="C1560" t="s">
        <v>382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482</v>
      </c>
      <c r="B1561">
        <v>2010</v>
      </c>
      <c r="C1561" t="s">
        <v>382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482</v>
      </c>
      <c r="B1562">
        <v>2009</v>
      </c>
      <c r="C1562" t="s">
        <v>382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482</v>
      </c>
      <c r="B1563">
        <v>2008</v>
      </c>
      <c r="C1563" t="s">
        <v>382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482</v>
      </c>
      <c r="B1564">
        <v>2007</v>
      </c>
      <c r="C1564" t="s">
        <v>382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482</v>
      </c>
      <c r="B1565">
        <v>2006</v>
      </c>
      <c r="C1565" t="s">
        <v>382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482</v>
      </c>
      <c r="B1566">
        <v>2005</v>
      </c>
      <c r="C1566" t="s">
        <v>382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482</v>
      </c>
      <c r="B1567">
        <v>2004</v>
      </c>
      <c r="C1567" t="s">
        <v>382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482</v>
      </c>
      <c r="B1568">
        <v>2003</v>
      </c>
      <c r="C1568" t="s">
        <v>382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482</v>
      </c>
      <c r="B1569">
        <v>2002</v>
      </c>
      <c r="C1569" t="s">
        <v>382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482</v>
      </c>
      <c r="B1570">
        <v>2001</v>
      </c>
      <c r="C1570" t="s">
        <v>382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482</v>
      </c>
      <c r="B1571">
        <v>2000</v>
      </c>
      <c r="C1571" t="s">
        <v>382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483</v>
      </c>
      <c r="B1572">
        <v>2015</v>
      </c>
      <c r="C1572" t="s">
        <v>382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483</v>
      </c>
      <c r="B1573">
        <v>2014</v>
      </c>
      <c r="C1573" t="s">
        <v>382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483</v>
      </c>
      <c r="B1574">
        <v>2013</v>
      </c>
      <c r="C1574" t="s">
        <v>382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483</v>
      </c>
      <c r="B1575">
        <v>2012</v>
      </c>
      <c r="C1575" t="s">
        <v>382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483</v>
      </c>
      <c r="B1576">
        <v>2011</v>
      </c>
      <c r="C1576" t="s">
        <v>382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483</v>
      </c>
      <c r="B1577">
        <v>2010</v>
      </c>
      <c r="C1577" t="s">
        <v>382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483</v>
      </c>
      <c r="B1578">
        <v>2009</v>
      </c>
      <c r="C1578" t="s">
        <v>382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483</v>
      </c>
      <c r="B1579">
        <v>2008</v>
      </c>
      <c r="C1579" t="s">
        <v>382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483</v>
      </c>
      <c r="B1580">
        <v>2007</v>
      </c>
      <c r="C1580" t="s">
        <v>382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483</v>
      </c>
      <c r="B1581">
        <v>2006</v>
      </c>
      <c r="C1581" t="s">
        <v>382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483</v>
      </c>
      <c r="B1582">
        <v>2005</v>
      </c>
      <c r="C1582" t="s">
        <v>382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483</v>
      </c>
      <c r="B1583">
        <v>2004</v>
      </c>
      <c r="C1583" t="s">
        <v>382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483</v>
      </c>
      <c r="B1584">
        <v>2003</v>
      </c>
      <c r="C1584" t="s">
        <v>382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483</v>
      </c>
      <c r="B1585">
        <v>2002</v>
      </c>
      <c r="C1585" t="s">
        <v>382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483</v>
      </c>
      <c r="B1586">
        <v>2001</v>
      </c>
      <c r="C1586" t="s">
        <v>382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483</v>
      </c>
      <c r="B1587">
        <v>2000</v>
      </c>
      <c r="C1587" t="s">
        <v>382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484</v>
      </c>
      <c r="B1588">
        <v>2015</v>
      </c>
      <c r="C1588" t="s">
        <v>382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484</v>
      </c>
      <c r="B1589">
        <v>2014</v>
      </c>
      <c r="C1589" t="s">
        <v>382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484</v>
      </c>
      <c r="B1590">
        <v>2013</v>
      </c>
      <c r="C1590" t="s">
        <v>382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484</v>
      </c>
      <c r="B1591">
        <v>2012</v>
      </c>
      <c r="C1591" t="s">
        <v>382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484</v>
      </c>
      <c r="B1592">
        <v>2011</v>
      </c>
      <c r="C1592" t="s">
        <v>382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484</v>
      </c>
      <c r="B1593">
        <v>2010</v>
      </c>
      <c r="C1593" t="s">
        <v>382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484</v>
      </c>
      <c r="B1594">
        <v>2009</v>
      </c>
      <c r="C1594" t="s">
        <v>382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484</v>
      </c>
      <c r="B1595">
        <v>2008</v>
      </c>
      <c r="C1595" t="s">
        <v>382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484</v>
      </c>
      <c r="B1596">
        <v>2007</v>
      </c>
      <c r="C1596" t="s">
        <v>382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484</v>
      </c>
      <c r="B1597">
        <v>2006</v>
      </c>
      <c r="C1597" t="s">
        <v>382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484</v>
      </c>
      <c r="B1598">
        <v>2005</v>
      </c>
      <c r="C1598" t="s">
        <v>382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484</v>
      </c>
      <c r="B1599">
        <v>2004</v>
      </c>
      <c r="C1599" t="s">
        <v>382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484</v>
      </c>
      <c r="B1600">
        <v>2003</v>
      </c>
      <c r="C1600" t="s">
        <v>382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484</v>
      </c>
      <c r="B1601">
        <v>2002</v>
      </c>
      <c r="C1601" t="s">
        <v>382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484</v>
      </c>
      <c r="B1602">
        <v>2001</v>
      </c>
      <c r="C1602" t="s">
        <v>382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484</v>
      </c>
      <c r="B1603">
        <v>2000</v>
      </c>
      <c r="C1603" t="s">
        <v>382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485</v>
      </c>
      <c r="B1604">
        <v>2015</v>
      </c>
      <c r="C1604" t="s">
        <v>382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485</v>
      </c>
      <c r="B1605">
        <v>2014</v>
      </c>
      <c r="C1605" t="s">
        <v>382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485</v>
      </c>
      <c r="B1606">
        <v>2013</v>
      </c>
      <c r="C1606" t="s">
        <v>382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485</v>
      </c>
      <c r="B1607">
        <v>2012</v>
      </c>
      <c r="C1607" t="s">
        <v>382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485</v>
      </c>
      <c r="B1608">
        <v>2011</v>
      </c>
      <c r="C1608" t="s">
        <v>382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485</v>
      </c>
      <c r="B1609">
        <v>2010</v>
      </c>
      <c r="C1609" t="s">
        <v>382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485</v>
      </c>
      <c r="B1610">
        <v>2009</v>
      </c>
      <c r="C1610" t="s">
        <v>382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485</v>
      </c>
      <c r="B1611">
        <v>2008</v>
      </c>
      <c r="C1611" t="s">
        <v>382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485</v>
      </c>
      <c r="B1612">
        <v>2007</v>
      </c>
      <c r="C1612" t="s">
        <v>382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485</v>
      </c>
      <c r="B1613">
        <v>2006</v>
      </c>
      <c r="C1613" t="s">
        <v>382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485</v>
      </c>
      <c r="B1614">
        <v>2005</v>
      </c>
      <c r="C1614" t="s">
        <v>382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485</v>
      </c>
      <c r="B1615">
        <v>2004</v>
      </c>
      <c r="C1615" t="s">
        <v>382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485</v>
      </c>
      <c r="B1616">
        <v>2003</v>
      </c>
      <c r="C1616" t="s">
        <v>382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485</v>
      </c>
      <c r="B1617">
        <v>2002</v>
      </c>
      <c r="C1617" t="s">
        <v>382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485</v>
      </c>
      <c r="B1618">
        <v>2001</v>
      </c>
      <c r="C1618" t="s">
        <v>382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485</v>
      </c>
      <c r="B1619">
        <v>2000</v>
      </c>
      <c r="C1619" t="s">
        <v>382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486</v>
      </c>
      <c r="B1620">
        <v>2015</v>
      </c>
      <c r="C1620" t="s">
        <v>382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486</v>
      </c>
      <c r="B1621">
        <v>2014</v>
      </c>
      <c r="C1621" t="s">
        <v>382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486</v>
      </c>
      <c r="B1622">
        <v>2013</v>
      </c>
      <c r="C1622" t="s">
        <v>382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486</v>
      </c>
      <c r="B1623">
        <v>2012</v>
      </c>
      <c r="C1623" t="s">
        <v>382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486</v>
      </c>
      <c r="B1624">
        <v>2011</v>
      </c>
      <c r="C1624" t="s">
        <v>382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486</v>
      </c>
      <c r="B1625">
        <v>2010</v>
      </c>
      <c r="C1625" t="s">
        <v>382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486</v>
      </c>
      <c r="B1626">
        <v>2009</v>
      </c>
      <c r="C1626" t="s">
        <v>382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486</v>
      </c>
      <c r="B1627">
        <v>2008</v>
      </c>
      <c r="C1627" t="s">
        <v>382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486</v>
      </c>
      <c r="B1628">
        <v>2007</v>
      </c>
      <c r="C1628" t="s">
        <v>382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486</v>
      </c>
      <c r="B1629">
        <v>2006</v>
      </c>
      <c r="C1629" t="s">
        <v>382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486</v>
      </c>
      <c r="B1630">
        <v>2005</v>
      </c>
      <c r="C1630" t="s">
        <v>382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486</v>
      </c>
      <c r="B1631">
        <v>2004</v>
      </c>
      <c r="C1631" t="s">
        <v>382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486</v>
      </c>
      <c r="B1632">
        <v>2003</v>
      </c>
      <c r="C1632" t="s">
        <v>382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486</v>
      </c>
      <c r="B1633">
        <v>2002</v>
      </c>
      <c r="C1633" t="s">
        <v>382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486</v>
      </c>
      <c r="B1634">
        <v>2001</v>
      </c>
      <c r="C1634" t="s">
        <v>382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486</v>
      </c>
      <c r="B1635">
        <v>2000</v>
      </c>
      <c r="C1635" t="s">
        <v>382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487</v>
      </c>
      <c r="B1636">
        <v>2015</v>
      </c>
      <c r="C1636" t="s">
        <v>390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487</v>
      </c>
      <c r="B1637">
        <v>2014</v>
      </c>
      <c r="C1637" t="s">
        <v>390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487</v>
      </c>
      <c r="B1638">
        <v>2013</v>
      </c>
      <c r="C1638" t="s">
        <v>390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487</v>
      </c>
      <c r="B1639">
        <v>2012</v>
      </c>
      <c r="C1639" t="s">
        <v>390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487</v>
      </c>
      <c r="B1640">
        <v>2011</v>
      </c>
      <c r="C1640" t="s">
        <v>390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487</v>
      </c>
      <c r="B1641">
        <v>2010</v>
      </c>
      <c r="C1641" t="s">
        <v>390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487</v>
      </c>
      <c r="B1642">
        <v>2009</v>
      </c>
      <c r="C1642" t="s">
        <v>390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487</v>
      </c>
      <c r="B1643">
        <v>2008</v>
      </c>
      <c r="C1643" t="s">
        <v>390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487</v>
      </c>
      <c r="B1644">
        <v>2007</v>
      </c>
      <c r="C1644" t="s">
        <v>390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487</v>
      </c>
      <c r="B1645">
        <v>2006</v>
      </c>
      <c r="C1645" t="s">
        <v>390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487</v>
      </c>
      <c r="B1646">
        <v>2005</v>
      </c>
      <c r="C1646" t="s">
        <v>390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487</v>
      </c>
      <c r="B1647">
        <v>2004</v>
      </c>
      <c r="C1647" t="s">
        <v>390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487</v>
      </c>
      <c r="B1648">
        <v>2003</v>
      </c>
      <c r="C1648" t="s">
        <v>390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487</v>
      </c>
      <c r="B1649">
        <v>2002</v>
      </c>
      <c r="C1649" t="s">
        <v>390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487</v>
      </c>
      <c r="B1650">
        <v>2001</v>
      </c>
      <c r="C1650" t="s">
        <v>390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487</v>
      </c>
      <c r="B1651">
        <v>2000</v>
      </c>
      <c r="C1651" t="s">
        <v>390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488</v>
      </c>
      <c r="B1652">
        <v>2013</v>
      </c>
      <c r="C1652" t="s">
        <v>382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489</v>
      </c>
      <c r="B1653">
        <v>2015</v>
      </c>
      <c r="C1653" t="s">
        <v>382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489</v>
      </c>
      <c r="B1654">
        <v>2014</v>
      </c>
      <c r="C1654" t="s">
        <v>382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489</v>
      </c>
      <c r="B1655">
        <v>2013</v>
      </c>
      <c r="C1655" t="s">
        <v>382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489</v>
      </c>
      <c r="B1656">
        <v>2012</v>
      </c>
      <c r="C1656" t="s">
        <v>382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489</v>
      </c>
      <c r="B1657">
        <v>2011</v>
      </c>
      <c r="C1657" t="s">
        <v>382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489</v>
      </c>
      <c r="B1658">
        <v>2010</v>
      </c>
      <c r="C1658" t="s">
        <v>382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489</v>
      </c>
      <c r="B1659">
        <v>2009</v>
      </c>
      <c r="C1659" t="s">
        <v>382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489</v>
      </c>
      <c r="B1660">
        <v>2008</v>
      </c>
      <c r="C1660" t="s">
        <v>382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489</v>
      </c>
      <c r="B1661">
        <v>2007</v>
      </c>
      <c r="C1661" t="s">
        <v>382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489</v>
      </c>
      <c r="B1662">
        <v>2006</v>
      </c>
      <c r="C1662" t="s">
        <v>382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489</v>
      </c>
      <c r="B1663">
        <v>2005</v>
      </c>
      <c r="C1663" t="s">
        <v>382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489</v>
      </c>
      <c r="B1664">
        <v>2004</v>
      </c>
      <c r="C1664" t="s">
        <v>382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489</v>
      </c>
      <c r="B1665">
        <v>2003</v>
      </c>
      <c r="C1665" t="s">
        <v>382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489</v>
      </c>
      <c r="B1666">
        <v>2002</v>
      </c>
      <c r="C1666" t="s">
        <v>382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489</v>
      </c>
      <c r="B1667">
        <v>2001</v>
      </c>
      <c r="C1667" t="s">
        <v>382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489</v>
      </c>
      <c r="B1668">
        <v>2000</v>
      </c>
      <c r="C1668" t="s">
        <v>382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490</v>
      </c>
      <c r="B1669">
        <v>2015</v>
      </c>
      <c r="C1669" t="s">
        <v>382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490</v>
      </c>
      <c r="B1670">
        <v>2014</v>
      </c>
      <c r="C1670" t="s">
        <v>382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490</v>
      </c>
      <c r="B1671">
        <v>2013</v>
      </c>
      <c r="C1671" t="s">
        <v>382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490</v>
      </c>
      <c r="B1672">
        <v>2012</v>
      </c>
      <c r="C1672" t="s">
        <v>382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490</v>
      </c>
      <c r="B1673">
        <v>2011</v>
      </c>
      <c r="C1673" t="s">
        <v>382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490</v>
      </c>
      <c r="B1674">
        <v>2010</v>
      </c>
      <c r="C1674" t="s">
        <v>382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490</v>
      </c>
      <c r="B1675">
        <v>2009</v>
      </c>
      <c r="C1675" t="s">
        <v>382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490</v>
      </c>
      <c r="B1676">
        <v>2008</v>
      </c>
      <c r="C1676" t="s">
        <v>382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490</v>
      </c>
      <c r="B1677">
        <v>2007</v>
      </c>
      <c r="C1677" t="s">
        <v>382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490</v>
      </c>
      <c r="B1678">
        <v>2006</v>
      </c>
      <c r="C1678" t="s">
        <v>382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490</v>
      </c>
      <c r="B1679">
        <v>2005</v>
      </c>
      <c r="C1679" t="s">
        <v>382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490</v>
      </c>
      <c r="B1680">
        <v>2004</v>
      </c>
      <c r="C1680" t="s">
        <v>382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490</v>
      </c>
      <c r="B1681">
        <v>2003</v>
      </c>
      <c r="C1681" t="s">
        <v>382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490</v>
      </c>
      <c r="B1682">
        <v>2002</v>
      </c>
      <c r="C1682" t="s">
        <v>382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490</v>
      </c>
      <c r="B1683">
        <v>2001</v>
      </c>
      <c r="C1683" t="s">
        <v>382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490</v>
      </c>
      <c r="B1684">
        <v>2000</v>
      </c>
      <c r="C1684" t="s">
        <v>382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491</v>
      </c>
      <c r="B1685">
        <v>2015</v>
      </c>
      <c r="C1685" t="s">
        <v>382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491</v>
      </c>
      <c r="B1686">
        <v>2014</v>
      </c>
      <c r="C1686" t="s">
        <v>382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491</v>
      </c>
      <c r="B1687">
        <v>2013</v>
      </c>
      <c r="C1687" t="s">
        <v>382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491</v>
      </c>
      <c r="B1688">
        <v>2012</v>
      </c>
      <c r="C1688" t="s">
        <v>382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491</v>
      </c>
      <c r="B1689">
        <v>2011</v>
      </c>
      <c r="C1689" t="s">
        <v>382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491</v>
      </c>
      <c r="B1690">
        <v>2010</v>
      </c>
      <c r="C1690" t="s">
        <v>382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491</v>
      </c>
      <c r="B1691">
        <v>2009</v>
      </c>
      <c r="C1691" t="s">
        <v>382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491</v>
      </c>
      <c r="B1692">
        <v>2008</v>
      </c>
      <c r="C1692" t="s">
        <v>382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491</v>
      </c>
      <c r="B1693">
        <v>2007</v>
      </c>
      <c r="C1693" t="s">
        <v>382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491</v>
      </c>
      <c r="B1694">
        <v>2006</v>
      </c>
      <c r="C1694" t="s">
        <v>382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491</v>
      </c>
      <c r="B1695">
        <v>2005</v>
      </c>
      <c r="C1695" t="s">
        <v>382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491</v>
      </c>
      <c r="B1696">
        <v>2004</v>
      </c>
      <c r="C1696" t="s">
        <v>382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491</v>
      </c>
      <c r="B1697">
        <v>2003</v>
      </c>
      <c r="C1697" t="s">
        <v>382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491</v>
      </c>
      <c r="B1698">
        <v>2002</v>
      </c>
      <c r="C1698" t="s">
        <v>382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491</v>
      </c>
      <c r="B1699">
        <v>2001</v>
      </c>
      <c r="C1699" t="s">
        <v>382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491</v>
      </c>
      <c r="B1700">
        <v>2000</v>
      </c>
      <c r="C1700" t="s">
        <v>382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492</v>
      </c>
      <c r="B1701">
        <v>2015</v>
      </c>
      <c r="C1701" t="s">
        <v>382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492</v>
      </c>
      <c r="B1702">
        <v>2014</v>
      </c>
      <c r="C1702" t="s">
        <v>382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492</v>
      </c>
      <c r="B1703">
        <v>2013</v>
      </c>
      <c r="C1703" t="s">
        <v>382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492</v>
      </c>
      <c r="B1704">
        <v>2012</v>
      </c>
      <c r="C1704" t="s">
        <v>382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492</v>
      </c>
      <c r="B1705">
        <v>2011</v>
      </c>
      <c r="C1705" t="s">
        <v>382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492</v>
      </c>
      <c r="B1706">
        <v>2010</v>
      </c>
      <c r="C1706" t="s">
        <v>382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492</v>
      </c>
      <c r="B1707">
        <v>2009</v>
      </c>
      <c r="C1707" t="s">
        <v>382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492</v>
      </c>
      <c r="B1708">
        <v>2008</v>
      </c>
      <c r="C1708" t="s">
        <v>382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492</v>
      </c>
      <c r="B1709">
        <v>2007</v>
      </c>
      <c r="C1709" t="s">
        <v>382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492</v>
      </c>
      <c r="B1710">
        <v>2006</v>
      </c>
      <c r="C1710" t="s">
        <v>382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492</v>
      </c>
      <c r="B1711">
        <v>2005</v>
      </c>
      <c r="C1711" t="s">
        <v>382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492</v>
      </c>
      <c r="B1712">
        <v>2004</v>
      </c>
      <c r="C1712" t="s">
        <v>382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492</v>
      </c>
      <c r="B1713">
        <v>2003</v>
      </c>
      <c r="C1713" t="s">
        <v>382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492</v>
      </c>
      <c r="B1714">
        <v>2002</v>
      </c>
      <c r="C1714" t="s">
        <v>382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492</v>
      </c>
      <c r="B1715">
        <v>2001</v>
      </c>
      <c r="C1715" t="s">
        <v>382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492</v>
      </c>
      <c r="B1716">
        <v>2000</v>
      </c>
      <c r="C1716" t="s">
        <v>382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493</v>
      </c>
      <c r="B1717">
        <v>2013</v>
      </c>
      <c r="C1717" t="s">
        <v>382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494</v>
      </c>
      <c r="B1718">
        <v>2015</v>
      </c>
      <c r="C1718" t="s">
        <v>382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494</v>
      </c>
      <c r="B1719">
        <v>2014</v>
      </c>
      <c r="C1719" t="s">
        <v>382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494</v>
      </c>
      <c r="B1720">
        <v>2013</v>
      </c>
      <c r="C1720" t="s">
        <v>382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494</v>
      </c>
      <c r="B1721">
        <v>2012</v>
      </c>
      <c r="C1721" t="s">
        <v>382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494</v>
      </c>
      <c r="B1722">
        <v>2011</v>
      </c>
      <c r="C1722" t="s">
        <v>382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494</v>
      </c>
      <c r="B1723">
        <v>2010</v>
      </c>
      <c r="C1723" t="s">
        <v>382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494</v>
      </c>
      <c r="B1724">
        <v>2009</v>
      </c>
      <c r="C1724" t="s">
        <v>382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494</v>
      </c>
      <c r="B1725">
        <v>2008</v>
      </c>
      <c r="C1725" t="s">
        <v>382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494</v>
      </c>
      <c r="B1726">
        <v>2007</v>
      </c>
      <c r="C1726" t="s">
        <v>382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494</v>
      </c>
      <c r="B1727">
        <v>2006</v>
      </c>
      <c r="C1727" t="s">
        <v>382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494</v>
      </c>
      <c r="B1728">
        <v>2005</v>
      </c>
      <c r="C1728" t="s">
        <v>382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494</v>
      </c>
      <c r="B1729">
        <v>2004</v>
      </c>
      <c r="C1729" t="s">
        <v>382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494</v>
      </c>
      <c r="B1730">
        <v>2003</v>
      </c>
      <c r="C1730" t="s">
        <v>382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494</v>
      </c>
      <c r="B1731">
        <v>2002</v>
      </c>
      <c r="C1731" t="s">
        <v>382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494</v>
      </c>
      <c r="B1732">
        <v>2001</v>
      </c>
      <c r="C1732" t="s">
        <v>382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494</v>
      </c>
      <c r="B1733">
        <v>2000</v>
      </c>
      <c r="C1733" t="s">
        <v>382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495</v>
      </c>
      <c r="B1734">
        <v>2015</v>
      </c>
      <c r="C1734" t="s">
        <v>382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495</v>
      </c>
      <c r="B1735">
        <v>2014</v>
      </c>
      <c r="C1735" t="s">
        <v>382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495</v>
      </c>
      <c r="B1736">
        <v>2013</v>
      </c>
      <c r="C1736" t="s">
        <v>382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495</v>
      </c>
      <c r="B1737">
        <v>2012</v>
      </c>
      <c r="C1737" t="s">
        <v>382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495</v>
      </c>
      <c r="B1738">
        <v>2011</v>
      </c>
      <c r="C1738" t="s">
        <v>382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495</v>
      </c>
      <c r="B1739">
        <v>2010</v>
      </c>
      <c r="C1739" t="s">
        <v>382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495</v>
      </c>
      <c r="B1740">
        <v>2009</v>
      </c>
      <c r="C1740" t="s">
        <v>382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495</v>
      </c>
      <c r="B1741">
        <v>2008</v>
      </c>
      <c r="C1741" t="s">
        <v>382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495</v>
      </c>
      <c r="B1742">
        <v>2007</v>
      </c>
      <c r="C1742" t="s">
        <v>382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495</v>
      </c>
      <c r="B1743">
        <v>2006</v>
      </c>
      <c r="C1743" t="s">
        <v>382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495</v>
      </c>
      <c r="B1744">
        <v>2005</v>
      </c>
      <c r="C1744" t="s">
        <v>382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495</v>
      </c>
      <c r="B1745">
        <v>2004</v>
      </c>
      <c r="C1745" t="s">
        <v>382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495</v>
      </c>
      <c r="B1746">
        <v>2003</v>
      </c>
      <c r="C1746" t="s">
        <v>382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495</v>
      </c>
      <c r="B1747">
        <v>2002</v>
      </c>
      <c r="C1747" t="s">
        <v>382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495</v>
      </c>
      <c r="B1748">
        <v>2001</v>
      </c>
      <c r="C1748" t="s">
        <v>382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495</v>
      </c>
      <c r="B1749">
        <v>2000</v>
      </c>
      <c r="C1749" t="s">
        <v>382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496</v>
      </c>
      <c r="B1750">
        <v>2015</v>
      </c>
      <c r="C1750" t="s">
        <v>382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496</v>
      </c>
      <c r="B1751">
        <v>2014</v>
      </c>
      <c r="C1751" t="s">
        <v>382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496</v>
      </c>
      <c r="B1752">
        <v>2013</v>
      </c>
      <c r="C1752" t="s">
        <v>382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496</v>
      </c>
      <c r="B1753">
        <v>2012</v>
      </c>
      <c r="C1753" t="s">
        <v>382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496</v>
      </c>
      <c r="B1754">
        <v>2011</v>
      </c>
      <c r="C1754" t="s">
        <v>382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496</v>
      </c>
      <c r="B1755">
        <v>2010</v>
      </c>
      <c r="C1755" t="s">
        <v>382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496</v>
      </c>
      <c r="B1756">
        <v>2009</v>
      </c>
      <c r="C1756" t="s">
        <v>382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496</v>
      </c>
      <c r="B1757">
        <v>2008</v>
      </c>
      <c r="C1757" t="s">
        <v>382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496</v>
      </c>
      <c r="B1758">
        <v>2007</v>
      </c>
      <c r="C1758" t="s">
        <v>382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496</v>
      </c>
      <c r="B1759">
        <v>2006</v>
      </c>
      <c r="C1759" t="s">
        <v>382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496</v>
      </c>
      <c r="B1760">
        <v>2005</v>
      </c>
      <c r="C1760" t="s">
        <v>382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496</v>
      </c>
      <c r="B1761">
        <v>2004</v>
      </c>
      <c r="C1761" t="s">
        <v>382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496</v>
      </c>
      <c r="B1762">
        <v>2003</v>
      </c>
      <c r="C1762" t="s">
        <v>382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496</v>
      </c>
      <c r="B1763">
        <v>2002</v>
      </c>
      <c r="C1763" t="s">
        <v>382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496</v>
      </c>
      <c r="B1764">
        <v>2001</v>
      </c>
      <c r="C1764" t="s">
        <v>382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496</v>
      </c>
      <c r="B1765">
        <v>2000</v>
      </c>
      <c r="C1765" t="s">
        <v>382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497</v>
      </c>
      <c r="B1766">
        <v>2015</v>
      </c>
      <c r="C1766" t="s">
        <v>382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497</v>
      </c>
      <c r="B1767">
        <v>2014</v>
      </c>
      <c r="C1767" t="s">
        <v>382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497</v>
      </c>
      <c r="B1768">
        <v>2013</v>
      </c>
      <c r="C1768" t="s">
        <v>382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497</v>
      </c>
      <c r="B1769">
        <v>2012</v>
      </c>
      <c r="C1769" t="s">
        <v>382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497</v>
      </c>
      <c r="B1770">
        <v>2011</v>
      </c>
      <c r="C1770" t="s">
        <v>382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497</v>
      </c>
      <c r="B1771">
        <v>2010</v>
      </c>
      <c r="C1771" t="s">
        <v>382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497</v>
      </c>
      <c r="B1772">
        <v>2009</v>
      </c>
      <c r="C1772" t="s">
        <v>382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497</v>
      </c>
      <c r="B1773">
        <v>2008</v>
      </c>
      <c r="C1773" t="s">
        <v>382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497</v>
      </c>
      <c r="B1774">
        <v>2007</v>
      </c>
      <c r="C1774" t="s">
        <v>382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497</v>
      </c>
      <c r="B1775">
        <v>2006</v>
      </c>
      <c r="C1775" t="s">
        <v>382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497</v>
      </c>
      <c r="B1776">
        <v>2005</v>
      </c>
      <c r="C1776" t="s">
        <v>382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497</v>
      </c>
      <c r="B1777">
        <v>2004</v>
      </c>
      <c r="C1777" t="s">
        <v>382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497</v>
      </c>
      <c r="B1778">
        <v>2003</v>
      </c>
      <c r="C1778" t="s">
        <v>382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497</v>
      </c>
      <c r="B1779">
        <v>2002</v>
      </c>
      <c r="C1779" t="s">
        <v>382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497</v>
      </c>
      <c r="B1780">
        <v>2001</v>
      </c>
      <c r="C1780" t="s">
        <v>382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497</v>
      </c>
      <c r="B1781">
        <v>2000</v>
      </c>
      <c r="C1781" t="s">
        <v>382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498</v>
      </c>
      <c r="B1782">
        <v>2015</v>
      </c>
      <c r="C1782" t="s">
        <v>382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498</v>
      </c>
      <c r="B1783">
        <v>2014</v>
      </c>
      <c r="C1783" t="s">
        <v>382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498</v>
      </c>
      <c r="B1784">
        <v>2013</v>
      </c>
      <c r="C1784" t="s">
        <v>382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498</v>
      </c>
      <c r="B1785">
        <v>2012</v>
      </c>
      <c r="C1785" t="s">
        <v>382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498</v>
      </c>
      <c r="B1786">
        <v>2011</v>
      </c>
      <c r="C1786" t="s">
        <v>382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498</v>
      </c>
      <c r="B1787">
        <v>2010</v>
      </c>
      <c r="C1787" t="s">
        <v>382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498</v>
      </c>
      <c r="B1788">
        <v>2009</v>
      </c>
      <c r="C1788" t="s">
        <v>382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498</v>
      </c>
      <c r="B1789">
        <v>2008</v>
      </c>
      <c r="C1789" t="s">
        <v>382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498</v>
      </c>
      <c r="B1790">
        <v>2007</v>
      </c>
      <c r="C1790" t="s">
        <v>382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498</v>
      </c>
      <c r="B1791">
        <v>2006</v>
      </c>
      <c r="C1791" t="s">
        <v>382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498</v>
      </c>
      <c r="B1792">
        <v>2005</v>
      </c>
      <c r="C1792" t="s">
        <v>382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498</v>
      </c>
      <c r="B1793">
        <v>2004</v>
      </c>
      <c r="C1793" t="s">
        <v>382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498</v>
      </c>
      <c r="B1794">
        <v>2003</v>
      </c>
      <c r="C1794" t="s">
        <v>382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498</v>
      </c>
      <c r="B1795">
        <v>2002</v>
      </c>
      <c r="C1795" t="s">
        <v>382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498</v>
      </c>
      <c r="B1796">
        <v>2001</v>
      </c>
      <c r="C1796" t="s">
        <v>382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498</v>
      </c>
      <c r="B1797">
        <v>2000</v>
      </c>
      <c r="C1797" t="s">
        <v>382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499</v>
      </c>
      <c r="B1798">
        <v>2015</v>
      </c>
      <c r="C1798" t="s">
        <v>382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499</v>
      </c>
      <c r="B1799">
        <v>2014</v>
      </c>
      <c r="C1799" t="s">
        <v>382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499</v>
      </c>
      <c r="B1800">
        <v>2013</v>
      </c>
      <c r="C1800" t="s">
        <v>382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499</v>
      </c>
      <c r="B1801">
        <v>2012</v>
      </c>
      <c r="C1801" t="s">
        <v>382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499</v>
      </c>
      <c r="B1802">
        <v>2011</v>
      </c>
      <c r="C1802" t="s">
        <v>382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499</v>
      </c>
      <c r="B1803">
        <v>2010</v>
      </c>
      <c r="C1803" t="s">
        <v>382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499</v>
      </c>
      <c r="B1804">
        <v>2009</v>
      </c>
      <c r="C1804" t="s">
        <v>382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499</v>
      </c>
      <c r="B1805">
        <v>2008</v>
      </c>
      <c r="C1805" t="s">
        <v>382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499</v>
      </c>
      <c r="B1806">
        <v>2007</v>
      </c>
      <c r="C1806" t="s">
        <v>382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499</v>
      </c>
      <c r="B1807">
        <v>2006</v>
      </c>
      <c r="C1807" t="s">
        <v>382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499</v>
      </c>
      <c r="B1808">
        <v>2005</v>
      </c>
      <c r="C1808" t="s">
        <v>382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499</v>
      </c>
      <c r="B1809">
        <v>2004</v>
      </c>
      <c r="C1809" t="s">
        <v>382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499</v>
      </c>
      <c r="B1810">
        <v>2003</v>
      </c>
      <c r="C1810" t="s">
        <v>382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499</v>
      </c>
      <c r="B1811">
        <v>2002</v>
      </c>
      <c r="C1811" t="s">
        <v>382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499</v>
      </c>
      <c r="B1812">
        <v>2001</v>
      </c>
      <c r="C1812" t="s">
        <v>382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499</v>
      </c>
      <c r="B1813">
        <v>2000</v>
      </c>
      <c r="C1813" t="s">
        <v>382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500</v>
      </c>
      <c r="B1814">
        <v>2013</v>
      </c>
      <c r="C1814" t="s">
        <v>382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501</v>
      </c>
      <c r="B1815">
        <v>2015</v>
      </c>
      <c r="C1815" t="s">
        <v>382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501</v>
      </c>
      <c r="B1816">
        <v>2014</v>
      </c>
      <c r="C1816" t="s">
        <v>382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501</v>
      </c>
      <c r="B1817">
        <v>2013</v>
      </c>
      <c r="C1817" t="s">
        <v>382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501</v>
      </c>
      <c r="B1818">
        <v>2012</v>
      </c>
      <c r="C1818" t="s">
        <v>382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501</v>
      </c>
      <c r="B1819">
        <v>2011</v>
      </c>
      <c r="C1819" t="s">
        <v>382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501</v>
      </c>
      <c r="B1820">
        <v>2010</v>
      </c>
      <c r="C1820" t="s">
        <v>382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501</v>
      </c>
      <c r="B1821">
        <v>2009</v>
      </c>
      <c r="C1821" t="s">
        <v>382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501</v>
      </c>
      <c r="B1822">
        <v>2008</v>
      </c>
      <c r="C1822" t="s">
        <v>382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501</v>
      </c>
      <c r="B1823">
        <v>2007</v>
      </c>
      <c r="C1823" t="s">
        <v>382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501</v>
      </c>
      <c r="B1824">
        <v>2006</v>
      </c>
      <c r="C1824" t="s">
        <v>382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501</v>
      </c>
      <c r="B1825">
        <v>2005</v>
      </c>
      <c r="C1825" t="s">
        <v>382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501</v>
      </c>
      <c r="B1826">
        <v>2004</v>
      </c>
      <c r="C1826" t="s">
        <v>382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501</v>
      </c>
      <c r="B1827">
        <v>2003</v>
      </c>
      <c r="C1827" t="s">
        <v>382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501</v>
      </c>
      <c r="B1828">
        <v>2002</v>
      </c>
      <c r="C1828" t="s">
        <v>382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501</v>
      </c>
      <c r="B1829">
        <v>2001</v>
      </c>
      <c r="C1829" t="s">
        <v>382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501</v>
      </c>
      <c r="B1830">
        <v>2000</v>
      </c>
      <c r="C1830" t="s">
        <v>382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502</v>
      </c>
      <c r="B1831">
        <v>2015</v>
      </c>
      <c r="C1831" t="s">
        <v>390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502</v>
      </c>
      <c r="B1832">
        <v>2014</v>
      </c>
      <c r="C1832" t="s">
        <v>390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502</v>
      </c>
      <c r="B1833">
        <v>2013</v>
      </c>
      <c r="C1833" t="s">
        <v>390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502</v>
      </c>
      <c r="B1834">
        <v>2012</v>
      </c>
      <c r="C1834" t="s">
        <v>390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502</v>
      </c>
      <c r="B1835">
        <v>2011</v>
      </c>
      <c r="C1835" t="s">
        <v>390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502</v>
      </c>
      <c r="B1836">
        <v>2010</v>
      </c>
      <c r="C1836" t="s">
        <v>390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502</v>
      </c>
      <c r="B1837">
        <v>2009</v>
      </c>
      <c r="C1837" t="s">
        <v>390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502</v>
      </c>
      <c r="B1838">
        <v>2008</v>
      </c>
      <c r="C1838" t="s">
        <v>390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502</v>
      </c>
      <c r="B1839">
        <v>2007</v>
      </c>
      <c r="C1839" t="s">
        <v>390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502</v>
      </c>
      <c r="B1840">
        <v>2006</v>
      </c>
      <c r="C1840" t="s">
        <v>390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502</v>
      </c>
      <c r="B1841">
        <v>2005</v>
      </c>
      <c r="C1841" t="s">
        <v>390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502</v>
      </c>
      <c r="B1842">
        <v>2004</v>
      </c>
      <c r="C1842" t="s">
        <v>390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502</v>
      </c>
      <c r="B1843">
        <v>2003</v>
      </c>
      <c r="C1843" t="s">
        <v>390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502</v>
      </c>
      <c r="B1844">
        <v>2002</v>
      </c>
      <c r="C1844" t="s">
        <v>390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502</v>
      </c>
      <c r="B1845">
        <v>2001</v>
      </c>
      <c r="C1845" t="s">
        <v>390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502</v>
      </c>
      <c r="B1846">
        <v>2000</v>
      </c>
      <c r="C1846" t="s">
        <v>390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503</v>
      </c>
      <c r="B1847">
        <v>2015</v>
      </c>
      <c r="C1847" t="s">
        <v>390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503</v>
      </c>
      <c r="B1848">
        <v>2014</v>
      </c>
      <c r="C1848" t="s">
        <v>390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503</v>
      </c>
      <c r="B1849">
        <v>2013</v>
      </c>
      <c r="C1849" t="s">
        <v>390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503</v>
      </c>
      <c r="B1850">
        <v>2012</v>
      </c>
      <c r="C1850" t="s">
        <v>390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503</v>
      </c>
      <c r="B1851">
        <v>2011</v>
      </c>
      <c r="C1851" t="s">
        <v>390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503</v>
      </c>
      <c r="B1852">
        <v>2010</v>
      </c>
      <c r="C1852" t="s">
        <v>390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503</v>
      </c>
      <c r="B1853">
        <v>2009</v>
      </c>
      <c r="C1853" t="s">
        <v>390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503</v>
      </c>
      <c r="B1854">
        <v>2008</v>
      </c>
      <c r="C1854" t="s">
        <v>390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503</v>
      </c>
      <c r="B1855">
        <v>2007</v>
      </c>
      <c r="C1855" t="s">
        <v>390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503</v>
      </c>
      <c r="B1856">
        <v>2006</v>
      </c>
      <c r="C1856" t="s">
        <v>390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503</v>
      </c>
      <c r="B1857">
        <v>2005</v>
      </c>
      <c r="C1857" t="s">
        <v>390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503</v>
      </c>
      <c r="B1858">
        <v>2004</v>
      </c>
      <c r="C1858" t="s">
        <v>390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503</v>
      </c>
      <c r="B1859">
        <v>2003</v>
      </c>
      <c r="C1859" t="s">
        <v>390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503</v>
      </c>
      <c r="B1860">
        <v>2002</v>
      </c>
      <c r="C1860" t="s">
        <v>390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503</v>
      </c>
      <c r="B1861">
        <v>2001</v>
      </c>
      <c r="C1861" t="s">
        <v>390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503</v>
      </c>
      <c r="B1862">
        <v>2000</v>
      </c>
      <c r="C1862" t="s">
        <v>390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504</v>
      </c>
      <c r="B1863">
        <v>2015</v>
      </c>
      <c r="C1863" t="s">
        <v>382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504</v>
      </c>
      <c r="B1864">
        <v>2014</v>
      </c>
      <c r="C1864" t="s">
        <v>382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504</v>
      </c>
      <c r="B1865">
        <v>2013</v>
      </c>
      <c r="C1865" t="s">
        <v>382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504</v>
      </c>
      <c r="B1866">
        <v>2012</v>
      </c>
      <c r="C1866" t="s">
        <v>382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504</v>
      </c>
      <c r="B1867">
        <v>2011</v>
      </c>
      <c r="C1867" t="s">
        <v>382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504</v>
      </c>
      <c r="B1868">
        <v>2010</v>
      </c>
      <c r="C1868" t="s">
        <v>382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504</v>
      </c>
      <c r="B1869">
        <v>2009</v>
      </c>
      <c r="C1869" t="s">
        <v>382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504</v>
      </c>
      <c r="B1870">
        <v>2008</v>
      </c>
      <c r="C1870" t="s">
        <v>382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504</v>
      </c>
      <c r="B1871">
        <v>2007</v>
      </c>
      <c r="C1871" t="s">
        <v>382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504</v>
      </c>
      <c r="B1872">
        <v>2006</v>
      </c>
      <c r="C1872" t="s">
        <v>382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504</v>
      </c>
      <c r="B1873">
        <v>2005</v>
      </c>
      <c r="C1873" t="s">
        <v>382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504</v>
      </c>
      <c r="B1874">
        <v>2004</v>
      </c>
      <c r="C1874" t="s">
        <v>382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504</v>
      </c>
      <c r="B1875">
        <v>2003</v>
      </c>
      <c r="C1875" t="s">
        <v>382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504</v>
      </c>
      <c r="B1876">
        <v>2002</v>
      </c>
      <c r="C1876" t="s">
        <v>382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504</v>
      </c>
      <c r="B1877">
        <v>2001</v>
      </c>
      <c r="C1877" t="s">
        <v>382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504</v>
      </c>
      <c r="B1878">
        <v>2000</v>
      </c>
      <c r="C1878" t="s">
        <v>382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505</v>
      </c>
      <c r="B1879">
        <v>2015</v>
      </c>
      <c r="C1879" t="s">
        <v>382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505</v>
      </c>
      <c r="B1880">
        <v>2014</v>
      </c>
      <c r="C1880" t="s">
        <v>382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505</v>
      </c>
      <c r="B1881">
        <v>2013</v>
      </c>
      <c r="C1881" t="s">
        <v>382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505</v>
      </c>
      <c r="B1882">
        <v>2012</v>
      </c>
      <c r="C1882" t="s">
        <v>382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505</v>
      </c>
      <c r="B1883">
        <v>2011</v>
      </c>
      <c r="C1883" t="s">
        <v>382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505</v>
      </c>
      <c r="B1884">
        <v>2010</v>
      </c>
      <c r="C1884" t="s">
        <v>382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505</v>
      </c>
      <c r="B1885">
        <v>2009</v>
      </c>
      <c r="C1885" t="s">
        <v>382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505</v>
      </c>
      <c r="B1886">
        <v>2008</v>
      </c>
      <c r="C1886" t="s">
        <v>382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505</v>
      </c>
      <c r="B1887">
        <v>2007</v>
      </c>
      <c r="C1887" t="s">
        <v>382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505</v>
      </c>
      <c r="B1888">
        <v>2006</v>
      </c>
      <c r="C1888" t="s">
        <v>382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505</v>
      </c>
      <c r="B1889">
        <v>2005</v>
      </c>
      <c r="C1889" t="s">
        <v>382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505</v>
      </c>
      <c r="B1890">
        <v>2004</v>
      </c>
      <c r="C1890" t="s">
        <v>382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505</v>
      </c>
      <c r="B1891">
        <v>2003</v>
      </c>
      <c r="C1891" t="s">
        <v>382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505</v>
      </c>
      <c r="B1892">
        <v>2002</v>
      </c>
      <c r="C1892" t="s">
        <v>382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505</v>
      </c>
      <c r="B1893">
        <v>2001</v>
      </c>
      <c r="C1893" t="s">
        <v>382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505</v>
      </c>
      <c r="B1894">
        <v>2000</v>
      </c>
      <c r="C1894" t="s">
        <v>382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506</v>
      </c>
      <c r="B1895">
        <v>2015</v>
      </c>
      <c r="C1895" t="s">
        <v>382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506</v>
      </c>
      <c r="B1896">
        <v>2014</v>
      </c>
      <c r="C1896" t="s">
        <v>382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506</v>
      </c>
      <c r="B1897">
        <v>2013</v>
      </c>
      <c r="C1897" t="s">
        <v>382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506</v>
      </c>
      <c r="B1898">
        <v>2012</v>
      </c>
      <c r="C1898" t="s">
        <v>382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506</v>
      </c>
      <c r="B1899">
        <v>2011</v>
      </c>
      <c r="C1899" t="s">
        <v>382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506</v>
      </c>
      <c r="B1900">
        <v>2010</v>
      </c>
      <c r="C1900" t="s">
        <v>382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506</v>
      </c>
      <c r="B1901">
        <v>2009</v>
      </c>
      <c r="C1901" t="s">
        <v>382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506</v>
      </c>
      <c r="B1902">
        <v>2008</v>
      </c>
      <c r="C1902" t="s">
        <v>382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506</v>
      </c>
      <c r="B1903">
        <v>2007</v>
      </c>
      <c r="C1903" t="s">
        <v>382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506</v>
      </c>
      <c r="B1904">
        <v>2006</v>
      </c>
      <c r="C1904" t="s">
        <v>382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506</v>
      </c>
      <c r="B1905">
        <v>2005</v>
      </c>
      <c r="C1905" t="s">
        <v>382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506</v>
      </c>
      <c r="B1906">
        <v>2004</v>
      </c>
      <c r="C1906" t="s">
        <v>382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506</v>
      </c>
      <c r="B1907">
        <v>2003</v>
      </c>
      <c r="C1907" t="s">
        <v>382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506</v>
      </c>
      <c r="B1908">
        <v>2002</v>
      </c>
      <c r="C1908" t="s">
        <v>382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506</v>
      </c>
      <c r="B1909">
        <v>2001</v>
      </c>
      <c r="C1909" t="s">
        <v>382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506</v>
      </c>
      <c r="B1910">
        <v>2000</v>
      </c>
      <c r="C1910" t="s">
        <v>382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507</v>
      </c>
      <c r="B1911">
        <v>2013</v>
      </c>
      <c r="C1911" t="s">
        <v>382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508</v>
      </c>
      <c r="B1912">
        <v>2015</v>
      </c>
      <c r="C1912" t="s">
        <v>390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508</v>
      </c>
      <c r="B1913">
        <v>2014</v>
      </c>
      <c r="C1913" t="s">
        <v>390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508</v>
      </c>
      <c r="B1914">
        <v>2013</v>
      </c>
      <c r="C1914" t="s">
        <v>390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508</v>
      </c>
      <c r="B1915">
        <v>2012</v>
      </c>
      <c r="C1915" t="s">
        <v>390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508</v>
      </c>
      <c r="B1916">
        <v>2011</v>
      </c>
      <c r="C1916" t="s">
        <v>390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508</v>
      </c>
      <c r="B1917">
        <v>2010</v>
      </c>
      <c r="C1917" t="s">
        <v>390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508</v>
      </c>
      <c r="B1918">
        <v>2009</v>
      </c>
      <c r="C1918" t="s">
        <v>390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508</v>
      </c>
      <c r="B1919">
        <v>2008</v>
      </c>
      <c r="C1919" t="s">
        <v>390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508</v>
      </c>
      <c r="B1920">
        <v>2007</v>
      </c>
      <c r="C1920" t="s">
        <v>390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508</v>
      </c>
      <c r="B1921">
        <v>2006</v>
      </c>
      <c r="C1921" t="s">
        <v>390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508</v>
      </c>
      <c r="B1922">
        <v>2005</v>
      </c>
      <c r="C1922" t="s">
        <v>390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508</v>
      </c>
      <c r="B1923">
        <v>2004</v>
      </c>
      <c r="C1923" t="s">
        <v>390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508</v>
      </c>
      <c r="B1924">
        <v>2003</v>
      </c>
      <c r="C1924" t="s">
        <v>390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508</v>
      </c>
      <c r="B1925">
        <v>2002</v>
      </c>
      <c r="C1925" t="s">
        <v>390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508</v>
      </c>
      <c r="B1926">
        <v>2001</v>
      </c>
      <c r="C1926" t="s">
        <v>390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508</v>
      </c>
      <c r="B1927">
        <v>2000</v>
      </c>
      <c r="C1927" t="s">
        <v>390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509</v>
      </c>
      <c r="B1928">
        <v>2015</v>
      </c>
      <c r="C1928" t="s">
        <v>382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509</v>
      </c>
      <c r="B1929">
        <v>2014</v>
      </c>
      <c r="C1929" t="s">
        <v>382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509</v>
      </c>
      <c r="B1930">
        <v>2013</v>
      </c>
      <c r="C1930" t="s">
        <v>382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509</v>
      </c>
      <c r="B1931">
        <v>2012</v>
      </c>
      <c r="C1931" t="s">
        <v>382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509</v>
      </c>
      <c r="B1932">
        <v>2011</v>
      </c>
      <c r="C1932" t="s">
        <v>382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509</v>
      </c>
      <c r="B1933">
        <v>2010</v>
      </c>
      <c r="C1933" t="s">
        <v>382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509</v>
      </c>
      <c r="B1934">
        <v>2009</v>
      </c>
      <c r="C1934" t="s">
        <v>382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509</v>
      </c>
      <c r="B1935">
        <v>2008</v>
      </c>
      <c r="C1935" t="s">
        <v>382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509</v>
      </c>
      <c r="B1936">
        <v>2007</v>
      </c>
      <c r="C1936" t="s">
        <v>382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509</v>
      </c>
      <c r="B1937">
        <v>2006</v>
      </c>
      <c r="C1937" t="s">
        <v>382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509</v>
      </c>
      <c r="B1938">
        <v>2005</v>
      </c>
      <c r="C1938" t="s">
        <v>382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509</v>
      </c>
      <c r="B1939">
        <v>2004</v>
      </c>
      <c r="C1939" t="s">
        <v>382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509</v>
      </c>
      <c r="B1940">
        <v>2003</v>
      </c>
      <c r="C1940" t="s">
        <v>382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509</v>
      </c>
      <c r="B1941">
        <v>2002</v>
      </c>
      <c r="C1941" t="s">
        <v>382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509</v>
      </c>
      <c r="B1942">
        <v>2001</v>
      </c>
      <c r="C1942" t="s">
        <v>382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509</v>
      </c>
      <c r="B1943">
        <v>2000</v>
      </c>
      <c r="C1943" t="s">
        <v>382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510</v>
      </c>
      <c r="B1944">
        <v>2015</v>
      </c>
      <c r="C1944" t="s">
        <v>382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510</v>
      </c>
      <c r="B1945">
        <v>2014</v>
      </c>
      <c r="C1945" t="s">
        <v>382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510</v>
      </c>
      <c r="B1946">
        <v>2013</v>
      </c>
      <c r="C1946" t="s">
        <v>382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510</v>
      </c>
      <c r="B1947">
        <v>2012</v>
      </c>
      <c r="C1947" t="s">
        <v>382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510</v>
      </c>
      <c r="B1948">
        <v>2011</v>
      </c>
      <c r="C1948" t="s">
        <v>382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510</v>
      </c>
      <c r="B1949">
        <v>2010</v>
      </c>
      <c r="C1949" t="s">
        <v>382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510</v>
      </c>
      <c r="B1950">
        <v>2009</v>
      </c>
      <c r="C1950" t="s">
        <v>382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510</v>
      </c>
      <c r="B1951">
        <v>2008</v>
      </c>
      <c r="C1951" t="s">
        <v>382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510</v>
      </c>
      <c r="B1952">
        <v>2007</v>
      </c>
      <c r="C1952" t="s">
        <v>382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510</v>
      </c>
      <c r="B1953">
        <v>2006</v>
      </c>
      <c r="C1953" t="s">
        <v>382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510</v>
      </c>
      <c r="B1954">
        <v>2005</v>
      </c>
      <c r="C1954" t="s">
        <v>382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510</v>
      </c>
      <c r="B1955">
        <v>2004</v>
      </c>
      <c r="C1955" t="s">
        <v>382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510</v>
      </c>
      <c r="B1956">
        <v>2003</v>
      </c>
      <c r="C1956" t="s">
        <v>382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510</v>
      </c>
      <c r="B1957">
        <v>2002</v>
      </c>
      <c r="C1957" t="s">
        <v>382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510</v>
      </c>
      <c r="B1958">
        <v>2001</v>
      </c>
      <c r="C1958" t="s">
        <v>382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510</v>
      </c>
      <c r="B1959">
        <v>2000</v>
      </c>
      <c r="C1959" t="s">
        <v>382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511</v>
      </c>
      <c r="B1960">
        <v>2013</v>
      </c>
      <c r="C1960" t="s">
        <v>382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512</v>
      </c>
      <c r="B1961">
        <v>2015</v>
      </c>
      <c r="C1961" t="s">
        <v>382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512</v>
      </c>
      <c r="B1962">
        <v>2014</v>
      </c>
      <c r="C1962" t="s">
        <v>382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512</v>
      </c>
      <c r="B1963">
        <v>2013</v>
      </c>
      <c r="C1963" t="s">
        <v>382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512</v>
      </c>
      <c r="B1964">
        <v>2012</v>
      </c>
      <c r="C1964" t="s">
        <v>382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512</v>
      </c>
      <c r="B1965">
        <v>2011</v>
      </c>
      <c r="C1965" t="s">
        <v>382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512</v>
      </c>
      <c r="B1966">
        <v>2010</v>
      </c>
      <c r="C1966" t="s">
        <v>382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512</v>
      </c>
      <c r="B1967">
        <v>2009</v>
      </c>
      <c r="C1967" t="s">
        <v>382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512</v>
      </c>
      <c r="B1968">
        <v>2008</v>
      </c>
      <c r="C1968" t="s">
        <v>382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512</v>
      </c>
      <c r="B1969">
        <v>2007</v>
      </c>
      <c r="C1969" t="s">
        <v>382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512</v>
      </c>
      <c r="B1970">
        <v>2006</v>
      </c>
      <c r="C1970" t="s">
        <v>382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512</v>
      </c>
      <c r="B1971">
        <v>2005</v>
      </c>
      <c r="C1971" t="s">
        <v>382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512</v>
      </c>
      <c r="B1972">
        <v>2004</v>
      </c>
      <c r="C1972" t="s">
        <v>382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512</v>
      </c>
      <c r="B1973">
        <v>2003</v>
      </c>
      <c r="C1973" t="s">
        <v>382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512</v>
      </c>
      <c r="B1974">
        <v>2002</v>
      </c>
      <c r="C1974" t="s">
        <v>382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512</v>
      </c>
      <c r="B1975">
        <v>2001</v>
      </c>
      <c r="C1975" t="s">
        <v>382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512</v>
      </c>
      <c r="B1976">
        <v>2000</v>
      </c>
      <c r="C1976" t="s">
        <v>382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513</v>
      </c>
      <c r="B1977">
        <v>2015</v>
      </c>
      <c r="C1977" t="s">
        <v>382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513</v>
      </c>
      <c r="B1978">
        <v>2014</v>
      </c>
      <c r="C1978" t="s">
        <v>382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513</v>
      </c>
      <c r="B1979">
        <v>2013</v>
      </c>
      <c r="C1979" t="s">
        <v>382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513</v>
      </c>
      <c r="B1980">
        <v>2012</v>
      </c>
      <c r="C1980" t="s">
        <v>382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513</v>
      </c>
      <c r="B1981">
        <v>2011</v>
      </c>
      <c r="C1981" t="s">
        <v>382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513</v>
      </c>
      <c r="B1982">
        <v>2010</v>
      </c>
      <c r="C1982" t="s">
        <v>382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513</v>
      </c>
      <c r="B1983">
        <v>2009</v>
      </c>
      <c r="C1983" t="s">
        <v>382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513</v>
      </c>
      <c r="B1984">
        <v>2008</v>
      </c>
      <c r="C1984" t="s">
        <v>382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513</v>
      </c>
      <c r="B1985">
        <v>2007</v>
      </c>
      <c r="C1985" t="s">
        <v>382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513</v>
      </c>
      <c r="B1986">
        <v>2006</v>
      </c>
      <c r="C1986" t="s">
        <v>382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513</v>
      </c>
      <c r="B1987">
        <v>2005</v>
      </c>
      <c r="C1987" t="s">
        <v>382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513</v>
      </c>
      <c r="B1988">
        <v>2004</v>
      </c>
      <c r="C1988" t="s">
        <v>382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513</v>
      </c>
      <c r="B1989">
        <v>2003</v>
      </c>
      <c r="C1989" t="s">
        <v>382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513</v>
      </c>
      <c r="B1990">
        <v>2002</v>
      </c>
      <c r="C1990" t="s">
        <v>382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513</v>
      </c>
      <c r="B1991">
        <v>2001</v>
      </c>
      <c r="C1991" t="s">
        <v>382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513</v>
      </c>
      <c r="B1992">
        <v>2000</v>
      </c>
      <c r="C1992" t="s">
        <v>382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514</v>
      </c>
      <c r="B1993">
        <v>2015</v>
      </c>
      <c r="C1993" t="s">
        <v>382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514</v>
      </c>
      <c r="B1994">
        <v>2014</v>
      </c>
      <c r="C1994" t="s">
        <v>382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514</v>
      </c>
      <c r="B1995">
        <v>2013</v>
      </c>
      <c r="C1995" t="s">
        <v>382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514</v>
      </c>
      <c r="B1996">
        <v>2012</v>
      </c>
      <c r="C1996" t="s">
        <v>382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514</v>
      </c>
      <c r="B1997">
        <v>2011</v>
      </c>
      <c r="C1997" t="s">
        <v>382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514</v>
      </c>
      <c r="B1998">
        <v>2010</v>
      </c>
      <c r="C1998" t="s">
        <v>382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514</v>
      </c>
      <c r="B1999">
        <v>2009</v>
      </c>
      <c r="C1999" t="s">
        <v>382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514</v>
      </c>
      <c r="B2000">
        <v>2008</v>
      </c>
      <c r="C2000" t="s">
        <v>382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514</v>
      </c>
      <c r="B2001">
        <v>2007</v>
      </c>
      <c r="C2001" t="s">
        <v>382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514</v>
      </c>
      <c r="B2002">
        <v>2006</v>
      </c>
      <c r="C2002" t="s">
        <v>382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514</v>
      </c>
      <c r="B2003">
        <v>2005</v>
      </c>
      <c r="C2003" t="s">
        <v>382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514</v>
      </c>
      <c r="B2004">
        <v>2004</v>
      </c>
      <c r="C2004" t="s">
        <v>382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514</v>
      </c>
      <c r="B2005">
        <v>2003</v>
      </c>
      <c r="C2005" t="s">
        <v>382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514</v>
      </c>
      <c r="B2006">
        <v>2002</v>
      </c>
      <c r="C2006" t="s">
        <v>382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514</v>
      </c>
      <c r="B2007">
        <v>2001</v>
      </c>
      <c r="C2007" t="s">
        <v>382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514</v>
      </c>
      <c r="B2008">
        <v>2000</v>
      </c>
      <c r="C2008" t="s">
        <v>382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515</v>
      </c>
      <c r="B2009">
        <v>2015</v>
      </c>
      <c r="C2009" t="s">
        <v>382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515</v>
      </c>
      <c r="B2010">
        <v>2014</v>
      </c>
      <c r="C2010" t="s">
        <v>382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515</v>
      </c>
      <c r="B2011">
        <v>2013</v>
      </c>
      <c r="C2011" t="s">
        <v>382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515</v>
      </c>
      <c r="B2012">
        <v>2012</v>
      </c>
      <c r="C2012" t="s">
        <v>382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515</v>
      </c>
      <c r="B2013">
        <v>2011</v>
      </c>
      <c r="C2013" t="s">
        <v>382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515</v>
      </c>
      <c r="B2014">
        <v>2010</v>
      </c>
      <c r="C2014" t="s">
        <v>382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515</v>
      </c>
      <c r="B2015">
        <v>2009</v>
      </c>
      <c r="C2015" t="s">
        <v>382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515</v>
      </c>
      <c r="B2016">
        <v>2008</v>
      </c>
      <c r="C2016" t="s">
        <v>382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515</v>
      </c>
      <c r="B2017">
        <v>2007</v>
      </c>
      <c r="C2017" t="s">
        <v>382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515</v>
      </c>
      <c r="B2018">
        <v>2006</v>
      </c>
      <c r="C2018" t="s">
        <v>382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515</v>
      </c>
      <c r="B2019">
        <v>2005</v>
      </c>
      <c r="C2019" t="s">
        <v>382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515</v>
      </c>
      <c r="B2020">
        <v>2004</v>
      </c>
      <c r="C2020" t="s">
        <v>382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515</v>
      </c>
      <c r="B2021">
        <v>2003</v>
      </c>
      <c r="C2021" t="s">
        <v>382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515</v>
      </c>
      <c r="B2022">
        <v>2002</v>
      </c>
      <c r="C2022" t="s">
        <v>382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515</v>
      </c>
      <c r="B2023">
        <v>2001</v>
      </c>
      <c r="C2023" t="s">
        <v>382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515</v>
      </c>
      <c r="B2024">
        <v>2000</v>
      </c>
      <c r="C2024" t="s">
        <v>382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516</v>
      </c>
      <c r="B2025">
        <v>2015</v>
      </c>
      <c r="C2025" t="s">
        <v>382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516</v>
      </c>
      <c r="B2026">
        <v>2014</v>
      </c>
      <c r="C2026" t="s">
        <v>382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516</v>
      </c>
      <c r="B2027">
        <v>2013</v>
      </c>
      <c r="C2027" t="s">
        <v>382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516</v>
      </c>
      <c r="B2028">
        <v>2012</v>
      </c>
      <c r="C2028" t="s">
        <v>382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516</v>
      </c>
      <c r="B2029">
        <v>2011</v>
      </c>
      <c r="C2029" t="s">
        <v>382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516</v>
      </c>
      <c r="B2030">
        <v>2010</v>
      </c>
      <c r="C2030" t="s">
        <v>382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516</v>
      </c>
      <c r="B2031">
        <v>2009</v>
      </c>
      <c r="C2031" t="s">
        <v>382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516</v>
      </c>
      <c r="B2032">
        <v>2008</v>
      </c>
      <c r="C2032" t="s">
        <v>382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516</v>
      </c>
      <c r="B2033">
        <v>2007</v>
      </c>
      <c r="C2033" t="s">
        <v>382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516</v>
      </c>
      <c r="B2034">
        <v>2006</v>
      </c>
      <c r="C2034" t="s">
        <v>382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516</v>
      </c>
      <c r="B2035">
        <v>2005</v>
      </c>
      <c r="C2035" t="s">
        <v>382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516</v>
      </c>
      <c r="B2036">
        <v>2004</v>
      </c>
      <c r="C2036" t="s">
        <v>382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516</v>
      </c>
      <c r="B2037">
        <v>2003</v>
      </c>
      <c r="C2037" t="s">
        <v>382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516</v>
      </c>
      <c r="B2038">
        <v>2002</v>
      </c>
      <c r="C2038" t="s">
        <v>382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516</v>
      </c>
      <c r="B2039">
        <v>2001</v>
      </c>
      <c r="C2039" t="s">
        <v>382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516</v>
      </c>
      <c r="B2040">
        <v>2000</v>
      </c>
      <c r="C2040" t="s">
        <v>382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517</v>
      </c>
      <c r="B2041">
        <v>2015</v>
      </c>
      <c r="C2041" t="s">
        <v>390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517</v>
      </c>
      <c r="B2042">
        <v>2014</v>
      </c>
      <c r="C2042" t="s">
        <v>390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517</v>
      </c>
      <c r="B2043">
        <v>2013</v>
      </c>
      <c r="C2043" t="s">
        <v>390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517</v>
      </c>
      <c r="B2044">
        <v>2012</v>
      </c>
      <c r="C2044" t="s">
        <v>390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517</v>
      </c>
      <c r="B2045">
        <v>2011</v>
      </c>
      <c r="C2045" t="s">
        <v>390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517</v>
      </c>
      <c r="B2046">
        <v>2010</v>
      </c>
      <c r="C2046" t="s">
        <v>390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517</v>
      </c>
      <c r="B2047">
        <v>2009</v>
      </c>
      <c r="C2047" t="s">
        <v>390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517</v>
      </c>
      <c r="B2048">
        <v>2008</v>
      </c>
      <c r="C2048" t="s">
        <v>390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517</v>
      </c>
      <c r="B2049">
        <v>2007</v>
      </c>
      <c r="C2049" t="s">
        <v>390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517</v>
      </c>
      <c r="B2050">
        <v>2006</v>
      </c>
      <c r="C2050" t="s">
        <v>390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517</v>
      </c>
      <c r="B2051">
        <v>2005</v>
      </c>
      <c r="C2051" t="s">
        <v>390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517</v>
      </c>
      <c r="B2052">
        <v>2004</v>
      </c>
      <c r="C2052" t="s">
        <v>390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517</v>
      </c>
      <c r="B2053">
        <v>2003</v>
      </c>
      <c r="C2053" t="s">
        <v>390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517</v>
      </c>
      <c r="B2054">
        <v>2002</v>
      </c>
      <c r="C2054" t="s">
        <v>390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517</v>
      </c>
      <c r="B2055">
        <v>2001</v>
      </c>
      <c r="C2055" t="s">
        <v>390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517</v>
      </c>
      <c r="B2056">
        <v>2000</v>
      </c>
      <c r="C2056" t="s">
        <v>390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518</v>
      </c>
      <c r="B2057">
        <v>2015</v>
      </c>
      <c r="C2057" t="s">
        <v>390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518</v>
      </c>
      <c r="B2058">
        <v>2014</v>
      </c>
      <c r="C2058" t="s">
        <v>390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518</v>
      </c>
      <c r="B2059">
        <v>2013</v>
      </c>
      <c r="C2059" t="s">
        <v>390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518</v>
      </c>
      <c r="B2060">
        <v>2012</v>
      </c>
      <c r="C2060" t="s">
        <v>390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518</v>
      </c>
      <c r="B2061">
        <v>2011</v>
      </c>
      <c r="C2061" t="s">
        <v>390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518</v>
      </c>
      <c r="B2062">
        <v>2010</v>
      </c>
      <c r="C2062" t="s">
        <v>390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518</v>
      </c>
      <c r="B2063">
        <v>2009</v>
      </c>
      <c r="C2063" t="s">
        <v>390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518</v>
      </c>
      <c r="B2064">
        <v>2008</v>
      </c>
      <c r="C2064" t="s">
        <v>390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518</v>
      </c>
      <c r="B2065">
        <v>2007</v>
      </c>
      <c r="C2065" t="s">
        <v>390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518</v>
      </c>
      <c r="B2066">
        <v>2006</v>
      </c>
      <c r="C2066" t="s">
        <v>390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518</v>
      </c>
      <c r="B2067">
        <v>2005</v>
      </c>
      <c r="C2067" t="s">
        <v>390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518</v>
      </c>
      <c r="B2068">
        <v>2004</v>
      </c>
      <c r="C2068" t="s">
        <v>390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518</v>
      </c>
      <c r="B2069">
        <v>2003</v>
      </c>
      <c r="C2069" t="s">
        <v>390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518</v>
      </c>
      <c r="B2070">
        <v>2002</v>
      </c>
      <c r="C2070" t="s">
        <v>390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518</v>
      </c>
      <c r="B2071">
        <v>2001</v>
      </c>
      <c r="C2071" t="s">
        <v>390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518</v>
      </c>
      <c r="B2072">
        <v>2000</v>
      </c>
      <c r="C2072" t="s">
        <v>390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519</v>
      </c>
      <c r="B2073">
        <v>2015</v>
      </c>
      <c r="C2073" t="s">
        <v>382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519</v>
      </c>
      <c r="B2074">
        <v>2014</v>
      </c>
      <c r="C2074" t="s">
        <v>382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519</v>
      </c>
      <c r="B2075">
        <v>2013</v>
      </c>
      <c r="C2075" t="s">
        <v>382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519</v>
      </c>
      <c r="B2076">
        <v>2012</v>
      </c>
      <c r="C2076" t="s">
        <v>382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519</v>
      </c>
      <c r="B2077">
        <v>2011</v>
      </c>
      <c r="C2077" t="s">
        <v>382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519</v>
      </c>
      <c r="B2078">
        <v>2010</v>
      </c>
      <c r="C2078" t="s">
        <v>382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519</v>
      </c>
      <c r="B2079">
        <v>2009</v>
      </c>
      <c r="C2079" t="s">
        <v>382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519</v>
      </c>
      <c r="B2080">
        <v>2008</v>
      </c>
      <c r="C2080" t="s">
        <v>382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519</v>
      </c>
      <c r="B2081">
        <v>2007</v>
      </c>
      <c r="C2081" t="s">
        <v>382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519</v>
      </c>
      <c r="B2082">
        <v>2006</v>
      </c>
      <c r="C2082" t="s">
        <v>382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519</v>
      </c>
      <c r="B2083">
        <v>2005</v>
      </c>
      <c r="C2083" t="s">
        <v>382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519</v>
      </c>
      <c r="B2084">
        <v>2004</v>
      </c>
      <c r="C2084" t="s">
        <v>382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519</v>
      </c>
      <c r="B2085">
        <v>2003</v>
      </c>
      <c r="C2085" t="s">
        <v>382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519</v>
      </c>
      <c r="B2086">
        <v>2002</v>
      </c>
      <c r="C2086" t="s">
        <v>382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519</v>
      </c>
      <c r="B2087">
        <v>2001</v>
      </c>
      <c r="C2087" t="s">
        <v>382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519</v>
      </c>
      <c r="B2088">
        <v>2000</v>
      </c>
      <c r="C2088" t="s">
        <v>382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520</v>
      </c>
      <c r="B2089">
        <v>2015</v>
      </c>
      <c r="C2089" t="s">
        <v>382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520</v>
      </c>
      <c r="B2090">
        <v>2014</v>
      </c>
      <c r="C2090" t="s">
        <v>382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520</v>
      </c>
      <c r="B2091">
        <v>2013</v>
      </c>
      <c r="C2091" t="s">
        <v>382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520</v>
      </c>
      <c r="B2092">
        <v>2012</v>
      </c>
      <c r="C2092" t="s">
        <v>382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520</v>
      </c>
      <c r="B2093">
        <v>2011</v>
      </c>
      <c r="C2093" t="s">
        <v>382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520</v>
      </c>
      <c r="B2094">
        <v>2010</v>
      </c>
      <c r="C2094" t="s">
        <v>382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520</v>
      </c>
      <c r="B2095">
        <v>2009</v>
      </c>
      <c r="C2095" t="s">
        <v>382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520</v>
      </c>
      <c r="B2096">
        <v>2008</v>
      </c>
      <c r="C2096" t="s">
        <v>382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520</v>
      </c>
      <c r="B2097">
        <v>2007</v>
      </c>
      <c r="C2097" t="s">
        <v>382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520</v>
      </c>
      <c r="B2098">
        <v>2006</v>
      </c>
      <c r="C2098" t="s">
        <v>382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520</v>
      </c>
      <c r="B2099">
        <v>2005</v>
      </c>
      <c r="C2099" t="s">
        <v>382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520</v>
      </c>
      <c r="B2100">
        <v>2004</v>
      </c>
      <c r="C2100" t="s">
        <v>382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520</v>
      </c>
      <c r="B2101">
        <v>2003</v>
      </c>
      <c r="C2101" t="s">
        <v>382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520</v>
      </c>
      <c r="B2102">
        <v>2002</v>
      </c>
      <c r="C2102" t="s">
        <v>382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520</v>
      </c>
      <c r="B2103">
        <v>2001</v>
      </c>
      <c r="C2103" t="s">
        <v>382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520</v>
      </c>
      <c r="B2104">
        <v>2000</v>
      </c>
      <c r="C2104" t="s">
        <v>382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521</v>
      </c>
      <c r="B2105">
        <v>2015</v>
      </c>
      <c r="C2105" t="s">
        <v>382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521</v>
      </c>
      <c r="B2106">
        <v>2014</v>
      </c>
      <c r="C2106" t="s">
        <v>382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521</v>
      </c>
      <c r="B2107">
        <v>2013</v>
      </c>
      <c r="C2107" t="s">
        <v>382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521</v>
      </c>
      <c r="B2108">
        <v>2012</v>
      </c>
      <c r="C2108" t="s">
        <v>382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521</v>
      </c>
      <c r="B2109">
        <v>2011</v>
      </c>
      <c r="C2109" t="s">
        <v>382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521</v>
      </c>
      <c r="B2110">
        <v>2010</v>
      </c>
      <c r="C2110" t="s">
        <v>382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521</v>
      </c>
      <c r="B2111">
        <v>2009</v>
      </c>
      <c r="C2111" t="s">
        <v>382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521</v>
      </c>
      <c r="B2112">
        <v>2008</v>
      </c>
      <c r="C2112" t="s">
        <v>382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521</v>
      </c>
      <c r="B2113">
        <v>2007</v>
      </c>
      <c r="C2113" t="s">
        <v>382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521</v>
      </c>
      <c r="B2114">
        <v>2006</v>
      </c>
      <c r="C2114" t="s">
        <v>382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521</v>
      </c>
      <c r="B2115">
        <v>2005</v>
      </c>
      <c r="C2115" t="s">
        <v>382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521</v>
      </c>
      <c r="B2116">
        <v>2004</v>
      </c>
      <c r="C2116" t="s">
        <v>382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521</v>
      </c>
      <c r="B2117">
        <v>2003</v>
      </c>
      <c r="C2117" t="s">
        <v>382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521</v>
      </c>
      <c r="B2118">
        <v>2002</v>
      </c>
      <c r="C2118" t="s">
        <v>382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521</v>
      </c>
      <c r="B2119">
        <v>2001</v>
      </c>
      <c r="C2119" t="s">
        <v>382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521</v>
      </c>
      <c r="B2120">
        <v>2000</v>
      </c>
      <c r="C2120" t="s">
        <v>382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522</v>
      </c>
      <c r="B2121">
        <v>2015</v>
      </c>
      <c r="C2121" t="s">
        <v>390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522</v>
      </c>
      <c r="B2122">
        <v>2014</v>
      </c>
      <c r="C2122" t="s">
        <v>390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522</v>
      </c>
      <c r="B2123">
        <v>2013</v>
      </c>
      <c r="C2123" t="s">
        <v>390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522</v>
      </c>
      <c r="B2124">
        <v>2012</v>
      </c>
      <c r="C2124" t="s">
        <v>390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522</v>
      </c>
      <c r="B2125">
        <v>2011</v>
      </c>
      <c r="C2125" t="s">
        <v>390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522</v>
      </c>
      <c r="B2126">
        <v>2010</v>
      </c>
      <c r="C2126" t="s">
        <v>390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522</v>
      </c>
      <c r="B2127">
        <v>2009</v>
      </c>
      <c r="C2127" t="s">
        <v>390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522</v>
      </c>
      <c r="B2128">
        <v>2008</v>
      </c>
      <c r="C2128" t="s">
        <v>390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522</v>
      </c>
      <c r="B2129">
        <v>2007</v>
      </c>
      <c r="C2129" t="s">
        <v>390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522</v>
      </c>
      <c r="B2130">
        <v>2006</v>
      </c>
      <c r="C2130" t="s">
        <v>390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522</v>
      </c>
      <c r="B2131">
        <v>2005</v>
      </c>
      <c r="C2131" t="s">
        <v>390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522</v>
      </c>
      <c r="B2132">
        <v>2004</v>
      </c>
      <c r="C2132" t="s">
        <v>390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522</v>
      </c>
      <c r="B2133">
        <v>2003</v>
      </c>
      <c r="C2133" t="s">
        <v>390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522</v>
      </c>
      <c r="B2134">
        <v>2002</v>
      </c>
      <c r="C2134" t="s">
        <v>390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522</v>
      </c>
      <c r="B2135">
        <v>2001</v>
      </c>
      <c r="C2135" t="s">
        <v>390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522</v>
      </c>
      <c r="B2136">
        <v>2000</v>
      </c>
      <c r="C2136" t="s">
        <v>390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523</v>
      </c>
      <c r="B2137">
        <v>2015</v>
      </c>
      <c r="C2137" t="s">
        <v>382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523</v>
      </c>
      <c r="B2138">
        <v>2014</v>
      </c>
      <c r="C2138" t="s">
        <v>382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523</v>
      </c>
      <c r="B2139">
        <v>2013</v>
      </c>
      <c r="C2139" t="s">
        <v>382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523</v>
      </c>
      <c r="B2140">
        <v>2012</v>
      </c>
      <c r="C2140" t="s">
        <v>382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523</v>
      </c>
      <c r="B2141">
        <v>2011</v>
      </c>
      <c r="C2141" t="s">
        <v>382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523</v>
      </c>
      <c r="B2142">
        <v>2010</v>
      </c>
      <c r="C2142" t="s">
        <v>382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523</v>
      </c>
      <c r="B2143">
        <v>2009</v>
      </c>
      <c r="C2143" t="s">
        <v>382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523</v>
      </c>
      <c r="B2144">
        <v>2008</v>
      </c>
      <c r="C2144" t="s">
        <v>382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523</v>
      </c>
      <c r="B2145">
        <v>2007</v>
      </c>
      <c r="C2145" t="s">
        <v>382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523</v>
      </c>
      <c r="B2146">
        <v>2006</v>
      </c>
      <c r="C2146" t="s">
        <v>382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523</v>
      </c>
      <c r="B2147">
        <v>2005</v>
      </c>
      <c r="C2147" t="s">
        <v>382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523</v>
      </c>
      <c r="B2148">
        <v>2004</v>
      </c>
      <c r="C2148" t="s">
        <v>382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523</v>
      </c>
      <c r="B2149">
        <v>2003</v>
      </c>
      <c r="C2149" t="s">
        <v>382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523</v>
      </c>
      <c r="B2150">
        <v>2002</v>
      </c>
      <c r="C2150" t="s">
        <v>382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523</v>
      </c>
      <c r="B2151">
        <v>2001</v>
      </c>
      <c r="C2151" t="s">
        <v>382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523</v>
      </c>
      <c r="B2152">
        <v>2000</v>
      </c>
      <c r="C2152" t="s">
        <v>382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524</v>
      </c>
      <c r="B2153">
        <v>2015</v>
      </c>
      <c r="C2153" t="s">
        <v>382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524</v>
      </c>
      <c r="B2154">
        <v>2014</v>
      </c>
      <c r="C2154" t="s">
        <v>382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524</v>
      </c>
      <c r="B2155">
        <v>2013</v>
      </c>
      <c r="C2155" t="s">
        <v>382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524</v>
      </c>
      <c r="B2156">
        <v>2012</v>
      </c>
      <c r="C2156" t="s">
        <v>382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524</v>
      </c>
      <c r="B2157">
        <v>2011</v>
      </c>
      <c r="C2157" t="s">
        <v>382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524</v>
      </c>
      <c r="B2158">
        <v>2010</v>
      </c>
      <c r="C2158" t="s">
        <v>382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524</v>
      </c>
      <c r="B2159">
        <v>2009</v>
      </c>
      <c r="C2159" t="s">
        <v>382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524</v>
      </c>
      <c r="B2160">
        <v>2008</v>
      </c>
      <c r="C2160" t="s">
        <v>382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524</v>
      </c>
      <c r="B2161">
        <v>2007</v>
      </c>
      <c r="C2161" t="s">
        <v>382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524</v>
      </c>
      <c r="B2162">
        <v>2006</v>
      </c>
      <c r="C2162" t="s">
        <v>382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524</v>
      </c>
      <c r="B2163">
        <v>2005</v>
      </c>
      <c r="C2163" t="s">
        <v>382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524</v>
      </c>
      <c r="B2164">
        <v>2004</v>
      </c>
      <c r="C2164" t="s">
        <v>382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524</v>
      </c>
      <c r="B2165">
        <v>2003</v>
      </c>
      <c r="C2165" t="s">
        <v>382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524</v>
      </c>
      <c r="B2166">
        <v>2002</v>
      </c>
      <c r="C2166" t="s">
        <v>382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524</v>
      </c>
      <c r="B2167">
        <v>2001</v>
      </c>
      <c r="C2167" t="s">
        <v>382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524</v>
      </c>
      <c r="B2168">
        <v>2000</v>
      </c>
      <c r="C2168" t="s">
        <v>382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525</v>
      </c>
      <c r="B2169">
        <v>2013</v>
      </c>
      <c r="C2169" t="s">
        <v>382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526</v>
      </c>
      <c r="B2170">
        <v>2015</v>
      </c>
      <c r="C2170" t="s">
        <v>382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526</v>
      </c>
      <c r="B2171">
        <v>2014</v>
      </c>
      <c r="C2171" t="s">
        <v>382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526</v>
      </c>
      <c r="B2172">
        <v>2013</v>
      </c>
      <c r="C2172" t="s">
        <v>382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526</v>
      </c>
      <c r="B2173">
        <v>2012</v>
      </c>
      <c r="C2173" t="s">
        <v>382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526</v>
      </c>
      <c r="B2174">
        <v>2011</v>
      </c>
      <c r="C2174" t="s">
        <v>382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526</v>
      </c>
      <c r="B2175">
        <v>2010</v>
      </c>
      <c r="C2175" t="s">
        <v>382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526</v>
      </c>
      <c r="B2176">
        <v>2009</v>
      </c>
      <c r="C2176" t="s">
        <v>382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526</v>
      </c>
      <c r="B2177">
        <v>2008</v>
      </c>
      <c r="C2177" t="s">
        <v>382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526</v>
      </c>
      <c r="B2178">
        <v>2007</v>
      </c>
      <c r="C2178" t="s">
        <v>382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526</v>
      </c>
      <c r="B2179">
        <v>2006</v>
      </c>
      <c r="C2179" t="s">
        <v>382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526</v>
      </c>
      <c r="B2180">
        <v>2005</v>
      </c>
      <c r="C2180" t="s">
        <v>382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526</v>
      </c>
      <c r="B2181">
        <v>2004</v>
      </c>
      <c r="C2181" t="s">
        <v>382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526</v>
      </c>
      <c r="B2182">
        <v>2003</v>
      </c>
      <c r="C2182" t="s">
        <v>382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526</v>
      </c>
      <c r="B2183">
        <v>2002</v>
      </c>
      <c r="C2183" t="s">
        <v>382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526</v>
      </c>
      <c r="B2184">
        <v>2001</v>
      </c>
      <c r="C2184" t="s">
        <v>382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526</v>
      </c>
      <c r="B2185">
        <v>2000</v>
      </c>
      <c r="C2185" t="s">
        <v>382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527</v>
      </c>
      <c r="B2186">
        <v>2015</v>
      </c>
      <c r="C2186" t="s">
        <v>382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527</v>
      </c>
      <c r="B2187">
        <v>2014</v>
      </c>
      <c r="C2187" t="s">
        <v>382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527</v>
      </c>
      <c r="B2188">
        <v>2013</v>
      </c>
      <c r="C2188" t="s">
        <v>382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527</v>
      </c>
      <c r="B2189">
        <v>2012</v>
      </c>
      <c r="C2189" t="s">
        <v>382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527</v>
      </c>
      <c r="B2190">
        <v>2011</v>
      </c>
      <c r="C2190" t="s">
        <v>382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527</v>
      </c>
      <c r="B2191">
        <v>2010</v>
      </c>
      <c r="C2191" t="s">
        <v>382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527</v>
      </c>
      <c r="B2192">
        <v>2009</v>
      </c>
      <c r="C2192" t="s">
        <v>382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527</v>
      </c>
      <c r="B2193">
        <v>2008</v>
      </c>
      <c r="C2193" t="s">
        <v>382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527</v>
      </c>
      <c r="B2194">
        <v>2007</v>
      </c>
      <c r="C2194" t="s">
        <v>382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527</v>
      </c>
      <c r="B2195">
        <v>2006</v>
      </c>
      <c r="C2195" t="s">
        <v>382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527</v>
      </c>
      <c r="B2196">
        <v>2005</v>
      </c>
      <c r="C2196" t="s">
        <v>382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527</v>
      </c>
      <c r="B2197">
        <v>2004</v>
      </c>
      <c r="C2197" t="s">
        <v>382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527</v>
      </c>
      <c r="B2198">
        <v>2003</v>
      </c>
      <c r="C2198" t="s">
        <v>382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527</v>
      </c>
      <c r="B2199">
        <v>2002</v>
      </c>
      <c r="C2199" t="s">
        <v>382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527</v>
      </c>
      <c r="B2200">
        <v>2001</v>
      </c>
      <c r="C2200" t="s">
        <v>382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527</v>
      </c>
      <c r="B2201">
        <v>2000</v>
      </c>
      <c r="C2201" t="s">
        <v>382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528</v>
      </c>
      <c r="B2202">
        <v>2015</v>
      </c>
      <c r="C2202" t="s">
        <v>382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528</v>
      </c>
      <c r="B2203">
        <v>2014</v>
      </c>
      <c r="C2203" t="s">
        <v>382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528</v>
      </c>
      <c r="B2204">
        <v>2013</v>
      </c>
      <c r="C2204" t="s">
        <v>382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528</v>
      </c>
      <c r="B2205">
        <v>2012</v>
      </c>
      <c r="C2205" t="s">
        <v>382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528</v>
      </c>
      <c r="B2206">
        <v>2011</v>
      </c>
      <c r="C2206" t="s">
        <v>382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528</v>
      </c>
      <c r="B2207">
        <v>2010</v>
      </c>
      <c r="C2207" t="s">
        <v>382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528</v>
      </c>
      <c r="B2208">
        <v>2009</v>
      </c>
      <c r="C2208" t="s">
        <v>382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528</v>
      </c>
      <c r="B2209">
        <v>2008</v>
      </c>
      <c r="C2209" t="s">
        <v>382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528</v>
      </c>
      <c r="B2210">
        <v>2007</v>
      </c>
      <c r="C2210" t="s">
        <v>382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528</v>
      </c>
      <c r="B2211">
        <v>2006</v>
      </c>
      <c r="C2211" t="s">
        <v>382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528</v>
      </c>
      <c r="B2212">
        <v>2005</v>
      </c>
      <c r="C2212" t="s">
        <v>382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528</v>
      </c>
      <c r="B2213">
        <v>2004</v>
      </c>
      <c r="C2213" t="s">
        <v>382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528</v>
      </c>
      <c r="B2214">
        <v>2003</v>
      </c>
      <c r="C2214" t="s">
        <v>382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528</v>
      </c>
      <c r="B2215">
        <v>2002</v>
      </c>
      <c r="C2215" t="s">
        <v>382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528</v>
      </c>
      <c r="B2216">
        <v>2001</v>
      </c>
      <c r="C2216" t="s">
        <v>382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528</v>
      </c>
      <c r="B2217">
        <v>2000</v>
      </c>
      <c r="C2217" t="s">
        <v>382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529</v>
      </c>
      <c r="B2218">
        <v>2013</v>
      </c>
      <c r="C2218" t="s">
        <v>382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530</v>
      </c>
      <c r="B2219">
        <v>2015</v>
      </c>
      <c r="C2219" t="s">
        <v>382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530</v>
      </c>
      <c r="B2220">
        <v>2014</v>
      </c>
      <c r="C2220" t="s">
        <v>382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530</v>
      </c>
      <c r="B2221">
        <v>2013</v>
      </c>
      <c r="C2221" t="s">
        <v>382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530</v>
      </c>
      <c r="B2222">
        <v>2012</v>
      </c>
      <c r="C2222" t="s">
        <v>382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530</v>
      </c>
      <c r="B2223">
        <v>2011</v>
      </c>
      <c r="C2223" t="s">
        <v>382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530</v>
      </c>
      <c r="B2224">
        <v>2010</v>
      </c>
      <c r="C2224" t="s">
        <v>382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530</v>
      </c>
      <c r="B2225">
        <v>2009</v>
      </c>
      <c r="C2225" t="s">
        <v>382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530</v>
      </c>
      <c r="B2226">
        <v>2008</v>
      </c>
      <c r="C2226" t="s">
        <v>382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530</v>
      </c>
      <c r="B2227">
        <v>2007</v>
      </c>
      <c r="C2227" t="s">
        <v>382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530</v>
      </c>
      <c r="B2228">
        <v>2006</v>
      </c>
      <c r="C2228" t="s">
        <v>382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530</v>
      </c>
      <c r="B2229">
        <v>2005</v>
      </c>
      <c r="C2229" t="s">
        <v>382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530</v>
      </c>
      <c r="B2230">
        <v>2004</v>
      </c>
      <c r="C2230" t="s">
        <v>382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530</v>
      </c>
      <c r="B2231">
        <v>2003</v>
      </c>
      <c r="C2231" t="s">
        <v>382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530</v>
      </c>
      <c r="B2232">
        <v>2002</v>
      </c>
      <c r="C2232" t="s">
        <v>382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530</v>
      </c>
      <c r="B2233">
        <v>2001</v>
      </c>
      <c r="C2233" t="s">
        <v>382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530</v>
      </c>
      <c r="B2234">
        <v>2000</v>
      </c>
      <c r="C2234" t="s">
        <v>382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531</v>
      </c>
      <c r="B2235">
        <v>2015</v>
      </c>
      <c r="C2235" t="s">
        <v>382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531</v>
      </c>
      <c r="B2236">
        <v>2014</v>
      </c>
      <c r="C2236" t="s">
        <v>382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531</v>
      </c>
      <c r="B2237">
        <v>2013</v>
      </c>
      <c r="C2237" t="s">
        <v>382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531</v>
      </c>
      <c r="B2238">
        <v>2012</v>
      </c>
      <c r="C2238" t="s">
        <v>382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531</v>
      </c>
      <c r="B2239">
        <v>2011</v>
      </c>
      <c r="C2239" t="s">
        <v>382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531</v>
      </c>
      <c r="B2240">
        <v>2010</v>
      </c>
      <c r="C2240" t="s">
        <v>382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531</v>
      </c>
      <c r="B2241">
        <v>2009</v>
      </c>
      <c r="C2241" t="s">
        <v>382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531</v>
      </c>
      <c r="B2242">
        <v>2008</v>
      </c>
      <c r="C2242" t="s">
        <v>382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531</v>
      </c>
      <c r="B2243">
        <v>2007</v>
      </c>
      <c r="C2243" t="s">
        <v>382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531</v>
      </c>
      <c r="B2244">
        <v>2006</v>
      </c>
      <c r="C2244" t="s">
        <v>382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531</v>
      </c>
      <c r="B2245">
        <v>2005</v>
      </c>
      <c r="C2245" t="s">
        <v>382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531</v>
      </c>
      <c r="B2246">
        <v>2004</v>
      </c>
      <c r="C2246" t="s">
        <v>382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531</v>
      </c>
      <c r="B2247">
        <v>2003</v>
      </c>
      <c r="C2247" t="s">
        <v>382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531</v>
      </c>
      <c r="B2248">
        <v>2002</v>
      </c>
      <c r="C2248" t="s">
        <v>382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531</v>
      </c>
      <c r="B2249">
        <v>2001</v>
      </c>
      <c r="C2249" t="s">
        <v>382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531</v>
      </c>
      <c r="B2250">
        <v>2000</v>
      </c>
      <c r="C2250" t="s">
        <v>382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532</v>
      </c>
      <c r="B2251">
        <v>2015</v>
      </c>
      <c r="C2251" t="s">
        <v>382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532</v>
      </c>
      <c r="B2252">
        <v>2014</v>
      </c>
      <c r="C2252" t="s">
        <v>382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532</v>
      </c>
      <c r="B2253">
        <v>2013</v>
      </c>
      <c r="C2253" t="s">
        <v>382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532</v>
      </c>
      <c r="B2254">
        <v>2012</v>
      </c>
      <c r="C2254" t="s">
        <v>382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532</v>
      </c>
      <c r="B2255">
        <v>2011</v>
      </c>
      <c r="C2255" t="s">
        <v>382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532</v>
      </c>
      <c r="B2256">
        <v>2010</v>
      </c>
      <c r="C2256" t="s">
        <v>382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532</v>
      </c>
      <c r="B2257">
        <v>2009</v>
      </c>
      <c r="C2257" t="s">
        <v>382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532</v>
      </c>
      <c r="B2258">
        <v>2008</v>
      </c>
      <c r="C2258" t="s">
        <v>382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532</v>
      </c>
      <c r="B2259">
        <v>2007</v>
      </c>
      <c r="C2259" t="s">
        <v>382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532</v>
      </c>
      <c r="B2260">
        <v>2006</v>
      </c>
      <c r="C2260" t="s">
        <v>382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532</v>
      </c>
      <c r="B2261">
        <v>2005</v>
      </c>
      <c r="C2261" t="s">
        <v>382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532</v>
      </c>
      <c r="B2262">
        <v>2004</v>
      </c>
      <c r="C2262" t="s">
        <v>382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532</v>
      </c>
      <c r="B2263">
        <v>2003</v>
      </c>
      <c r="C2263" t="s">
        <v>382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532</v>
      </c>
      <c r="B2264">
        <v>2002</v>
      </c>
      <c r="C2264" t="s">
        <v>382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532</v>
      </c>
      <c r="B2265">
        <v>2001</v>
      </c>
      <c r="C2265" t="s">
        <v>382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532</v>
      </c>
      <c r="B2266">
        <v>2000</v>
      </c>
      <c r="C2266" t="s">
        <v>382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533</v>
      </c>
      <c r="B2267">
        <v>2015</v>
      </c>
      <c r="C2267" t="s">
        <v>382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533</v>
      </c>
      <c r="B2268">
        <v>2014</v>
      </c>
      <c r="C2268" t="s">
        <v>382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533</v>
      </c>
      <c r="B2269">
        <v>2013</v>
      </c>
      <c r="C2269" t="s">
        <v>382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533</v>
      </c>
      <c r="B2270">
        <v>2012</v>
      </c>
      <c r="C2270" t="s">
        <v>382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533</v>
      </c>
      <c r="B2271">
        <v>2011</v>
      </c>
      <c r="C2271" t="s">
        <v>382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533</v>
      </c>
      <c r="B2272">
        <v>2010</v>
      </c>
      <c r="C2272" t="s">
        <v>382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533</v>
      </c>
      <c r="B2273">
        <v>2009</v>
      </c>
      <c r="C2273" t="s">
        <v>382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533</v>
      </c>
      <c r="B2274">
        <v>2008</v>
      </c>
      <c r="C2274" t="s">
        <v>382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533</v>
      </c>
      <c r="B2275">
        <v>2007</v>
      </c>
      <c r="C2275" t="s">
        <v>382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533</v>
      </c>
      <c r="B2276">
        <v>2006</v>
      </c>
      <c r="C2276" t="s">
        <v>382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533</v>
      </c>
      <c r="B2277">
        <v>2005</v>
      </c>
      <c r="C2277" t="s">
        <v>382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533</v>
      </c>
      <c r="B2278">
        <v>2004</v>
      </c>
      <c r="C2278" t="s">
        <v>382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533</v>
      </c>
      <c r="B2279">
        <v>2003</v>
      </c>
      <c r="C2279" t="s">
        <v>382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533</v>
      </c>
      <c r="B2280">
        <v>2002</v>
      </c>
      <c r="C2280" t="s">
        <v>382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533</v>
      </c>
      <c r="B2281">
        <v>2001</v>
      </c>
      <c r="C2281" t="s">
        <v>382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533</v>
      </c>
      <c r="B2282">
        <v>2000</v>
      </c>
      <c r="C2282" t="s">
        <v>382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534</v>
      </c>
      <c r="B2283">
        <v>2015</v>
      </c>
      <c r="C2283" t="s">
        <v>382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534</v>
      </c>
      <c r="B2284">
        <v>2014</v>
      </c>
      <c r="C2284" t="s">
        <v>382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534</v>
      </c>
      <c r="B2285">
        <v>2013</v>
      </c>
      <c r="C2285" t="s">
        <v>382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534</v>
      </c>
      <c r="B2286">
        <v>2012</v>
      </c>
      <c r="C2286" t="s">
        <v>382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534</v>
      </c>
      <c r="B2287">
        <v>2011</v>
      </c>
      <c r="C2287" t="s">
        <v>382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534</v>
      </c>
      <c r="B2288">
        <v>2010</v>
      </c>
      <c r="C2288" t="s">
        <v>382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534</v>
      </c>
      <c r="B2289">
        <v>2009</v>
      </c>
      <c r="C2289" t="s">
        <v>382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534</v>
      </c>
      <c r="B2290">
        <v>2008</v>
      </c>
      <c r="C2290" t="s">
        <v>382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534</v>
      </c>
      <c r="B2291">
        <v>2007</v>
      </c>
      <c r="C2291" t="s">
        <v>382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534</v>
      </c>
      <c r="B2292">
        <v>2006</v>
      </c>
      <c r="C2292" t="s">
        <v>382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534</v>
      </c>
      <c r="B2293">
        <v>2005</v>
      </c>
      <c r="C2293" t="s">
        <v>382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534</v>
      </c>
      <c r="B2294">
        <v>2004</v>
      </c>
      <c r="C2294" t="s">
        <v>382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534</v>
      </c>
      <c r="B2295">
        <v>2003</v>
      </c>
      <c r="C2295" t="s">
        <v>382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534</v>
      </c>
      <c r="B2296">
        <v>2002</v>
      </c>
      <c r="C2296" t="s">
        <v>382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534</v>
      </c>
      <c r="B2297">
        <v>2001</v>
      </c>
      <c r="C2297" t="s">
        <v>382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534</v>
      </c>
      <c r="B2298">
        <v>2000</v>
      </c>
      <c r="C2298" t="s">
        <v>382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535</v>
      </c>
      <c r="B2299">
        <v>2015</v>
      </c>
      <c r="C2299" t="s">
        <v>382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535</v>
      </c>
      <c r="B2300">
        <v>2014</v>
      </c>
      <c r="C2300" t="s">
        <v>382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535</v>
      </c>
      <c r="B2301">
        <v>2013</v>
      </c>
      <c r="C2301" t="s">
        <v>382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535</v>
      </c>
      <c r="B2302">
        <v>2012</v>
      </c>
      <c r="C2302" t="s">
        <v>382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535</v>
      </c>
      <c r="B2303">
        <v>2011</v>
      </c>
      <c r="C2303" t="s">
        <v>382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535</v>
      </c>
      <c r="B2304">
        <v>2010</v>
      </c>
      <c r="C2304" t="s">
        <v>382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535</v>
      </c>
      <c r="B2305">
        <v>2009</v>
      </c>
      <c r="C2305" t="s">
        <v>382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535</v>
      </c>
      <c r="B2306">
        <v>2008</v>
      </c>
      <c r="C2306" t="s">
        <v>382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535</v>
      </c>
      <c r="B2307">
        <v>2007</v>
      </c>
      <c r="C2307" t="s">
        <v>382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535</v>
      </c>
      <c r="B2308">
        <v>2006</v>
      </c>
      <c r="C2308" t="s">
        <v>382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535</v>
      </c>
      <c r="B2309">
        <v>2005</v>
      </c>
      <c r="C2309" t="s">
        <v>382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535</v>
      </c>
      <c r="B2310">
        <v>2004</v>
      </c>
      <c r="C2310" t="s">
        <v>382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535</v>
      </c>
      <c r="B2311">
        <v>2003</v>
      </c>
      <c r="C2311" t="s">
        <v>382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535</v>
      </c>
      <c r="B2312">
        <v>2002</v>
      </c>
      <c r="C2312" t="s">
        <v>382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535</v>
      </c>
      <c r="B2313">
        <v>2001</v>
      </c>
      <c r="C2313" t="s">
        <v>382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535</v>
      </c>
      <c r="B2314">
        <v>2000</v>
      </c>
      <c r="C2314" t="s">
        <v>382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536</v>
      </c>
      <c r="B2315">
        <v>2015</v>
      </c>
      <c r="C2315" t="s">
        <v>390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536</v>
      </c>
      <c r="B2316">
        <v>2014</v>
      </c>
      <c r="C2316" t="s">
        <v>390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536</v>
      </c>
      <c r="B2317">
        <v>2013</v>
      </c>
      <c r="C2317" t="s">
        <v>390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536</v>
      </c>
      <c r="B2318">
        <v>2012</v>
      </c>
      <c r="C2318" t="s">
        <v>390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536</v>
      </c>
      <c r="B2319">
        <v>2011</v>
      </c>
      <c r="C2319" t="s">
        <v>390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536</v>
      </c>
      <c r="B2320">
        <v>2010</v>
      </c>
      <c r="C2320" t="s">
        <v>390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536</v>
      </c>
      <c r="B2321">
        <v>2009</v>
      </c>
      <c r="C2321" t="s">
        <v>390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536</v>
      </c>
      <c r="B2322">
        <v>2008</v>
      </c>
      <c r="C2322" t="s">
        <v>390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536</v>
      </c>
      <c r="B2323">
        <v>2007</v>
      </c>
      <c r="C2323" t="s">
        <v>390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536</v>
      </c>
      <c r="B2324">
        <v>2006</v>
      </c>
      <c r="C2324" t="s">
        <v>390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536</v>
      </c>
      <c r="B2325">
        <v>2005</v>
      </c>
      <c r="C2325" t="s">
        <v>390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536</v>
      </c>
      <c r="B2326">
        <v>2004</v>
      </c>
      <c r="C2326" t="s">
        <v>390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536</v>
      </c>
      <c r="B2327">
        <v>2003</v>
      </c>
      <c r="C2327" t="s">
        <v>390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536</v>
      </c>
      <c r="B2328">
        <v>2002</v>
      </c>
      <c r="C2328" t="s">
        <v>390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536</v>
      </c>
      <c r="B2329">
        <v>2001</v>
      </c>
      <c r="C2329" t="s">
        <v>390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536</v>
      </c>
      <c r="B2330">
        <v>2000</v>
      </c>
      <c r="C2330" t="s">
        <v>390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537</v>
      </c>
      <c r="B2331">
        <v>2015</v>
      </c>
      <c r="C2331" t="s">
        <v>390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537</v>
      </c>
      <c r="B2332">
        <v>2014</v>
      </c>
      <c r="C2332" t="s">
        <v>390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537</v>
      </c>
      <c r="B2333">
        <v>2013</v>
      </c>
      <c r="C2333" t="s">
        <v>390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537</v>
      </c>
      <c r="B2334">
        <v>2012</v>
      </c>
      <c r="C2334" t="s">
        <v>390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537</v>
      </c>
      <c r="B2335">
        <v>2011</v>
      </c>
      <c r="C2335" t="s">
        <v>390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537</v>
      </c>
      <c r="B2336">
        <v>2010</v>
      </c>
      <c r="C2336" t="s">
        <v>390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537</v>
      </c>
      <c r="B2337">
        <v>2009</v>
      </c>
      <c r="C2337" t="s">
        <v>390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537</v>
      </c>
      <c r="B2338">
        <v>2008</v>
      </c>
      <c r="C2338" t="s">
        <v>390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537</v>
      </c>
      <c r="B2339">
        <v>2007</v>
      </c>
      <c r="C2339" t="s">
        <v>390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537</v>
      </c>
      <c r="B2340">
        <v>2006</v>
      </c>
      <c r="C2340" t="s">
        <v>390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537</v>
      </c>
      <c r="B2341">
        <v>2005</v>
      </c>
      <c r="C2341" t="s">
        <v>390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537</v>
      </c>
      <c r="B2342">
        <v>2004</v>
      </c>
      <c r="C2342" t="s">
        <v>390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537</v>
      </c>
      <c r="B2343">
        <v>2003</v>
      </c>
      <c r="C2343" t="s">
        <v>390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537</v>
      </c>
      <c r="B2344">
        <v>2002</v>
      </c>
      <c r="C2344" t="s">
        <v>390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537</v>
      </c>
      <c r="B2345">
        <v>2001</v>
      </c>
      <c r="C2345" t="s">
        <v>390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537</v>
      </c>
      <c r="B2346">
        <v>2000</v>
      </c>
      <c r="C2346" t="s">
        <v>390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538</v>
      </c>
      <c r="B2347">
        <v>2015</v>
      </c>
      <c r="C2347" t="s">
        <v>390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538</v>
      </c>
      <c r="B2348">
        <v>2014</v>
      </c>
      <c r="C2348" t="s">
        <v>390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538</v>
      </c>
      <c r="B2349">
        <v>2013</v>
      </c>
      <c r="C2349" t="s">
        <v>390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538</v>
      </c>
      <c r="B2350">
        <v>2012</v>
      </c>
      <c r="C2350" t="s">
        <v>390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538</v>
      </c>
      <c r="B2351">
        <v>2011</v>
      </c>
      <c r="C2351" t="s">
        <v>390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538</v>
      </c>
      <c r="B2352">
        <v>2010</v>
      </c>
      <c r="C2352" t="s">
        <v>390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538</v>
      </c>
      <c r="B2353">
        <v>2009</v>
      </c>
      <c r="C2353" t="s">
        <v>390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538</v>
      </c>
      <c r="B2354">
        <v>2008</v>
      </c>
      <c r="C2354" t="s">
        <v>390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538</v>
      </c>
      <c r="B2355">
        <v>2007</v>
      </c>
      <c r="C2355" t="s">
        <v>390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538</v>
      </c>
      <c r="B2356">
        <v>2006</v>
      </c>
      <c r="C2356" t="s">
        <v>390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538</v>
      </c>
      <c r="B2357">
        <v>2005</v>
      </c>
      <c r="C2357" t="s">
        <v>390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538</v>
      </c>
      <c r="B2358">
        <v>2004</v>
      </c>
      <c r="C2358" t="s">
        <v>390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538</v>
      </c>
      <c r="B2359">
        <v>2003</v>
      </c>
      <c r="C2359" t="s">
        <v>390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538</v>
      </c>
      <c r="B2360">
        <v>2002</v>
      </c>
      <c r="C2360" t="s">
        <v>390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538</v>
      </c>
      <c r="B2361">
        <v>2001</v>
      </c>
      <c r="C2361" t="s">
        <v>390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538</v>
      </c>
      <c r="B2362">
        <v>2000</v>
      </c>
      <c r="C2362" t="s">
        <v>390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539</v>
      </c>
      <c r="B2363">
        <v>2015</v>
      </c>
      <c r="C2363" t="s">
        <v>382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539</v>
      </c>
      <c r="B2364">
        <v>2014</v>
      </c>
      <c r="C2364" t="s">
        <v>382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539</v>
      </c>
      <c r="B2365">
        <v>2013</v>
      </c>
      <c r="C2365" t="s">
        <v>382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539</v>
      </c>
      <c r="B2366">
        <v>2012</v>
      </c>
      <c r="C2366" t="s">
        <v>382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539</v>
      </c>
      <c r="B2367">
        <v>2011</v>
      </c>
      <c r="C2367" t="s">
        <v>382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539</v>
      </c>
      <c r="B2368">
        <v>2010</v>
      </c>
      <c r="C2368" t="s">
        <v>382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539</v>
      </c>
      <c r="B2369">
        <v>2009</v>
      </c>
      <c r="C2369" t="s">
        <v>382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539</v>
      </c>
      <c r="B2370">
        <v>2008</v>
      </c>
      <c r="C2370" t="s">
        <v>382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539</v>
      </c>
      <c r="B2371">
        <v>2007</v>
      </c>
      <c r="C2371" t="s">
        <v>382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539</v>
      </c>
      <c r="B2372">
        <v>2006</v>
      </c>
      <c r="C2372" t="s">
        <v>382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539</v>
      </c>
      <c r="B2373">
        <v>2005</v>
      </c>
      <c r="C2373" t="s">
        <v>382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539</v>
      </c>
      <c r="B2374">
        <v>2004</v>
      </c>
      <c r="C2374" t="s">
        <v>382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539</v>
      </c>
      <c r="B2375">
        <v>2003</v>
      </c>
      <c r="C2375" t="s">
        <v>382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539</v>
      </c>
      <c r="B2376">
        <v>2002</v>
      </c>
      <c r="C2376" t="s">
        <v>382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539</v>
      </c>
      <c r="B2377">
        <v>2001</v>
      </c>
      <c r="C2377" t="s">
        <v>382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539</v>
      </c>
      <c r="B2378">
        <v>2000</v>
      </c>
      <c r="C2378" t="s">
        <v>382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540</v>
      </c>
      <c r="B2379">
        <v>2015</v>
      </c>
      <c r="C2379" t="s">
        <v>382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540</v>
      </c>
      <c r="B2380">
        <v>2014</v>
      </c>
      <c r="C2380" t="s">
        <v>382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540</v>
      </c>
      <c r="B2381">
        <v>2013</v>
      </c>
      <c r="C2381" t="s">
        <v>382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540</v>
      </c>
      <c r="B2382">
        <v>2012</v>
      </c>
      <c r="C2382" t="s">
        <v>382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540</v>
      </c>
      <c r="B2383">
        <v>2011</v>
      </c>
      <c r="C2383" t="s">
        <v>382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540</v>
      </c>
      <c r="B2384">
        <v>2010</v>
      </c>
      <c r="C2384" t="s">
        <v>382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540</v>
      </c>
      <c r="B2385">
        <v>2009</v>
      </c>
      <c r="C2385" t="s">
        <v>382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540</v>
      </c>
      <c r="B2386">
        <v>2008</v>
      </c>
      <c r="C2386" t="s">
        <v>382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540</v>
      </c>
      <c r="B2387">
        <v>2007</v>
      </c>
      <c r="C2387" t="s">
        <v>382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540</v>
      </c>
      <c r="B2388">
        <v>2006</v>
      </c>
      <c r="C2388" t="s">
        <v>382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540</v>
      </c>
      <c r="B2389">
        <v>2005</v>
      </c>
      <c r="C2389" t="s">
        <v>382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540</v>
      </c>
      <c r="B2390">
        <v>2004</v>
      </c>
      <c r="C2390" t="s">
        <v>382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540</v>
      </c>
      <c r="B2391">
        <v>2003</v>
      </c>
      <c r="C2391" t="s">
        <v>382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540</v>
      </c>
      <c r="B2392">
        <v>2002</v>
      </c>
      <c r="C2392" t="s">
        <v>382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540</v>
      </c>
      <c r="B2393">
        <v>2001</v>
      </c>
      <c r="C2393" t="s">
        <v>382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540</v>
      </c>
      <c r="B2394">
        <v>2000</v>
      </c>
      <c r="C2394" t="s">
        <v>382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541</v>
      </c>
      <c r="B2395">
        <v>2015</v>
      </c>
      <c r="C2395" t="s">
        <v>382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541</v>
      </c>
      <c r="B2396">
        <v>2014</v>
      </c>
      <c r="C2396" t="s">
        <v>382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541</v>
      </c>
      <c r="B2397">
        <v>2013</v>
      </c>
      <c r="C2397" t="s">
        <v>382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541</v>
      </c>
      <c r="B2398">
        <v>2012</v>
      </c>
      <c r="C2398" t="s">
        <v>382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541</v>
      </c>
      <c r="B2399">
        <v>2011</v>
      </c>
      <c r="C2399" t="s">
        <v>382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541</v>
      </c>
      <c r="B2400">
        <v>2010</v>
      </c>
      <c r="C2400" t="s">
        <v>382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541</v>
      </c>
      <c r="B2401">
        <v>2009</v>
      </c>
      <c r="C2401" t="s">
        <v>382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541</v>
      </c>
      <c r="B2402">
        <v>2008</v>
      </c>
      <c r="C2402" t="s">
        <v>382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541</v>
      </c>
      <c r="B2403">
        <v>2007</v>
      </c>
      <c r="C2403" t="s">
        <v>382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541</v>
      </c>
      <c r="B2404">
        <v>2006</v>
      </c>
      <c r="C2404" t="s">
        <v>382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541</v>
      </c>
      <c r="B2405">
        <v>2005</v>
      </c>
      <c r="C2405" t="s">
        <v>382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541</v>
      </c>
      <c r="B2406">
        <v>2004</v>
      </c>
      <c r="C2406" t="s">
        <v>382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541</v>
      </c>
      <c r="B2407">
        <v>2003</v>
      </c>
      <c r="C2407" t="s">
        <v>382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541</v>
      </c>
      <c r="B2408">
        <v>2002</v>
      </c>
      <c r="C2408" t="s">
        <v>382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541</v>
      </c>
      <c r="B2409">
        <v>2001</v>
      </c>
      <c r="C2409" t="s">
        <v>382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541</v>
      </c>
      <c r="B2410">
        <v>2000</v>
      </c>
      <c r="C2410" t="s">
        <v>382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542</v>
      </c>
      <c r="B2411">
        <v>2015</v>
      </c>
      <c r="C2411" t="s">
        <v>382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542</v>
      </c>
      <c r="B2412">
        <v>2014</v>
      </c>
      <c r="C2412" t="s">
        <v>382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542</v>
      </c>
      <c r="B2413">
        <v>2013</v>
      </c>
      <c r="C2413" t="s">
        <v>382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542</v>
      </c>
      <c r="B2414">
        <v>2012</v>
      </c>
      <c r="C2414" t="s">
        <v>382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542</v>
      </c>
      <c r="B2415">
        <v>2011</v>
      </c>
      <c r="C2415" t="s">
        <v>382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542</v>
      </c>
      <c r="B2416">
        <v>2010</v>
      </c>
      <c r="C2416" t="s">
        <v>382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542</v>
      </c>
      <c r="B2417">
        <v>2009</v>
      </c>
      <c r="C2417" t="s">
        <v>382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542</v>
      </c>
      <c r="B2418">
        <v>2008</v>
      </c>
      <c r="C2418" t="s">
        <v>382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542</v>
      </c>
      <c r="B2419">
        <v>2007</v>
      </c>
      <c r="C2419" t="s">
        <v>382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542</v>
      </c>
      <c r="B2420">
        <v>2006</v>
      </c>
      <c r="C2420" t="s">
        <v>382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542</v>
      </c>
      <c r="B2421">
        <v>2005</v>
      </c>
      <c r="C2421" t="s">
        <v>382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542</v>
      </c>
      <c r="B2422">
        <v>2004</v>
      </c>
      <c r="C2422" t="s">
        <v>382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542</v>
      </c>
      <c r="B2423">
        <v>2003</v>
      </c>
      <c r="C2423" t="s">
        <v>382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542</v>
      </c>
      <c r="B2424">
        <v>2002</v>
      </c>
      <c r="C2424" t="s">
        <v>382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542</v>
      </c>
      <c r="B2425">
        <v>2001</v>
      </c>
      <c r="C2425" t="s">
        <v>382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542</v>
      </c>
      <c r="B2426">
        <v>2000</v>
      </c>
      <c r="C2426" t="s">
        <v>382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543</v>
      </c>
      <c r="B2427">
        <v>2015</v>
      </c>
      <c r="C2427" t="s">
        <v>390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543</v>
      </c>
      <c r="B2428">
        <v>2014</v>
      </c>
      <c r="C2428" t="s">
        <v>390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543</v>
      </c>
      <c r="B2429">
        <v>2013</v>
      </c>
      <c r="C2429" t="s">
        <v>390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543</v>
      </c>
      <c r="B2430">
        <v>2012</v>
      </c>
      <c r="C2430" t="s">
        <v>390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543</v>
      </c>
      <c r="B2431">
        <v>2011</v>
      </c>
      <c r="C2431" t="s">
        <v>390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543</v>
      </c>
      <c r="B2432">
        <v>2010</v>
      </c>
      <c r="C2432" t="s">
        <v>390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543</v>
      </c>
      <c r="B2433">
        <v>2009</v>
      </c>
      <c r="C2433" t="s">
        <v>390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543</v>
      </c>
      <c r="B2434">
        <v>2008</v>
      </c>
      <c r="C2434" t="s">
        <v>390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543</v>
      </c>
      <c r="B2435">
        <v>2007</v>
      </c>
      <c r="C2435" t="s">
        <v>390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543</v>
      </c>
      <c r="B2436">
        <v>2006</v>
      </c>
      <c r="C2436" t="s">
        <v>390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543</v>
      </c>
      <c r="B2437">
        <v>2005</v>
      </c>
      <c r="C2437" t="s">
        <v>390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543</v>
      </c>
      <c r="B2438">
        <v>2004</v>
      </c>
      <c r="C2438" t="s">
        <v>390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543</v>
      </c>
      <c r="B2439">
        <v>2003</v>
      </c>
      <c r="C2439" t="s">
        <v>390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543</v>
      </c>
      <c r="B2440">
        <v>2002</v>
      </c>
      <c r="C2440" t="s">
        <v>390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543</v>
      </c>
      <c r="B2441">
        <v>2001</v>
      </c>
      <c r="C2441" t="s">
        <v>390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543</v>
      </c>
      <c r="B2442">
        <v>2000</v>
      </c>
      <c r="C2442" t="s">
        <v>390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544</v>
      </c>
      <c r="B2443">
        <v>2015</v>
      </c>
      <c r="C2443" t="s">
        <v>382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544</v>
      </c>
      <c r="B2444">
        <v>2014</v>
      </c>
      <c r="C2444" t="s">
        <v>382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544</v>
      </c>
      <c r="B2445">
        <v>2013</v>
      </c>
      <c r="C2445" t="s">
        <v>382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544</v>
      </c>
      <c r="B2446">
        <v>2012</v>
      </c>
      <c r="C2446" t="s">
        <v>382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544</v>
      </c>
      <c r="B2447">
        <v>2011</v>
      </c>
      <c r="C2447" t="s">
        <v>382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544</v>
      </c>
      <c r="B2448">
        <v>2010</v>
      </c>
      <c r="C2448" t="s">
        <v>382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544</v>
      </c>
      <c r="B2449">
        <v>2009</v>
      </c>
      <c r="C2449" t="s">
        <v>382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544</v>
      </c>
      <c r="B2450">
        <v>2008</v>
      </c>
      <c r="C2450" t="s">
        <v>382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544</v>
      </c>
      <c r="B2451">
        <v>2007</v>
      </c>
      <c r="C2451" t="s">
        <v>382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544</v>
      </c>
      <c r="B2452">
        <v>2006</v>
      </c>
      <c r="C2452" t="s">
        <v>382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544</v>
      </c>
      <c r="B2453">
        <v>2005</v>
      </c>
      <c r="C2453" t="s">
        <v>382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544</v>
      </c>
      <c r="B2454">
        <v>2004</v>
      </c>
      <c r="C2454" t="s">
        <v>382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544</v>
      </c>
      <c r="B2455">
        <v>2003</v>
      </c>
      <c r="C2455" t="s">
        <v>382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544</v>
      </c>
      <c r="B2456">
        <v>2002</v>
      </c>
      <c r="C2456" t="s">
        <v>382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544</v>
      </c>
      <c r="B2457">
        <v>2001</v>
      </c>
      <c r="C2457" t="s">
        <v>382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544</v>
      </c>
      <c r="B2458">
        <v>2000</v>
      </c>
      <c r="C2458" t="s">
        <v>382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545</v>
      </c>
      <c r="B2459">
        <v>2015</v>
      </c>
      <c r="C2459" t="s">
        <v>382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545</v>
      </c>
      <c r="B2460">
        <v>2014</v>
      </c>
      <c r="C2460" t="s">
        <v>382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545</v>
      </c>
      <c r="B2461">
        <v>2013</v>
      </c>
      <c r="C2461" t="s">
        <v>382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545</v>
      </c>
      <c r="B2462">
        <v>2012</v>
      </c>
      <c r="C2462" t="s">
        <v>382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545</v>
      </c>
      <c r="B2463">
        <v>2011</v>
      </c>
      <c r="C2463" t="s">
        <v>382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545</v>
      </c>
      <c r="B2464">
        <v>2010</v>
      </c>
      <c r="C2464" t="s">
        <v>382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545</v>
      </c>
      <c r="B2465">
        <v>2009</v>
      </c>
      <c r="C2465" t="s">
        <v>382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545</v>
      </c>
      <c r="B2466">
        <v>2008</v>
      </c>
      <c r="C2466" t="s">
        <v>382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545</v>
      </c>
      <c r="B2467">
        <v>2007</v>
      </c>
      <c r="C2467" t="s">
        <v>382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545</v>
      </c>
      <c r="B2468">
        <v>2006</v>
      </c>
      <c r="C2468" t="s">
        <v>382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545</v>
      </c>
      <c r="B2469">
        <v>2005</v>
      </c>
      <c r="C2469" t="s">
        <v>382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545</v>
      </c>
      <c r="B2470">
        <v>2004</v>
      </c>
      <c r="C2470" t="s">
        <v>382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545</v>
      </c>
      <c r="B2471">
        <v>2003</v>
      </c>
      <c r="C2471" t="s">
        <v>382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545</v>
      </c>
      <c r="B2472">
        <v>2002</v>
      </c>
      <c r="C2472" t="s">
        <v>382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545</v>
      </c>
      <c r="B2473">
        <v>2001</v>
      </c>
      <c r="C2473" t="s">
        <v>382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545</v>
      </c>
      <c r="B2474">
        <v>2000</v>
      </c>
      <c r="C2474" t="s">
        <v>382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546</v>
      </c>
      <c r="B2475">
        <v>2015</v>
      </c>
      <c r="C2475" t="s">
        <v>382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546</v>
      </c>
      <c r="B2476">
        <v>2014</v>
      </c>
      <c r="C2476" t="s">
        <v>382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546</v>
      </c>
      <c r="B2477">
        <v>2013</v>
      </c>
      <c r="C2477" t="s">
        <v>382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546</v>
      </c>
      <c r="B2478">
        <v>2012</v>
      </c>
      <c r="C2478" t="s">
        <v>382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546</v>
      </c>
      <c r="B2479">
        <v>2011</v>
      </c>
      <c r="C2479" t="s">
        <v>382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546</v>
      </c>
      <c r="B2480">
        <v>2010</v>
      </c>
      <c r="C2480" t="s">
        <v>382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546</v>
      </c>
      <c r="B2481">
        <v>2009</v>
      </c>
      <c r="C2481" t="s">
        <v>382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546</v>
      </c>
      <c r="B2482">
        <v>2008</v>
      </c>
      <c r="C2482" t="s">
        <v>382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546</v>
      </c>
      <c r="B2483">
        <v>2007</v>
      </c>
      <c r="C2483" t="s">
        <v>382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546</v>
      </c>
      <c r="B2484">
        <v>2006</v>
      </c>
      <c r="C2484" t="s">
        <v>382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546</v>
      </c>
      <c r="B2485">
        <v>2005</v>
      </c>
      <c r="C2485" t="s">
        <v>382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546</v>
      </c>
      <c r="B2486">
        <v>2004</v>
      </c>
      <c r="C2486" t="s">
        <v>382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546</v>
      </c>
      <c r="B2487">
        <v>2003</v>
      </c>
      <c r="C2487" t="s">
        <v>382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546</v>
      </c>
      <c r="B2488">
        <v>2002</v>
      </c>
      <c r="C2488" t="s">
        <v>382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546</v>
      </c>
      <c r="B2489">
        <v>2001</v>
      </c>
      <c r="C2489" t="s">
        <v>382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546</v>
      </c>
      <c r="B2490">
        <v>2000</v>
      </c>
      <c r="C2490" t="s">
        <v>382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547</v>
      </c>
      <c r="B2491">
        <v>2015</v>
      </c>
      <c r="C2491" t="s">
        <v>382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547</v>
      </c>
      <c r="B2492">
        <v>2014</v>
      </c>
      <c r="C2492" t="s">
        <v>382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547</v>
      </c>
      <c r="B2493">
        <v>2013</v>
      </c>
      <c r="C2493" t="s">
        <v>382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547</v>
      </c>
      <c r="B2494">
        <v>2012</v>
      </c>
      <c r="C2494" t="s">
        <v>382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547</v>
      </c>
      <c r="B2495">
        <v>2011</v>
      </c>
      <c r="C2495" t="s">
        <v>382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547</v>
      </c>
      <c r="B2496">
        <v>2010</v>
      </c>
      <c r="C2496" t="s">
        <v>382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547</v>
      </c>
      <c r="B2497">
        <v>2009</v>
      </c>
      <c r="C2497" t="s">
        <v>382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547</v>
      </c>
      <c r="B2498">
        <v>2008</v>
      </c>
      <c r="C2498" t="s">
        <v>382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547</v>
      </c>
      <c r="B2499">
        <v>2007</v>
      </c>
      <c r="C2499" t="s">
        <v>382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547</v>
      </c>
      <c r="B2500">
        <v>2006</v>
      </c>
      <c r="C2500" t="s">
        <v>382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547</v>
      </c>
      <c r="B2501">
        <v>2005</v>
      </c>
      <c r="C2501" t="s">
        <v>382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547</v>
      </c>
      <c r="B2502">
        <v>2004</v>
      </c>
      <c r="C2502" t="s">
        <v>382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547</v>
      </c>
      <c r="B2503">
        <v>2003</v>
      </c>
      <c r="C2503" t="s">
        <v>382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547</v>
      </c>
      <c r="B2504">
        <v>2002</v>
      </c>
      <c r="C2504" t="s">
        <v>382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547</v>
      </c>
      <c r="B2505">
        <v>2001</v>
      </c>
      <c r="C2505" t="s">
        <v>382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547</v>
      </c>
      <c r="B2506">
        <v>2000</v>
      </c>
      <c r="C2506" t="s">
        <v>382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548</v>
      </c>
      <c r="B2507">
        <v>2015</v>
      </c>
      <c r="C2507" t="s">
        <v>390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548</v>
      </c>
      <c r="B2508">
        <v>2014</v>
      </c>
      <c r="C2508" t="s">
        <v>390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548</v>
      </c>
      <c r="B2509">
        <v>2013</v>
      </c>
      <c r="C2509" t="s">
        <v>390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548</v>
      </c>
      <c r="B2510">
        <v>2012</v>
      </c>
      <c r="C2510" t="s">
        <v>390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548</v>
      </c>
      <c r="B2511">
        <v>2011</v>
      </c>
      <c r="C2511" t="s">
        <v>390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548</v>
      </c>
      <c r="B2512">
        <v>2010</v>
      </c>
      <c r="C2512" t="s">
        <v>390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548</v>
      </c>
      <c r="B2513">
        <v>2009</v>
      </c>
      <c r="C2513" t="s">
        <v>390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548</v>
      </c>
      <c r="B2514">
        <v>2008</v>
      </c>
      <c r="C2514" t="s">
        <v>390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548</v>
      </c>
      <c r="B2515">
        <v>2007</v>
      </c>
      <c r="C2515" t="s">
        <v>390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548</v>
      </c>
      <c r="B2516">
        <v>2006</v>
      </c>
      <c r="C2516" t="s">
        <v>390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548</v>
      </c>
      <c r="B2517">
        <v>2005</v>
      </c>
      <c r="C2517" t="s">
        <v>390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548</v>
      </c>
      <c r="B2518">
        <v>2004</v>
      </c>
      <c r="C2518" t="s">
        <v>390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548</v>
      </c>
      <c r="B2519">
        <v>2003</v>
      </c>
      <c r="C2519" t="s">
        <v>390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548</v>
      </c>
      <c r="B2520">
        <v>2002</v>
      </c>
      <c r="C2520" t="s">
        <v>390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548</v>
      </c>
      <c r="B2521">
        <v>2001</v>
      </c>
      <c r="C2521" t="s">
        <v>390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548</v>
      </c>
      <c r="B2522">
        <v>2000</v>
      </c>
      <c r="C2522" t="s">
        <v>390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549</v>
      </c>
      <c r="B2523">
        <v>2015</v>
      </c>
      <c r="C2523" t="s">
        <v>390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549</v>
      </c>
      <c r="B2524">
        <v>2014</v>
      </c>
      <c r="C2524" t="s">
        <v>390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549</v>
      </c>
      <c r="B2525">
        <v>2013</v>
      </c>
      <c r="C2525" t="s">
        <v>390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549</v>
      </c>
      <c r="B2526">
        <v>2012</v>
      </c>
      <c r="C2526" t="s">
        <v>390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549</v>
      </c>
      <c r="B2527">
        <v>2011</v>
      </c>
      <c r="C2527" t="s">
        <v>390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549</v>
      </c>
      <c r="B2528">
        <v>2010</v>
      </c>
      <c r="C2528" t="s">
        <v>390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549</v>
      </c>
      <c r="B2529">
        <v>2009</v>
      </c>
      <c r="C2529" t="s">
        <v>390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549</v>
      </c>
      <c r="B2530">
        <v>2008</v>
      </c>
      <c r="C2530" t="s">
        <v>390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549</v>
      </c>
      <c r="B2531">
        <v>2007</v>
      </c>
      <c r="C2531" t="s">
        <v>390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549</v>
      </c>
      <c r="B2532">
        <v>2006</v>
      </c>
      <c r="C2532" t="s">
        <v>390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549</v>
      </c>
      <c r="B2533">
        <v>2005</v>
      </c>
      <c r="C2533" t="s">
        <v>390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549</v>
      </c>
      <c r="B2534">
        <v>2004</v>
      </c>
      <c r="C2534" t="s">
        <v>390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549</v>
      </c>
      <c r="B2535">
        <v>2003</v>
      </c>
      <c r="C2535" t="s">
        <v>390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549</v>
      </c>
      <c r="B2536">
        <v>2002</v>
      </c>
      <c r="C2536" t="s">
        <v>390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549</v>
      </c>
      <c r="B2537">
        <v>2001</v>
      </c>
      <c r="C2537" t="s">
        <v>390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549</v>
      </c>
      <c r="B2538">
        <v>2000</v>
      </c>
      <c r="C2538" t="s">
        <v>390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550</v>
      </c>
      <c r="B2539">
        <v>2015</v>
      </c>
      <c r="C2539" t="s">
        <v>382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550</v>
      </c>
      <c r="B2540">
        <v>2014</v>
      </c>
      <c r="C2540" t="s">
        <v>382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550</v>
      </c>
      <c r="B2541">
        <v>2013</v>
      </c>
      <c r="C2541" t="s">
        <v>382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550</v>
      </c>
      <c r="B2542">
        <v>2012</v>
      </c>
      <c r="C2542" t="s">
        <v>382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550</v>
      </c>
      <c r="B2543">
        <v>2011</v>
      </c>
      <c r="C2543" t="s">
        <v>382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550</v>
      </c>
      <c r="B2544">
        <v>2010</v>
      </c>
      <c r="C2544" t="s">
        <v>382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550</v>
      </c>
      <c r="B2545">
        <v>2009</v>
      </c>
      <c r="C2545" t="s">
        <v>382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550</v>
      </c>
      <c r="B2546">
        <v>2008</v>
      </c>
      <c r="C2546" t="s">
        <v>382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550</v>
      </c>
      <c r="B2547">
        <v>2007</v>
      </c>
      <c r="C2547" t="s">
        <v>382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550</v>
      </c>
      <c r="B2548">
        <v>2006</v>
      </c>
      <c r="C2548" t="s">
        <v>382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550</v>
      </c>
      <c r="B2549">
        <v>2005</v>
      </c>
      <c r="C2549" t="s">
        <v>382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550</v>
      </c>
      <c r="B2550">
        <v>2004</v>
      </c>
      <c r="C2550" t="s">
        <v>382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550</v>
      </c>
      <c r="B2551">
        <v>2003</v>
      </c>
      <c r="C2551" t="s">
        <v>382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550</v>
      </c>
      <c r="B2552">
        <v>2002</v>
      </c>
      <c r="C2552" t="s">
        <v>382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550</v>
      </c>
      <c r="B2553">
        <v>2001</v>
      </c>
      <c r="C2553" t="s">
        <v>382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550</v>
      </c>
      <c r="B2554">
        <v>2000</v>
      </c>
      <c r="C2554" t="s">
        <v>382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551</v>
      </c>
      <c r="B2555">
        <v>2015</v>
      </c>
      <c r="C2555" t="s">
        <v>382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551</v>
      </c>
      <c r="B2556">
        <v>2014</v>
      </c>
      <c r="C2556" t="s">
        <v>382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551</v>
      </c>
      <c r="B2557">
        <v>2013</v>
      </c>
      <c r="C2557" t="s">
        <v>382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551</v>
      </c>
      <c r="B2558">
        <v>2012</v>
      </c>
      <c r="C2558" t="s">
        <v>382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551</v>
      </c>
      <c r="B2559">
        <v>2011</v>
      </c>
      <c r="C2559" t="s">
        <v>382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551</v>
      </c>
      <c r="B2560">
        <v>2010</v>
      </c>
      <c r="C2560" t="s">
        <v>382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551</v>
      </c>
      <c r="B2561">
        <v>2009</v>
      </c>
      <c r="C2561" t="s">
        <v>382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551</v>
      </c>
      <c r="B2562">
        <v>2008</v>
      </c>
      <c r="C2562" t="s">
        <v>382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551</v>
      </c>
      <c r="B2563">
        <v>2007</v>
      </c>
      <c r="C2563" t="s">
        <v>382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551</v>
      </c>
      <c r="B2564">
        <v>2006</v>
      </c>
      <c r="C2564" t="s">
        <v>382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551</v>
      </c>
      <c r="B2565">
        <v>2005</v>
      </c>
      <c r="C2565" t="s">
        <v>382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551</v>
      </c>
      <c r="B2566">
        <v>2004</v>
      </c>
      <c r="C2566" t="s">
        <v>382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551</v>
      </c>
      <c r="B2567">
        <v>2003</v>
      </c>
      <c r="C2567" t="s">
        <v>382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551</v>
      </c>
      <c r="B2568">
        <v>2002</v>
      </c>
      <c r="C2568" t="s">
        <v>382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551</v>
      </c>
      <c r="B2569">
        <v>2001</v>
      </c>
      <c r="C2569" t="s">
        <v>382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551</v>
      </c>
      <c r="B2570">
        <v>2000</v>
      </c>
      <c r="C2570" t="s">
        <v>382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552</v>
      </c>
      <c r="B2571">
        <v>2015</v>
      </c>
      <c r="C2571" t="s">
        <v>382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552</v>
      </c>
      <c r="B2572">
        <v>2014</v>
      </c>
      <c r="C2572" t="s">
        <v>382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552</v>
      </c>
      <c r="B2573">
        <v>2013</v>
      </c>
      <c r="C2573" t="s">
        <v>382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552</v>
      </c>
      <c r="B2574">
        <v>2012</v>
      </c>
      <c r="C2574" t="s">
        <v>382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552</v>
      </c>
      <c r="B2575">
        <v>2011</v>
      </c>
      <c r="C2575" t="s">
        <v>382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552</v>
      </c>
      <c r="B2576">
        <v>2010</v>
      </c>
      <c r="C2576" t="s">
        <v>382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552</v>
      </c>
      <c r="B2577">
        <v>2009</v>
      </c>
      <c r="C2577" t="s">
        <v>382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552</v>
      </c>
      <c r="B2578">
        <v>2008</v>
      </c>
      <c r="C2578" t="s">
        <v>382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552</v>
      </c>
      <c r="B2579">
        <v>2007</v>
      </c>
      <c r="C2579" t="s">
        <v>382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552</v>
      </c>
      <c r="B2580">
        <v>2006</v>
      </c>
      <c r="C2580" t="s">
        <v>382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552</v>
      </c>
      <c r="B2581">
        <v>2005</v>
      </c>
      <c r="C2581" t="s">
        <v>382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552</v>
      </c>
      <c r="B2582">
        <v>2004</v>
      </c>
      <c r="C2582" t="s">
        <v>382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552</v>
      </c>
      <c r="B2583">
        <v>2003</v>
      </c>
      <c r="C2583" t="s">
        <v>382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552</v>
      </c>
      <c r="B2584">
        <v>2002</v>
      </c>
      <c r="C2584" t="s">
        <v>382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552</v>
      </c>
      <c r="B2585">
        <v>2001</v>
      </c>
      <c r="C2585" t="s">
        <v>382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552</v>
      </c>
      <c r="B2586">
        <v>2000</v>
      </c>
      <c r="C2586" t="s">
        <v>382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553</v>
      </c>
      <c r="B2587">
        <v>2015</v>
      </c>
      <c r="C2587" t="s">
        <v>382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553</v>
      </c>
      <c r="B2588">
        <v>2014</v>
      </c>
      <c r="C2588" t="s">
        <v>382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553</v>
      </c>
      <c r="B2589">
        <v>2013</v>
      </c>
      <c r="C2589" t="s">
        <v>382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553</v>
      </c>
      <c r="B2590">
        <v>2012</v>
      </c>
      <c r="C2590" t="s">
        <v>382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553</v>
      </c>
      <c r="B2591">
        <v>2011</v>
      </c>
      <c r="C2591" t="s">
        <v>382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553</v>
      </c>
      <c r="B2592">
        <v>2010</v>
      </c>
      <c r="C2592" t="s">
        <v>382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553</v>
      </c>
      <c r="B2593">
        <v>2009</v>
      </c>
      <c r="C2593" t="s">
        <v>382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553</v>
      </c>
      <c r="B2594">
        <v>2008</v>
      </c>
      <c r="C2594" t="s">
        <v>382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553</v>
      </c>
      <c r="B2595">
        <v>2007</v>
      </c>
      <c r="C2595" t="s">
        <v>382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553</v>
      </c>
      <c r="B2596">
        <v>2006</v>
      </c>
      <c r="C2596" t="s">
        <v>382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553</v>
      </c>
      <c r="B2597">
        <v>2005</v>
      </c>
      <c r="C2597" t="s">
        <v>382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553</v>
      </c>
      <c r="B2598">
        <v>2004</v>
      </c>
      <c r="C2598" t="s">
        <v>382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553</v>
      </c>
      <c r="B2599">
        <v>2003</v>
      </c>
      <c r="C2599" t="s">
        <v>382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553</v>
      </c>
      <c r="B2600">
        <v>2002</v>
      </c>
      <c r="C2600" t="s">
        <v>382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553</v>
      </c>
      <c r="B2601">
        <v>2001</v>
      </c>
      <c r="C2601" t="s">
        <v>382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553</v>
      </c>
      <c r="B2602">
        <v>2000</v>
      </c>
      <c r="C2602" t="s">
        <v>382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554</v>
      </c>
      <c r="B2603">
        <v>2015</v>
      </c>
      <c r="C2603" t="s">
        <v>382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554</v>
      </c>
      <c r="B2604">
        <v>2014</v>
      </c>
      <c r="C2604" t="s">
        <v>382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554</v>
      </c>
      <c r="B2605">
        <v>2013</v>
      </c>
      <c r="C2605" t="s">
        <v>382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554</v>
      </c>
      <c r="B2606">
        <v>2012</v>
      </c>
      <c r="C2606" t="s">
        <v>382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554</v>
      </c>
      <c r="B2607">
        <v>2011</v>
      </c>
      <c r="C2607" t="s">
        <v>382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554</v>
      </c>
      <c r="B2608">
        <v>2010</v>
      </c>
      <c r="C2608" t="s">
        <v>382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554</v>
      </c>
      <c r="B2609">
        <v>2009</v>
      </c>
      <c r="C2609" t="s">
        <v>382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554</v>
      </c>
      <c r="B2610">
        <v>2008</v>
      </c>
      <c r="C2610" t="s">
        <v>382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554</v>
      </c>
      <c r="B2611">
        <v>2007</v>
      </c>
      <c r="C2611" t="s">
        <v>382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554</v>
      </c>
      <c r="B2612">
        <v>2006</v>
      </c>
      <c r="C2612" t="s">
        <v>382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554</v>
      </c>
      <c r="B2613">
        <v>2005</v>
      </c>
      <c r="C2613" t="s">
        <v>382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554</v>
      </c>
      <c r="B2614">
        <v>2004</v>
      </c>
      <c r="C2614" t="s">
        <v>382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554</v>
      </c>
      <c r="B2615">
        <v>2003</v>
      </c>
      <c r="C2615" t="s">
        <v>382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554</v>
      </c>
      <c r="B2616">
        <v>2002</v>
      </c>
      <c r="C2616" t="s">
        <v>382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554</v>
      </c>
      <c r="B2617">
        <v>2001</v>
      </c>
      <c r="C2617" t="s">
        <v>382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554</v>
      </c>
      <c r="B2618">
        <v>2000</v>
      </c>
      <c r="C2618" t="s">
        <v>382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555</v>
      </c>
      <c r="B2619">
        <v>2015</v>
      </c>
      <c r="C2619" t="s">
        <v>382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555</v>
      </c>
      <c r="B2620">
        <v>2014</v>
      </c>
      <c r="C2620" t="s">
        <v>382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555</v>
      </c>
      <c r="B2621">
        <v>2013</v>
      </c>
      <c r="C2621" t="s">
        <v>382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555</v>
      </c>
      <c r="B2622">
        <v>2012</v>
      </c>
      <c r="C2622" t="s">
        <v>382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555</v>
      </c>
      <c r="B2623">
        <v>2011</v>
      </c>
      <c r="C2623" t="s">
        <v>382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555</v>
      </c>
      <c r="B2624">
        <v>2010</v>
      </c>
      <c r="C2624" t="s">
        <v>382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555</v>
      </c>
      <c r="B2625">
        <v>2009</v>
      </c>
      <c r="C2625" t="s">
        <v>382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555</v>
      </c>
      <c r="B2626">
        <v>2008</v>
      </c>
      <c r="C2626" t="s">
        <v>382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555</v>
      </c>
      <c r="B2627">
        <v>2007</v>
      </c>
      <c r="C2627" t="s">
        <v>382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555</v>
      </c>
      <c r="B2628">
        <v>2006</v>
      </c>
      <c r="C2628" t="s">
        <v>382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555</v>
      </c>
      <c r="B2629">
        <v>2005</v>
      </c>
      <c r="C2629" t="s">
        <v>382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555</v>
      </c>
      <c r="B2630">
        <v>2004</v>
      </c>
      <c r="C2630" t="s">
        <v>382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555</v>
      </c>
      <c r="B2631">
        <v>2003</v>
      </c>
      <c r="C2631" t="s">
        <v>382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555</v>
      </c>
      <c r="B2632">
        <v>2002</v>
      </c>
      <c r="C2632" t="s">
        <v>382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555</v>
      </c>
      <c r="B2633">
        <v>2001</v>
      </c>
      <c r="C2633" t="s">
        <v>382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555</v>
      </c>
      <c r="B2634">
        <v>2000</v>
      </c>
      <c r="C2634" t="s">
        <v>382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556</v>
      </c>
      <c r="B2635">
        <v>2015</v>
      </c>
      <c r="C2635" t="s">
        <v>382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556</v>
      </c>
      <c r="B2636">
        <v>2014</v>
      </c>
      <c r="C2636" t="s">
        <v>382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556</v>
      </c>
      <c r="B2637">
        <v>2013</v>
      </c>
      <c r="C2637" t="s">
        <v>382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556</v>
      </c>
      <c r="B2638">
        <v>2012</v>
      </c>
      <c r="C2638" t="s">
        <v>382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556</v>
      </c>
      <c r="B2639">
        <v>2011</v>
      </c>
      <c r="C2639" t="s">
        <v>382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556</v>
      </c>
      <c r="B2640">
        <v>2010</v>
      </c>
      <c r="C2640" t="s">
        <v>382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556</v>
      </c>
      <c r="B2641">
        <v>2009</v>
      </c>
      <c r="C2641" t="s">
        <v>382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556</v>
      </c>
      <c r="B2642">
        <v>2008</v>
      </c>
      <c r="C2642" t="s">
        <v>382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556</v>
      </c>
      <c r="B2643">
        <v>2007</v>
      </c>
      <c r="C2643" t="s">
        <v>382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556</v>
      </c>
      <c r="B2644">
        <v>2006</v>
      </c>
      <c r="C2644" t="s">
        <v>382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556</v>
      </c>
      <c r="B2645">
        <v>2005</v>
      </c>
      <c r="C2645" t="s">
        <v>382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556</v>
      </c>
      <c r="B2646">
        <v>2004</v>
      </c>
      <c r="C2646" t="s">
        <v>382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556</v>
      </c>
      <c r="B2647">
        <v>2003</v>
      </c>
      <c r="C2647" t="s">
        <v>382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556</v>
      </c>
      <c r="B2648">
        <v>2002</v>
      </c>
      <c r="C2648" t="s">
        <v>382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556</v>
      </c>
      <c r="B2649">
        <v>2001</v>
      </c>
      <c r="C2649" t="s">
        <v>382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556</v>
      </c>
      <c r="B2650">
        <v>2000</v>
      </c>
      <c r="C2650" t="s">
        <v>382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557</v>
      </c>
      <c r="B2651">
        <v>2015</v>
      </c>
      <c r="C2651" t="s">
        <v>382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557</v>
      </c>
      <c r="B2652">
        <v>2014</v>
      </c>
      <c r="C2652" t="s">
        <v>382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557</v>
      </c>
      <c r="B2653">
        <v>2013</v>
      </c>
      <c r="C2653" t="s">
        <v>382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557</v>
      </c>
      <c r="B2654">
        <v>2012</v>
      </c>
      <c r="C2654" t="s">
        <v>382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557</v>
      </c>
      <c r="B2655">
        <v>2011</v>
      </c>
      <c r="C2655" t="s">
        <v>382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557</v>
      </c>
      <c r="B2656">
        <v>2010</v>
      </c>
      <c r="C2656" t="s">
        <v>382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557</v>
      </c>
      <c r="B2657">
        <v>2009</v>
      </c>
      <c r="C2657" t="s">
        <v>382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557</v>
      </c>
      <c r="B2658">
        <v>2008</v>
      </c>
      <c r="C2658" t="s">
        <v>382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557</v>
      </c>
      <c r="B2659">
        <v>2007</v>
      </c>
      <c r="C2659" t="s">
        <v>382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557</v>
      </c>
      <c r="B2660">
        <v>2006</v>
      </c>
      <c r="C2660" t="s">
        <v>382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557</v>
      </c>
      <c r="B2661">
        <v>2005</v>
      </c>
      <c r="C2661" t="s">
        <v>382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557</v>
      </c>
      <c r="B2662">
        <v>2004</v>
      </c>
      <c r="C2662" t="s">
        <v>382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557</v>
      </c>
      <c r="B2663">
        <v>2003</v>
      </c>
      <c r="C2663" t="s">
        <v>382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557</v>
      </c>
      <c r="B2664">
        <v>2002</v>
      </c>
      <c r="C2664" t="s">
        <v>382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557</v>
      </c>
      <c r="B2665">
        <v>2001</v>
      </c>
      <c r="C2665" t="s">
        <v>382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557</v>
      </c>
      <c r="B2666">
        <v>2000</v>
      </c>
      <c r="C2666" t="s">
        <v>382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558</v>
      </c>
      <c r="B2667">
        <v>2015</v>
      </c>
      <c r="C2667" t="s">
        <v>382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558</v>
      </c>
      <c r="B2668">
        <v>2014</v>
      </c>
      <c r="C2668" t="s">
        <v>382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558</v>
      </c>
      <c r="B2669">
        <v>2013</v>
      </c>
      <c r="C2669" t="s">
        <v>382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558</v>
      </c>
      <c r="B2670">
        <v>2012</v>
      </c>
      <c r="C2670" t="s">
        <v>382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558</v>
      </c>
      <c r="B2671">
        <v>2011</v>
      </c>
      <c r="C2671" t="s">
        <v>382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558</v>
      </c>
      <c r="B2672">
        <v>2010</v>
      </c>
      <c r="C2672" t="s">
        <v>382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558</v>
      </c>
      <c r="B2673">
        <v>2009</v>
      </c>
      <c r="C2673" t="s">
        <v>382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558</v>
      </c>
      <c r="B2674">
        <v>2008</v>
      </c>
      <c r="C2674" t="s">
        <v>382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558</v>
      </c>
      <c r="B2675">
        <v>2007</v>
      </c>
      <c r="C2675" t="s">
        <v>382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558</v>
      </c>
      <c r="B2676">
        <v>2006</v>
      </c>
      <c r="C2676" t="s">
        <v>382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558</v>
      </c>
      <c r="B2677">
        <v>2005</v>
      </c>
      <c r="C2677" t="s">
        <v>382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558</v>
      </c>
      <c r="B2678">
        <v>2004</v>
      </c>
      <c r="C2678" t="s">
        <v>382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558</v>
      </c>
      <c r="B2679">
        <v>2003</v>
      </c>
      <c r="C2679" t="s">
        <v>382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558</v>
      </c>
      <c r="B2680">
        <v>2002</v>
      </c>
      <c r="C2680" t="s">
        <v>382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558</v>
      </c>
      <c r="B2681">
        <v>2001</v>
      </c>
      <c r="C2681" t="s">
        <v>382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558</v>
      </c>
      <c r="B2682">
        <v>2000</v>
      </c>
      <c r="C2682" t="s">
        <v>382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559</v>
      </c>
      <c r="B2683">
        <v>2015</v>
      </c>
      <c r="C2683" t="s">
        <v>382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559</v>
      </c>
      <c r="B2684">
        <v>2014</v>
      </c>
      <c r="C2684" t="s">
        <v>382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559</v>
      </c>
      <c r="B2685">
        <v>2013</v>
      </c>
      <c r="C2685" t="s">
        <v>382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559</v>
      </c>
      <c r="B2686">
        <v>2012</v>
      </c>
      <c r="C2686" t="s">
        <v>382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559</v>
      </c>
      <c r="B2687">
        <v>2011</v>
      </c>
      <c r="C2687" t="s">
        <v>382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559</v>
      </c>
      <c r="B2688">
        <v>2010</v>
      </c>
      <c r="C2688" t="s">
        <v>382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559</v>
      </c>
      <c r="B2689">
        <v>2009</v>
      </c>
      <c r="C2689" t="s">
        <v>382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559</v>
      </c>
      <c r="B2690">
        <v>2008</v>
      </c>
      <c r="C2690" t="s">
        <v>382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559</v>
      </c>
      <c r="B2691">
        <v>2007</v>
      </c>
      <c r="C2691" t="s">
        <v>382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559</v>
      </c>
      <c r="B2692">
        <v>2006</v>
      </c>
      <c r="C2692" t="s">
        <v>382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559</v>
      </c>
      <c r="B2693">
        <v>2005</v>
      </c>
      <c r="C2693" t="s">
        <v>382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559</v>
      </c>
      <c r="B2694">
        <v>2004</v>
      </c>
      <c r="C2694" t="s">
        <v>382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559</v>
      </c>
      <c r="B2695">
        <v>2003</v>
      </c>
      <c r="C2695" t="s">
        <v>382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559</v>
      </c>
      <c r="B2696">
        <v>2002</v>
      </c>
      <c r="C2696" t="s">
        <v>382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559</v>
      </c>
      <c r="B2697">
        <v>2001</v>
      </c>
      <c r="C2697" t="s">
        <v>382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559</v>
      </c>
      <c r="B2698">
        <v>2000</v>
      </c>
      <c r="C2698" t="s">
        <v>382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560</v>
      </c>
      <c r="B2699">
        <v>2015</v>
      </c>
      <c r="C2699" t="s">
        <v>382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560</v>
      </c>
      <c r="B2700">
        <v>2014</v>
      </c>
      <c r="C2700" t="s">
        <v>382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560</v>
      </c>
      <c r="B2701">
        <v>2013</v>
      </c>
      <c r="C2701" t="s">
        <v>382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560</v>
      </c>
      <c r="B2702">
        <v>2012</v>
      </c>
      <c r="C2702" t="s">
        <v>382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560</v>
      </c>
      <c r="B2703">
        <v>2011</v>
      </c>
      <c r="C2703" t="s">
        <v>382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560</v>
      </c>
      <c r="B2704">
        <v>2010</v>
      </c>
      <c r="C2704" t="s">
        <v>382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560</v>
      </c>
      <c r="B2705">
        <v>2009</v>
      </c>
      <c r="C2705" t="s">
        <v>382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560</v>
      </c>
      <c r="B2706">
        <v>2008</v>
      </c>
      <c r="C2706" t="s">
        <v>382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560</v>
      </c>
      <c r="B2707">
        <v>2007</v>
      </c>
      <c r="C2707" t="s">
        <v>382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560</v>
      </c>
      <c r="B2708">
        <v>2006</v>
      </c>
      <c r="C2708" t="s">
        <v>382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560</v>
      </c>
      <c r="B2709">
        <v>2005</v>
      </c>
      <c r="C2709" t="s">
        <v>382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560</v>
      </c>
      <c r="B2710">
        <v>2004</v>
      </c>
      <c r="C2710" t="s">
        <v>382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560</v>
      </c>
      <c r="B2711">
        <v>2003</v>
      </c>
      <c r="C2711" t="s">
        <v>382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560</v>
      </c>
      <c r="B2712">
        <v>2002</v>
      </c>
      <c r="C2712" t="s">
        <v>382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560</v>
      </c>
      <c r="B2713">
        <v>2001</v>
      </c>
      <c r="C2713" t="s">
        <v>382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560</v>
      </c>
      <c r="B2714">
        <v>2000</v>
      </c>
      <c r="C2714" t="s">
        <v>382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561</v>
      </c>
      <c r="B2715">
        <v>2013</v>
      </c>
      <c r="C2715" t="s">
        <v>382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562</v>
      </c>
      <c r="B2716">
        <v>2015</v>
      </c>
      <c r="C2716" t="s">
        <v>382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562</v>
      </c>
      <c r="B2717">
        <v>2014</v>
      </c>
      <c r="C2717" t="s">
        <v>382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562</v>
      </c>
      <c r="B2718">
        <v>2013</v>
      </c>
      <c r="C2718" t="s">
        <v>382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562</v>
      </c>
      <c r="B2719">
        <v>2012</v>
      </c>
      <c r="C2719" t="s">
        <v>382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562</v>
      </c>
      <c r="B2720">
        <v>2011</v>
      </c>
      <c r="C2720" t="s">
        <v>382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562</v>
      </c>
      <c r="B2721">
        <v>2010</v>
      </c>
      <c r="C2721" t="s">
        <v>382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562</v>
      </c>
      <c r="B2722">
        <v>2009</v>
      </c>
      <c r="C2722" t="s">
        <v>382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562</v>
      </c>
      <c r="B2723">
        <v>2008</v>
      </c>
      <c r="C2723" t="s">
        <v>382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562</v>
      </c>
      <c r="B2724">
        <v>2007</v>
      </c>
      <c r="C2724" t="s">
        <v>382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562</v>
      </c>
      <c r="B2725">
        <v>2006</v>
      </c>
      <c r="C2725" t="s">
        <v>382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562</v>
      </c>
      <c r="B2726">
        <v>2005</v>
      </c>
      <c r="C2726" t="s">
        <v>382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562</v>
      </c>
      <c r="B2727">
        <v>2004</v>
      </c>
      <c r="C2727" t="s">
        <v>382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562</v>
      </c>
      <c r="B2728">
        <v>2003</v>
      </c>
      <c r="C2728" t="s">
        <v>382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562</v>
      </c>
      <c r="B2729">
        <v>2002</v>
      </c>
      <c r="C2729" t="s">
        <v>382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562</v>
      </c>
      <c r="B2730">
        <v>2001</v>
      </c>
      <c r="C2730" t="s">
        <v>382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562</v>
      </c>
      <c r="B2731">
        <v>2000</v>
      </c>
      <c r="C2731" t="s">
        <v>382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563</v>
      </c>
      <c r="B2732">
        <v>2015</v>
      </c>
      <c r="C2732" t="s">
        <v>382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563</v>
      </c>
      <c r="B2733">
        <v>2014</v>
      </c>
      <c r="C2733" t="s">
        <v>382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563</v>
      </c>
      <c r="B2734">
        <v>2013</v>
      </c>
      <c r="C2734" t="s">
        <v>382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563</v>
      </c>
      <c r="B2735">
        <v>2012</v>
      </c>
      <c r="C2735" t="s">
        <v>382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563</v>
      </c>
      <c r="B2736">
        <v>2011</v>
      </c>
      <c r="C2736" t="s">
        <v>382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563</v>
      </c>
      <c r="B2737">
        <v>2010</v>
      </c>
      <c r="C2737" t="s">
        <v>382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563</v>
      </c>
      <c r="B2738">
        <v>2009</v>
      </c>
      <c r="C2738" t="s">
        <v>382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563</v>
      </c>
      <c r="B2739">
        <v>2008</v>
      </c>
      <c r="C2739" t="s">
        <v>382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563</v>
      </c>
      <c r="B2740">
        <v>2007</v>
      </c>
      <c r="C2740" t="s">
        <v>382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563</v>
      </c>
      <c r="B2741">
        <v>2006</v>
      </c>
      <c r="C2741" t="s">
        <v>382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563</v>
      </c>
      <c r="B2742">
        <v>2005</v>
      </c>
      <c r="C2742" t="s">
        <v>382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563</v>
      </c>
      <c r="B2743">
        <v>2004</v>
      </c>
      <c r="C2743" t="s">
        <v>382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563</v>
      </c>
      <c r="B2744">
        <v>2003</v>
      </c>
      <c r="C2744" t="s">
        <v>382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563</v>
      </c>
      <c r="B2745">
        <v>2002</v>
      </c>
      <c r="C2745" t="s">
        <v>382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563</v>
      </c>
      <c r="B2746">
        <v>2001</v>
      </c>
      <c r="C2746" t="s">
        <v>382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563</v>
      </c>
      <c r="B2747">
        <v>2000</v>
      </c>
      <c r="C2747" t="s">
        <v>382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564</v>
      </c>
      <c r="B2748">
        <v>2015</v>
      </c>
      <c r="C2748" t="s">
        <v>382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564</v>
      </c>
      <c r="B2749">
        <v>2014</v>
      </c>
      <c r="C2749" t="s">
        <v>382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564</v>
      </c>
      <c r="B2750">
        <v>2013</v>
      </c>
      <c r="C2750" t="s">
        <v>382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564</v>
      </c>
      <c r="B2751">
        <v>2012</v>
      </c>
      <c r="C2751" t="s">
        <v>382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564</v>
      </c>
      <c r="B2752">
        <v>2011</v>
      </c>
      <c r="C2752" t="s">
        <v>382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564</v>
      </c>
      <c r="B2753">
        <v>2010</v>
      </c>
      <c r="C2753" t="s">
        <v>382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564</v>
      </c>
      <c r="B2754">
        <v>2009</v>
      </c>
      <c r="C2754" t="s">
        <v>382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564</v>
      </c>
      <c r="B2755">
        <v>2008</v>
      </c>
      <c r="C2755" t="s">
        <v>382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564</v>
      </c>
      <c r="B2756">
        <v>2007</v>
      </c>
      <c r="C2756" t="s">
        <v>382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564</v>
      </c>
      <c r="B2757">
        <v>2006</v>
      </c>
      <c r="C2757" t="s">
        <v>382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564</v>
      </c>
      <c r="B2758">
        <v>2005</v>
      </c>
      <c r="C2758" t="s">
        <v>382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564</v>
      </c>
      <c r="B2759">
        <v>2004</v>
      </c>
      <c r="C2759" t="s">
        <v>382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564</v>
      </c>
      <c r="B2760">
        <v>2003</v>
      </c>
      <c r="C2760" t="s">
        <v>382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564</v>
      </c>
      <c r="B2761">
        <v>2002</v>
      </c>
      <c r="C2761" t="s">
        <v>382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564</v>
      </c>
      <c r="B2762">
        <v>2001</v>
      </c>
      <c r="C2762" t="s">
        <v>382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564</v>
      </c>
      <c r="B2763">
        <v>2000</v>
      </c>
      <c r="C2763" t="s">
        <v>382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565</v>
      </c>
      <c r="B2764">
        <v>2015</v>
      </c>
      <c r="C2764" t="s">
        <v>390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565</v>
      </c>
      <c r="B2765">
        <v>2014</v>
      </c>
      <c r="C2765" t="s">
        <v>390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565</v>
      </c>
      <c r="B2766">
        <v>2013</v>
      </c>
      <c r="C2766" t="s">
        <v>390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565</v>
      </c>
      <c r="B2767">
        <v>2012</v>
      </c>
      <c r="C2767" t="s">
        <v>390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565</v>
      </c>
      <c r="B2768">
        <v>2011</v>
      </c>
      <c r="C2768" t="s">
        <v>390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565</v>
      </c>
      <c r="B2769">
        <v>2010</v>
      </c>
      <c r="C2769" t="s">
        <v>390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565</v>
      </c>
      <c r="B2770">
        <v>2009</v>
      </c>
      <c r="C2770" t="s">
        <v>390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565</v>
      </c>
      <c r="B2771">
        <v>2008</v>
      </c>
      <c r="C2771" t="s">
        <v>390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565</v>
      </c>
      <c r="B2772">
        <v>2007</v>
      </c>
      <c r="C2772" t="s">
        <v>390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565</v>
      </c>
      <c r="B2773">
        <v>2006</v>
      </c>
      <c r="C2773" t="s">
        <v>390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565</v>
      </c>
      <c r="B2774">
        <v>2005</v>
      </c>
      <c r="C2774" t="s">
        <v>390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565</v>
      </c>
      <c r="B2775">
        <v>2004</v>
      </c>
      <c r="C2775" t="s">
        <v>390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565</v>
      </c>
      <c r="B2776">
        <v>2003</v>
      </c>
      <c r="C2776" t="s">
        <v>390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565</v>
      </c>
      <c r="B2777">
        <v>2002</v>
      </c>
      <c r="C2777" t="s">
        <v>390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565</v>
      </c>
      <c r="B2778">
        <v>2001</v>
      </c>
      <c r="C2778" t="s">
        <v>390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565</v>
      </c>
      <c r="B2779">
        <v>2000</v>
      </c>
      <c r="C2779" t="s">
        <v>390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566</v>
      </c>
      <c r="B2780">
        <v>2015</v>
      </c>
      <c r="C2780" t="s">
        <v>382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566</v>
      </c>
      <c r="B2781">
        <v>2014</v>
      </c>
      <c r="C2781" t="s">
        <v>382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566</v>
      </c>
      <c r="B2782">
        <v>2013</v>
      </c>
      <c r="C2782" t="s">
        <v>382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566</v>
      </c>
      <c r="B2783">
        <v>2012</v>
      </c>
      <c r="C2783" t="s">
        <v>382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566</v>
      </c>
      <c r="B2784">
        <v>2011</v>
      </c>
      <c r="C2784" t="s">
        <v>382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566</v>
      </c>
      <c r="B2785">
        <v>2010</v>
      </c>
      <c r="C2785" t="s">
        <v>382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566</v>
      </c>
      <c r="B2786">
        <v>2009</v>
      </c>
      <c r="C2786" t="s">
        <v>382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566</v>
      </c>
      <c r="B2787">
        <v>2008</v>
      </c>
      <c r="C2787" t="s">
        <v>382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566</v>
      </c>
      <c r="B2788">
        <v>2007</v>
      </c>
      <c r="C2788" t="s">
        <v>382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566</v>
      </c>
      <c r="B2789">
        <v>2006</v>
      </c>
      <c r="C2789" t="s">
        <v>382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566</v>
      </c>
      <c r="B2790">
        <v>2005</v>
      </c>
      <c r="C2790" t="s">
        <v>382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566</v>
      </c>
      <c r="B2791">
        <v>2004</v>
      </c>
      <c r="C2791" t="s">
        <v>382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566</v>
      </c>
      <c r="B2792">
        <v>2003</v>
      </c>
      <c r="C2792" t="s">
        <v>382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566</v>
      </c>
      <c r="B2793">
        <v>2002</v>
      </c>
      <c r="C2793" t="s">
        <v>382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566</v>
      </c>
      <c r="B2794">
        <v>2001</v>
      </c>
      <c r="C2794" t="s">
        <v>382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566</v>
      </c>
      <c r="B2795">
        <v>2000</v>
      </c>
      <c r="C2795" t="s">
        <v>382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567</v>
      </c>
      <c r="B2796">
        <v>2015</v>
      </c>
      <c r="C2796" t="s">
        <v>390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567</v>
      </c>
      <c r="B2797">
        <v>2014</v>
      </c>
      <c r="C2797" t="s">
        <v>390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567</v>
      </c>
      <c r="B2798">
        <v>2013</v>
      </c>
      <c r="C2798" t="s">
        <v>390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567</v>
      </c>
      <c r="B2799">
        <v>2012</v>
      </c>
      <c r="C2799" t="s">
        <v>390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567</v>
      </c>
      <c r="B2800">
        <v>2011</v>
      </c>
      <c r="C2800" t="s">
        <v>390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567</v>
      </c>
      <c r="B2801">
        <v>2010</v>
      </c>
      <c r="C2801" t="s">
        <v>390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567</v>
      </c>
      <c r="B2802">
        <v>2009</v>
      </c>
      <c r="C2802" t="s">
        <v>390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567</v>
      </c>
      <c r="B2803">
        <v>2008</v>
      </c>
      <c r="C2803" t="s">
        <v>390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567</v>
      </c>
      <c r="B2804">
        <v>2007</v>
      </c>
      <c r="C2804" t="s">
        <v>390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567</v>
      </c>
      <c r="B2805">
        <v>2006</v>
      </c>
      <c r="C2805" t="s">
        <v>390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567</v>
      </c>
      <c r="B2806">
        <v>2005</v>
      </c>
      <c r="C2806" t="s">
        <v>390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567</v>
      </c>
      <c r="B2807">
        <v>2004</v>
      </c>
      <c r="C2807" t="s">
        <v>390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567</v>
      </c>
      <c r="B2808">
        <v>2003</v>
      </c>
      <c r="C2808" t="s">
        <v>390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567</v>
      </c>
      <c r="B2809">
        <v>2002</v>
      </c>
      <c r="C2809" t="s">
        <v>390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567</v>
      </c>
      <c r="B2810">
        <v>2001</v>
      </c>
      <c r="C2810" t="s">
        <v>390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567</v>
      </c>
      <c r="B2811">
        <v>2000</v>
      </c>
      <c r="C2811" t="s">
        <v>390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568</v>
      </c>
      <c r="B2812">
        <v>2015</v>
      </c>
      <c r="C2812" t="s">
        <v>382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568</v>
      </c>
      <c r="B2813">
        <v>2014</v>
      </c>
      <c r="C2813" t="s">
        <v>382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568</v>
      </c>
      <c r="B2814">
        <v>2013</v>
      </c>
      <c r="C2814" t="s">
        <v>382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568</v>
      </c>
      <c r="B2815">
        <v>2012</v>
      </c>
      <c r="C2815" t="s">
        <v>382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568</v>
      </c>
      <c r="B2816">
        <v>2011</v>
      </c>
      <c r="C2816" t="s">
        <v>382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568</v>
      </c>
      <c r="B2817">
        <v>2010</v>
      </c>
      <c r="C2817" t="s">
        <v>382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568</v>
      </c>
      <c r="B2818">
        <v>2009</v>
      </c>
      <c r="C2818" t="s">
        <v>382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568</v>
      </c>
      <c r="B2819">
        <v>2008</v>
      </c>
      <c r="C2819" t="s">
        <v>382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568</v>
      </c>
      <c r="B2820">
        <v>2007</v>
      </c>
      <c r="C2820" t="s">
        <v>382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568</v>
      </c>
      <c r="B2821">
        <v>2006</v>
      </c>
      <c r="C2821" t="s">
        <v>382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568</v>
      </c>
      <c r="B2822">
        <v>2005</v>
      </c>
      <c r="C2822" t="s">
        <v>382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568</v>
      </c>
      <c r="B2823">
        <v>2004</v>
      </c>
      <c r="C2823" t="s">
        <v>382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568</v>
      </c>
      <c r="B2824">
        <v>2003</v>
      </c>
      <c r="C2824" t="s">
        <v>382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568</v>
      </c>
      <c r="B2825">
        <v>2002</v>
      </c>
      <c r="C2825" t="s">
        <v>382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568</v>
      </c>
      <c r="B2826">
        <v>2001</v>
      </c>
      <c r="C2826" t="s">
        <v>382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568</v>
      </c>
      <c r="B2827">
        <v>2000</v>
      </c>
      <c r="C2827" t="s">
        <v>382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569</v>
      </c>
      <c r="B2828">
        <v>2015</v>
      </c>
      <c r="C2828" t="s">
        <v>382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569</v>
      </c>
      <c r="B2829">
        <v>2014</v>
      </c>
      <c r="C2829" t="s">
        <v>382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569</v>
      </c>
      <c r="B2830">
        <v>2013</v>
      </c>
      <c r="C2830" t="s">
        <v>382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569</v>
      </c>
      <c r="B2831">
        <v>2012</v>
      </c>
      <c r="C2831" t="s">
        <v>382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569</v>
      </c>
      <c r="B2832">
        <v>2011</v>
      </c>
      <c r="C2832" t="s">
        <v>382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569</v>
      </c>
      <c r="B2833">
        <v>2010</v>
      </c>
      <c r="C2833" t="s">
        <v>382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569</v>
      </c>
      <c r="B2834">
        <v>2009</v>
      </c>
      <c r="C2834" t="s">
        <v>382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569</v>
      </c>
      <c r="B2835">
        <v>2008</v>
      </c>
      <c r="C2835" t="s">
        <v>382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569</v>
      </c>
      <c r="B2836">
        <v>2007</v>
      </c>
      <c r="C2836" t="s">
        <v>382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569</v>
      </c>
      <c r="B2837">
        <v>2006</v>
      </c>
      <c r="C2837" t="s">
        <v>382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569</v>
      </c>
      <c r="B2838">
        <v>2005</v>
      </c>
      <c r="C2838" t="s">
        <v>382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569</v>
      </c>
      <c r="B2839">
        <v>2004</v>
      </c>
      <c r="C2839" t="s">
        <v>382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569</v>
      </c>
      <c r="B2840">
        <v>2003</v>
      </c>
      <c r="C2840" t="s">
        <v>382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569</v>
      </c>
      <c r="B2841">
        <v>2002</v>
      </c>
      <c r="C2841" t="s">
        <v>382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569</v>
      </c>
      <c r="B2842">
        <v>2001</v>
      </c>
      <c r="C2842" t="s">
        <v>382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569</v>
      </c>
      <c r="B2843">
        <v>2000</v>
      </c>
      <c r="C2843" t="s">
        <v>382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570</v>
      </c>
      <c r="B2844">
        <v>2015</v>
      </c>
      <c r="C2844" t="s">
        <v>382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570</v>
      </c>
      <c r="B2845">
        <v>2014</v>
      </c>
      <c r="C2845" t="s">
        <v>382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570</v>
      </c>
      <c r="B2846">
        <v>2013</v>
      </c>
      <c r="C2846" t="s">
        <v>382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570</v>
      </c>
      <c r="B2847">
        <v>2012</v>
      </c>
      <c r="C2847" t="s">
        <v>382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570</v>
      </c>
      <c r="B2848">
        <v>2011</v>
      </c>
      <c r="C2848" t="s">
        <v>382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570</v>
      </c>
      <c r="B2849">
        <v>2010</v>
      </c>
      <c r="C2849" t="s">
        <v>382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570</v>
      </c>
      <c r="B2850">
        <v>2009</v>
      </c>
      <c r="C2850" t="s">
        <v>382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570</v>
      </c>
      <c r="B2851">
        <v>2008</v>
      </c>
      <c r="C2851" t="s">
        <v>382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570</v>
      </c>
      <c r="B2852">
        <v>2007</v>
      </c>
      <c r="C2852" t="s">
        <v>382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570</v>
      </c>
      <c r="B2853">
        <v>2006</v>
      </c>
      <c r="C2853" t="s">
        <v>382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570</v>
      </c>
      <c r="B2854">
        <v>2005</v>
      </c>
      <c r="C2854" t="s">
        <v>382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570</v>
      </c>
      <c r="B2855">
        <v>2004</v>
      </c>
      <c r="C2855" t="s">
        <v>382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570</v>
      </c>
      <c r="B2856">
        <v>2003</v>
      </c>
      <c r="C2856" t="s">
        <v>382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570</v>
      </c>
      <c r="B2857">
        <v>2002</v>
      </c>
      <c r="C2857" t="s">
        <v>382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570</v>
      </c>
      <c r="B2858">
        <v>2001</v>
      </c>
      <c r="C2858" t="s">
        <v>382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570</v>
      </c>
      <c r="B2859">
        <v>2000</v>
      </c>
      <c r="C2859" t="s">
        <v>382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571</v>
      </c>
      <c r="B2860">
        <v>2015</v>
      </c>
      <c r="C2860" t="s">
        <v>382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571</v>
      </c>
      <c r="B2861">
        <v>2014</v>
      </c>
      <c r="C2861" t="s">
        <v>382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571</v>
      </c>
      <c r="B2862">
        <v>2013</v>
      </c>
      <c r="C2862" t="s">
        <v>382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571</v>
      </c>
      <c r="B2863">
        <v>2012</v>
      </c>
      <c r="C2863" t="s">
        <v>382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571</v>
      </c>
      <c r="B2864">
        <v>2011</v>
      </c>
      <c r="C2864" t="s">
        <v>382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571</v>
      </c>
      <c r="B2865">
        <v>2010</v>
      </c>
      <c r="C2865" t="s">
        <v>382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571</v>
      </c>
      <c r="B2866">
        <v>2009</v>
      </c>
      <c r="C2866" t="s">
        <v>382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571</v>
      </c>
      <c r="B2867">
        <v>2008</v>
      </c>
      <c r="C2867" t="s">
        <v>382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571</v>
      </c>
      <c r="B2868">
        <v>2007</v>
      </c>
      <c r="C2868" t="s">
        <v>382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571</v>
      </c>
      <c r="B2869">
        <v>2006</v>
      </c>
      <c r="C2869" t="s">
        <v>382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571</v>
      </c>
      <c r="B2870">
        <v>2005</v>
      </c>
      <c r="C2870" t="s">
        <v>382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571</v>
      </c>
      <c r="B2871">
        <v>2004</v>
      </c>
      <c r="C2871" t="s">
        <v>382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571</v>
      </c>
      <c r="B2872">
        <v>2003</v>
      </c>
      <c r="C2872" t="s">
        <v>382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571</v>
      </c>
      <c r="B2873">
        <v>2002</v>
      </c>
      <c r="C2873" t="s">
        <v>382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571</v>
      </c>
      <c r="B2874">
        <v>2001</v>
      </c>
      <c r="C2874" t="s">
        <v>382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571</v>
      </c>
      <c r="B2875">
        <v>2000</v>
      </c>
      <c r="C2875" t="s">
        <v>382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572</v>
      </c>
      <c r="B2876">
        <v>2015</v>
      </c>
      <c r="C2876" t="s">
        <v>382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572</v>
      </c>
      <c r="B2877">
        <v>2014</v>
      </c>
      <c r="C2877" t="s">
        <v>382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572</v>
      </c>
      <c r="B2878">
        <v>2013</v>
      </c>
      <c r="C2878" t="s">
        <v>382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572</v>
      </c>
      <c r="B2879">
        <v>2012</v>
      </c>
      <c r="C2879" t="s">
        <v>382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572</v>
      </c>
      <c r="B2880">
        <v>2011</v>
      </c>
      <c r="C2880" t="s">
        <v>382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572</v>
      </c>
      <c r="B2881">
        <v>2010</v>
      </c>
      <c r="C2881" t="s">
        <v>382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572</v>
      </c>
      <c r="B2882">
        <v>2009</v>
      </c>
      <c r="C2882" t="s">
        <v>382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572</v>
      </c>
      <c r="B2883">
        <v>2008</v>
      </c>
      <c r="C2883" t="s">
        <v>382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572</v>
      </c>
      <c r="B2884">
        <v>2007</v>
      </c>
      <c r="C2884" t="s">
        <v>382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572</v>
      </c>
      <c r="B2885">
        <v>2006</v>
      </c>
      <c r="C2885" t="s">
        <v>382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572</v>
      </c>
      <c r="B2886">
        <v>2005</v>
      </c>
      <c r="C2886" t="s">
        <v>382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572</v>
      </c>
      <c r="B2887">
        <v>2004</v>
      </c>
      <c r="C2887" t="s">
        <v>382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572</v>
      </c>
      <c r="B2888">
        <v>2003</v>
      </c>
      <c r="C2888" t="s">
        <v>382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572</v>
      </c>
      <c r="B2889">
        <v>2002</v>
      </c>
      <c r="C2889" t="s">
        <v>382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572</v>
      </c>
      <c r="B2890">
        <v>2001</v>
      </c>
      <c r="C2890" t="s">
        <v>382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572</v>
      </c>
      <c r="B2891">
        <v>2000</v>
      </c>
      <c r="C2891" t="s">
        <v>382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573</v>
      </c>
      <c r="B2892">
        <v>2015</v>
      </c>
      <c r="C2892" t="s">
        <v>382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573</v>
      </c>
      <c r="B2893">
        <v>2014</v>
      </c>
      <c r="C2893" t="s">
        <v>382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573</v>
      </c>
      <c r="B2894">
        <v>2013</v>
      </c>
      <c r="C2894" t="s">
        <v>382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573</v>
      </c>
      <c r="B2895">
        <v>2012</v>
      </c>
      <c r="C2895" t="s">
        <v>382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573</v>
      </c>
      <c r="B2896">
        <v>2011</v>
      </c>
      <c r="C2896" t="s">
        <v>382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573</v>
      </c>
      <c r="B2897">
        <v>2010</v>
      </c>
      <c r="C2897" t="s">
        <v>382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573</v>
      </c>
      <c r="B2898">
        <v>2009</v>
      </c>
      <c r="C2898" t="s">
        <v>382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573</v>
      </c>
      <c r="B2899">
        <v>2008</v>
      </c>
      <c r="C2899" t="s">
        <v>382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573</v>
      </c>
      <c r="B2900">
        <v>2007</v>
      </c>
      <c r="C2900" t="s">
        <v>382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573</v>
      </c>
      <c r="B2901">
        <v>2006</v>
      </c>
      <c r="C2901" t="s">
        <v>382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573</v>
      </c>
      <c r="B2902">
        <v>2005</v>
      </c>
      <c r="C2902" t="s">
        <v>382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573</v>
      </c>
      <c r="B2903">
        <v>2004</v>
      </c>
      <c r="C2903" t="s">
        <v>382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573</v>
      </c>
      <c r="B2904">
        <v>2003</v>
      </c>
      <c r="C2904" t="s">
        <v>382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573</v>
      </c>
      <c r="B2905">
        <v>2002</v>
      </c>
      <c r="C2905" t="s">
        <v>382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573</v>
      </c>
      <c r="B2906">
        <v>2001</v>
      </c>
      <c r="C2906" t="s">
        <v>382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573</v>
      </c>
      <c r="B2907">
        <v>2000</v>
      </c>
      <c r="C2907" t="s">
        <v>382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574</v>
      </c>
      <c r="B2908">
        <v>2015</v>
      </c>
      <c r="C2908" t="s">
        <v>382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574</v>
      </c>
      <c r="B2909">
        <v>2014</v>
      </c>
      <c r="C2909" t="s">
        <v>382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574</v>
      </c>
      <c r="B2910">
        <v>2013</v>
      </c>
      <c r="C2910" t="s">
        <v>382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574</v>
      </c>
      <c r="B2911">
        <v>2012</v>
      </c>
      <c r="C2911" t="s">
        <v>382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574</v>
      </c>
      <c r="B2912">
        <v>2011</v>
      </c>
      <c r="C2912" t="s">
        <v>382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574</v>
      </c>
      <c r="B2913">
        <v>2010</v>
      </c>
      <c r="C2913" t="s">
        <v>382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574</v>
      </c>
      <c r="B2914">
        <v>2009</v>
      </c>
      <c r="C2914" t="s">
        <v>382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574</v>
      </c>
      <c r="B2915">
        <v>2008</v>
      </c>
      <c r="C2915" t="s">
        <v>382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574</v>
      </c>
      <c r="B2916">
        <v>2007</v>
      </c>
      <c r="C2916" t="s">
        <v>382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574</v>
      </c>
      <c r="B2917">
        <v>2006</v>
      </c>
      <c r="C2917" t="s">
        <v>382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574</v>
      </c>
      <c r="B2918">
        <v>2005</v>
      </c>
      <c r="C2918" t="s">
        <v>382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574</v>
      </c>
      <c r="B2919">
        <v>2004</v>
      </c>
      <c r="C2919" t="s">
        <v>382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574</v>
      </c>
      <c r="B2920">
        <v>2003</v>
      </c>
      <c r="C2920" t="s">
        <v>382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574</v>
      </c>
      <c r="B2921">
        <v>2002</v>
      </c>
      <c r="C2921" t="s">
        <v>382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574</v>
      </c>
      <c r="B2922">
        <v>2001</v>
      </c>
      <c r="C2922" t="s">
        <v>382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574</v>
      </c>
      <c r="B2923">
        <v>2000</v>
      </c>
      <c r="C2923" t="s">
        <v>382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575</v>
      </c>
      <c r="B2924">
        <v>2015</v>
      </c>
      <c r="C2924" t="s">
        <v>382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575</v>
      </c>
      <c r="B2925">
        <v>2014</v>
      </c>
      <c r="C2925" t="s">
        <v>382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575</v>
      </c>
      <c r="B2926">
        <v>2013</v>
      </c>
      <c r="C2926" t="s">
        <v>382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575</v>
      </c>
      <c r="B2927">
        <v>2012</v>
      </c>
      <c r="C2927" t="s">
        <v>382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575</v>
      </c>
      <c r="B2928">
        <v>2011</v>
      </c>
      <c r="C2928" t="s">
        <v>382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575</v>
      </c>
      <c r="B2929">
        <v>2010</v>
      </c>
      <c r="C2929" t="s">
        <v>382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575</v>
      </c>
      <c r="B2930">
        <v>2009</v>
      </c>
      <c r="C2930" t="s">
        <v>382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575</v>
      </c>
      <c r="B2931">
        <v>2008</v>
      </c>
      <c r="C2931" t="s">
        <v>382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575</v>
      </c>
      <c r="B2932">
        <v>2007</v>
      </c>
      <c r="C2932" t="s">
        <v>382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575</v>
      </c>
      <c r="B2933">
        <v>2006</v>
      </c>
      <c r="C2933" t="s">
        <v>382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575</v>
      </c>
      <c r="B2934">
        <v>2005</v>
      </c>
      <c r="C2934" t="s">
        <v>382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575</v>
      </c>
      <c r="B2935">
        <v>2004</v>
      </c>
      <c r="C2935" t="s">
        <v>382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575</v>
      </c>
      <c r="B2936">
        <v>2003</v>
      </c>
      <c r="C2936" t="s">
        <v>382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575</v>
      </c>
      <c r="B2937">
        <v>2002</v>
      </c>
      <c r="C2937" t="s">
        <v>382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575</v>
      </c>
      <c r="B2938">
        <v>2001</v>
      </c>
      <c r="C2938" t="s">
        <v>382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575</v>
      </c>
      <c r="B2939">
        <v>2000</v>
      </c>
      <c r="C2939" t="s">
        <v>382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20"/>
  <sheetViews>
    <sheetView workbookViewId="0"/>
  </sheetViews>
  <sheetFormatPr defaultRowHeight="15" x14ac:dyDescent="0.25"/>
  <cols>
    <col min="1" max="1" width="110.7109375" customWidth="1"/>
  </cols>
  <sheetData>
    <row r="1" spans="1:1" x14ac:dyDescent="0.25">
      <c r="A1" s="5" t="s">
        <v>622</v>
      </c>
    </row>
    <row r="2" spans="1:1" ht="30" x14ac:dyDescent="0.25">
      <c r="A2" s="2" t="s">
        <v>997</v>
      </c>
    </row>
    <row r="3" spans="1:1" ht="30" x14ac:dyDescent="0.25">
      <c r="A3" s="2" t="s">
        <v>623</v>
      </c>
    </row>
    <row r="5" spans="1:1" x14ac:dyDescent="0.25">
      <c r="A5" s="5" t="s">
        <v>998</v>
      </c>
    </row>
    <row r="6" spans="1:1" ht="45" x14ac:dyDescent="0.25">
      <c r="A6" s="2" t="s">
        <v>999</v>
      </c>
    </row>
    <row r="8" spans="1:1" x14ac:dyDescent="0.25">
      <c r="A8" s="5" t="s">
        <v>1000</v>
      </c>
    </row>
    <row r="9" spans="1:1" ht="135" x14ac:dyDescent="0.25">
      <c r="A9" s="2" t="s">
        <v>1001</v>
      </c>
    </row>
    <row r="10" spans="1:1" ht="90" x14ac:dyDescent="0.25">
      <c r="A10" s="2" t="s">
        <v>1002</v>
      </c>
    </row>
    <row r="11" spans="1:1" ht="45" x14ac:dyDescent="0.25">
      <c r="A11" s="2" t="s">
        <v>1003</v>
      </c>
    </row>
    <row r="13" spans="1:1" x14ac:dyDescent="0.25">
      <c r="A13" s="5" t="s">
        <v>1004</v>
      </c>
    </row>
    <row r="14" spans="1:1" ht="45" x14ac:dyDescent="0.25">
      <c r="A14" s="2" t="s">
        <v>1005</v>
      </c>
    </row>
    <row r="16" spans="1:1" x14ac:dyDescent="0.25">
      <c r="A16" s="5" t="s">
        <v>1006</v>
      </c>
    </row>
    <row r="17" spans="1:1" ht="60" x14ac:dyDescent="0.25">
      <c r="A17" s="2" t="s">
        <v>1007</v>
      </c>
    </row>
    <row r="19" spans="1:1" x14ac:dyDescent="0.25">
      <c r="A19" s="5" t="s">
        <v>624</v>
      </c>
    </row>
    <row r="20" spans="1:1" ht="75" x14ac:dyDescent="0.25">
      <c r="A20" s="2" t="s">
        <v>1008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625</v>
      </c>
      <c r="B1" s="17"/>
      <c r="C1" s="17"/>
      <c r="D1" s="17"/>
    </row>
    <row r="2" spans="1:4" ht="90" x14ac:dyDescent="0.25">
      <c r="A2" s="2" t="s">
        <v>626</v>
      </c>
    </row>
    <row r="4" spans="1:4" x14ac:dyDescent="0.25">
      <c r="A4" s="7" t="s">
        <v>627</v>
      </c>
      <c r="B4" s="6"/>
      <c r="C4" s="6"/>
      <c r="D4" s="6"/>
    </row>
    <row r="5" spans="1:4" x14ac:dyDescent="0.25">
      <c r="A5" s="7" t="s">
        <v>628</v>
      </c>
      <c r="B5" s="7" t="s">
        <v>629</v>
      </c>
      <c r="C5" s="7" t="s">
        <v>630</v>
      </c>
      <c r="D5" s="7" t="s">
        <v>631</v>
      </c>
    </row>
    <row r="6" spans="1:4" ht="45" x14ac:dyDescent="0.25">
      <c r="A6" s="2" t="s">
        <v>632</v>
      </c>
      <c r="B6" s="2" t="s">
        <v>633</v>
      </c>
      <c r="C6" s="2" t="s">
        <v>167</v>
      </c>
      <c r="D6" s="2" t="s">
        <v>634</v>
      </c>
    </row>
    <row r="7" spans="1:4" ht="60" x14ac:dyDescent="0.25">
      <c r="A7" s="2" t="s">
        <v>635</v>
      </c>
      <c r="B7" s="2" t="s">
        <v>636</v>
      </c>
      <c r="C7" s="2" t="s">
        <v>637</v>
      </c>
      <c r="D7" s="2" t="s">
        <v>638</v>
      </c>
    </row>
    <row r="8" spans="1:4" ht="45" x14ac:dyDescent="0.25">
      <c r="A8" s="2" t="s">
        <v>639</v>
      </c>
      <c r="B8" s="2" t="s">
        <v>633</v>
      </c>
      <c r="C8" s="2" t="s">
        <v>640</v>
      </c>
      <c r="D8" s="2" t="s">
        <v>641</v>
      </c>
    </row>
    <row r="10" spans="1:4" x14ac:dyDescent="0.25">
      <c r="A10" s="7" t="s">
        <v>642</v>
      </c>
      <c r="B10" s="6"/>
      <c r="C10" s="6"/>
      <c r="D10" s="6"/>
    </row>
    <row r="11" spans="1:4" x14ac:dyDescent="0.25">
      <c r="A11" s="7" t="s">
        <v>628</v>
      </c>
      <c r="B11" s="7" t="s">
        <v>629</v>
      </c>
      <c r="C11" s="7" t="s">
        <v>630</v>
      </c>
      <c r="D11" s="7" t="s">
        <v>631</v>
      </c>
    </row>
    <row r="12" spans="1:4" ht="60" x14ac:dyDescent="0.25">
      <c r="A12" s="2" t="s">
        <v>643</v>
      </c>
      <c r="B12" s="2" t="s">
        <v>633</v>
      </c>
      <c r="C12" s="2" t="s">
        <v>644</v>
      </c>
      <c r="D12" s="2" t="s">
        <v>645</v>
      </c>
    </row>
    <row r="13" spans="1:4" ht="180" x14ac:dyDescent="0.25">
      <c r="A13" s="2" t="s">
        <v>646</v>
      </c>
      <c r="B13" s="2" t="s">
        <v>647</v>
      </c>
      <c r="C13" s="2" t="s">
        <v>646</v>
      </c>
      <c r="D13" s="2" t="s">
        <v>648</v>
      </c>
    </row>
    <row r="14" spans="1:4" ht="60" x14ac:dyDescent="0.25">
      <c r="A14" s="2" t="s">
        <v>649</v>
      </c>
      <c r="B14" s="2" t="s">
        <v>650</v>
      </c>
      <c r="C14" s="2" t="s">
        <v>651</v>
      </c>
      <c r="D14" s="2" t="s">
        <v>652</v>
      </c>
    </row>
    <row r="15" spans="1:4" ht="75" x14ac:dyDescent="0.25">
      <c r="A15" s="2" t="s">
        <v>653</v>
      </c>
      <c r="B15" s="2" t="s">
        <v>647</v>
      </c>
      <c r="C15" s="2" t="s">
        <v>654</v>
      </c>
      <c r="D15" s="2" t="s">
        <v>655</v>
      </c>
    </row>
    <row r="17" spans="1:4" x14ac:dyDescent="0.25">
      <c r="A17" s="7" t="s">
        <v>656</v>
      </c>
      <c r="B17" s="6"/>
      <c r="C17" s="6"/>
      <c r="D17" s="6"/>
    </row>
    <row r="18" spans="1:4" x14ac:dyDescent="0.25">
      <c r="A18" s="7" t="s">
        <v>657</v>
      </c>
      <c r="B18" s="7" t="s">
        <v>658</v>
      </c>
      <c r="C18" s="7" t="s">
        <v>659</v>
      </c>
      <c r="D18" s="7" t="s">
        <v>660</v>
      </c>
    </row>
    <row r="19" spans="1:4" ht="30" x14ac:dyDescent="0.25">
      <c r="A19" s="2" t="s">
        <v>661</v>
      </c>
      <c r="B19" s="2" t="s">
        <v>662</v>
      </c>
      <c r="C19" s="2" t="s">
        <v>663</v>
      </c>
      <c r="D19" s="2" t="s">
        <v>664</v>
      </c>
    </row>
    <row r="20" spans="1:4" ht="30" x14ac:dyDescent="0.25">
      <c r="A20" s="2" t="s">
        <v>117</v>
      </c>
      <c r="B20" s="2" t="s">
        <v>665</v>
      </c>
      <c r="C20" s="2" t="s">
        <v>666</v>
      </c>
      <c r="D20" s="2" t="s">
        <v>667</v>
      </c>
    </row>
    <row r="21" spans="1:4" x14ac:dyDescent="0.25">
      <c r="A21" s="2" t="s">
        <v>668</v>
      </c>
      <c r="B21" s="2" t="s">
        <v>669</v>
      </c>
      <c r="C21" s="2" t="s">
        <v>670</v>
      </c>
      <c r="D21" s="2" t="s">
        <v>671</v>
      </c>
    </row>
    <row r="22" spans="1:4" ht="30" x14ac:dyDescent="0.25">
      <c r="A22" s="2" t="s">
        <v>672</v>
      </c>
      <c r="B22" s="2" t="s">
        <v>673</v>
      </c>
      <c r="C22" s="2" t="s">
        <v>674</v>
      </c>
      <c r="D22" s="2" t="s">
        <v>675</v>
      </c>
    </row>
    <row r="23" spans="1:4" x14ac:dyDescent="0.25">
      <c r="A23" s="2" t="s">
        <v>676</v>
      </c>
      <c r="B23" s="2" t="s">
        <v>677</v>
      </c>
      <c r="C23" s="2" t="s">
        <v>670</v>
      </c>
      <c r="D23" s="2" t="s">
        <v>678</v>
      </c>
    </row>
    <row r="24" spans="1:4" x14ac:dyDescent="0.25">
      <c r="A24" s="2" t="s">
        <v>679</v>
      </c>
      <c r="B24" s="2" t="s">
        <v>680</v>
      </c>
      <c r="C24" s="2" t="s">
        <v>670</v>
      </c>
      <c r="D24" s="2" t="s">
        <v>681</v>
      </c>
    </row>
    <row r="25" spans="1:4" x14ac:dyDescent="0.25">
      <c r="A25" s="2" t="s">
        <v>650</v>
      </c>
      <c r="B25" s="2" t="s">
        <v>682</v>
      </c>
      <c r="C25" s="2" t="s">
        <v>670</v>
      </c>
      <c r="D25" s="2" t="s">
        <v>683</v>
      </c>
    </row>
    <row r="26" spans="1:4" ht="30" x14ac:dyDescent="0.25">
      <c r="A26" s="2" t="s">
        <v>651</v>
      </c>
      <c r="B26" s="2" t="s">
        <v>684</v>
      </c>
      <c r="C26" s="2" t="s">
        <v>685</v>
      </c>
      <c r="D26" s="2" t="s">
        <v>686</v>
      </c>
    </row>
    <row r="27" spans="1:4" x14ac:dyDescent="0.25">
      <c r="A27" s="2" t="s">
        <v>646</v>
      </c>
      <c r="B27" s="2" t="s">
        <v>687</v>
      </c>
      <c r="C27" s="2" t="s">
        <v>688</v>
      </c>
      <c r="D27" s="2" t="s">
        <v>689</v>
      </c>
    </row>
    <row r="28" spans="1:4" ht="30" x14ac:dyDescent="0.25">
      <c r="A28" s="2" t="s">
        <v>643</v>
      </c>
      <c r="B28" s="2" t="s">
        <v>690</v>
      </c>
      <c r="C28" s="2" t="s">
        <v>691</v>
      </c>
      <c r="D28" s="2" t="s">
        <v>692</v>
      </c>
    </row>
    <row r="29" spans="1:4" x14ac:dyDescent="0.25">
      <c r="A29" s="2" t="s">
        <v>693</v>
      </c>
      <c r="B29" s="2" t="s">
        <v>694</v>
      </c>
      <c r="C29" s="2" t="s">
        <v>695</v>
      </c>
      <c r="D29" s="2" t="s">
        <v>696</v>
      </c>
    </row>
    <row r="31" spans="1:4" x14ac:dyDescent="0.25">
      <c r="A31" s="7" t="s">
        <v>697</v>
      </c>
      <c r="B31" s="6"/>
      <c r="C31" s="6"/>
    </row>
    <row r="32" spans="1:4" x14ac:dyDescent="0.25">
      <c r="A32" s="7" t="s">
        <v>698</v>
      </c>
      <c r="B32" s="7" t="s">
        <v>699</v>
      </c>
      <c r="C32" s="7" t="s">
        <v>700</v>
      </c>
    </row>
    <row r="33" spans="1:3" ht="120" x14ac:dyDescent="0.25">
      <c r="A33" s="2" t="s">
        <v>701</v>
      </c>
      <c r="B33" s="2" t="s">
        <v>702</v>
      </c>
      <c r="C33" s="2" t="s">
        <v>703</v>
      </c>
    </row>
    <row r="34" spans="1:3" ht="105" x14ac:dyDescent="0.25">
      <c r="A34" s="2" t="s">
        <v>704</v>
      </c>
      <c r="B34" s="2" t="s">
        <v>705</v>
      </c>
      <c r="C34" s="2" t="s">
        <v>706</v>
      </c>
    </row>
    <row r="35" spans="1:3" ht="120" x14ac:dyDescent="0.25">
      <c r="A35" s="2" t="s">
        <v>707</v>
      </c>
      <c r="B35" s="2" t="s">
        <v>708</v>
      </c>
      <c r="C35" s="2" t="s">
        <v>709</v>
      </c>
    </row>
    <row r="36" spans="1:3" ht="240" x14ac:dyDescent="0.25">
      <c r="A36" s="2" t="s">
        <v>710</v>
      </c>
      <c r="B36" s="2" t="s">
        <v>711</v>
      </c>
      <c r="C36" s="2" t="s">
        <v>712</v>
      </c>
    </row>
    <row r="37" spans="1:3" ht="150" x14ac:dyDescent="0.25">
      <c r="A37" s="2" t="s">
        <v>713</v>
      </c>
      <c r="B37" s="2" t="s">
        <v>714</v>
      </c>
      <c r="C37" s="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5" t="s">
        <v>716</v>
      </c>
      <c r="B1" s="17"/>
      <c r="C1" s="17"/>
      <c r="D1" s="17"/>
    </row>
    <row r="2" spans="1:4" x14ac:dyDescent="0.25">
      <c r="A2" s="7" t="s">
        <v>717</v>
      </c>
      <c r="B2" s="7" t="s">
        <v>718</v>
      </c>
      <c r="C2" s="7" t="s">
        <v>1009</v>
      </c>
      <c r="D2" s="7" t="s">
        <v>719</v>
      </c>
    </row>
    <row r="3" spans="1:4" ht="105" x14ac:dyDescent="0.25">
      <c r="A3" t="s">
        <v>720</v>
      </c>
      <c r="B3" s="24">
        <v>46189</v>
      </c>
      <c r="C3" t="s">
        <v>1010</v>
      </c>
      <c r="D3" s="2" t="s">
        <v>721</v>
      </c>
    </row>
    <row r="4" spans="1:4" ht="105" x14ac:dyDescent="0.25">
      <c r="A4" t="s">
        <v>1011</v>
      </c>
      <c r="B4" s="24">
        <v>46202</v>
      </c>
      <c r="C4" t="s">
        <v>1012</v>
      </c>
      <c r="D4" s="2" t="s">
        <v>950</v>
      </c>
    </row>
    <row r="5" spans="1:4" ht="105" x14ac:dyDescent="0.25">
      <c r="A5" t="s">
        <v>1013</v>
      </c>
      <c r="B5" s="24">
        <v>46206</v>
      </c>
      <c r="C5" t="s">
        <v>1012</v>
      </c>
      <c r="D5" s="2" t="s">
        <v>1014</v>
      </c>
    </row>
    <row r="6" spans="1:4" ht="225" x14ac:dyDescent="0.25">
      <c r="A6" t="s">
        <v>949</v>
      </c>
      <c r="B6" s="24">
        <v>46208</v>
      </c>
      <c r="C6" t="s">
        <v>1015</v>
      </c>
      <c r="D6" s="2" t="s">
        <v>1016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Q1651"/>
  <sheetViews>
    <sheetView tabSelected="1" workbookViewId="0">
      <pane ySplit="2" topLeftCell="A3" activePane="bottomLeft" state="frozenSplit"/>
      <selection pane="bottomLeft" activeCell="C20" sqref="C20"/>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6.7109375" hidden="1" customWidth="1" outlineLevel="1"/>
    <col min="7" max="7" width="10.7109375" hidden="1" customWidth="1" outlineLevel="1"/>
    <col min="8" max="8" width="7.7109375" customWidth="1" outlineLevel="1"/>
    <col min="9" max="9" width="16.7109375" customWidth="1" outlineLevel="1"/>
    <col min="10" max="10" width="2.7109375" customWidth="1"/>
    <col min="11" max="11" width="28.7109375" customWidth="1" outlineLevel="1"/>
    <col min="12" max="12" width="8.7109375" customWidth="1" outlineLevel="1"/>
    <col min="13" max="14" width="10.7109375" customWidth="1" outlineLevel="1"/>
    <col min="15" max="16" width="8.7109375" customWidth="1" outlineLevel="1"/>
    <col min="17" max="17" width="10.7109375" customWidth="1" outlineLevel="1"/>
    <col min="18" max="18" width="2.7109375" customWidth="1"/>
    <col min="19" max="19" width="22.7109375" hidden="1" customWidth="1" outlineLevel="1"/>
    <col min="20" max="21" width="12.7109375" hidden="1" customWidth="1" outlineLevel="1"/>
    <col min="22" max="22" width="14.7109375" hidden="1" customWidth="1" outlineLevel="1"/>
    <col min="23" max="23" width="10.7109375" hidden="1" customWidth="1" outlineLevel="1"/>
    <col min="24" max="24" width="13.7109375" hidden="1" customWidth="1" outlineLevel="1"/>
    <col min="25" max="25" width="10.7109375" hidden="1" customWidth="1" outlineLevel="1"/>
    <col min="26" max="26" width="12.7109375" hidden="1" customWidth="1" outlineLevel="1"/>
    <col min="27" max="27" width="2.7109375" customWidth="1" collapsed="1"/>
    <col min="28" max="28" width="20.7109375" hidden="1" customWidth="1" outlineLevel="1"/>
    <col min="29" max="29" width="14.7109375" hidden="1" customWidth="1" outlineLevel="1"/>
    <col min="30" max="30" width="13.7109375" style="8" hidden="1" customWidth="1" outlineLevel="1"/>
    <col min="31" max="31" width="2.7109375" customWidth="1" collapsed="1"/>
    <col min="32" max="32" width="16.7109375" customWidth="1" outlineLevel="1"/>
    <col min="33" max="33" width="10.7109375" customWidth="1" outlineLevel="1"/>
    <col min="34" max="34" width="9.7109375" style="8" customWidth="1" outlineLevel="1"/>
    <col min="35" max="35" width="10.7109375" style="8" customWidth="1" outlineLevel="1"/>
    <col min="36" max="37" width="9.7109375" style="8" customWidth="1" outlineLevel="1"/>
    <col min="38" max="38" width="12.7109375" style="8" customWidth="1" outlineLevel="1"/>
    <col min="39" max="39" width="9.7109375" style="8" customWidth="1" outlineLevel="1"/>
    <col min="40" max="40" width="14.7109375" style="8" customWidth="1" outlineLevel="1"/>
    <col min="41" max="41" width="17.7109375" style="8" customWidth="1" outlineLevel="1"/>
    <col min="42" max="42" width="14.7109375" style="8" customWidth="1" outlineLevel="1"/>
    <col min="43" max="43" width="15.7109375" style="8" customWidth="1" outlineLevel="1"/>
  </cols>
  <sheetData>
    <row r="1" spans="1:43" x14ac:dyDescent="0.25">
      <c r="A1" s="5" t="s">
        <v>994</v>
      </c>
      <c r="K1" s="5" t="s">
        <v>722</v>
      </c>
      <c r="S1" s="5" t="s">
        <v>725</v>
      </c>
      <c r="AB1" s="52" t="s">
        <v>749</v>
      </c>
      <c r="AC1" s="54"/>
      <c r="AF1" s="5" t="s">
        <v>759</v>
      </c>
    </row>
    <row r="2" spans="1:43" ht="30" x14ac:dyDescent="0.25">
      <c r="A2" s="3" t="s">
        <v>758</v>
      </c>
      <c r="C2" s="20" t="b">
        <v>1</v>
      </c>
      <c r="K2" s="32"/>
      <c r="L2" s="32" t="s">
        <v>723</v>
      </c>
      <c r="M2" s="32" t="s">
        <v>724</v>
      </c>
      <c r="N2" s="32" t="s">
        <v>238</v>
      </c>
      <c r="O2" s="32" t="s">
        <v>244</v>
      </c>
      <c r="P2" s="32" t="s">
        <v>112</v>
      </c>
      <c r="Q2" s="32" t="s">
        <v>117</v>
      </c>
      <c r="R2" s="2"/>
      <c r="S2" s="2"/>
      <c r="T2" s="2"/>
      <c r="U2" s="2"/>
      <c r="V2" s="2"/>
      <c r="W2" s="49" t="s">
        <v>854</v>
      </c>
      <c r="X2" s="49" t="str" cm="1">
        <f t="array" ref="X2">IFERROR(INDEX(_xlfn.TOROW(Header_Names),_xlfn.XMATCH("Response (y)",_xlfn.TAKE(Spec_Role,COLUMNS(Source_Data)))),"(none)")</f>
        <v>Adult Mortality</v>
      </c>
      <c r="Y2" s="2"/>
      <c r="Z2" s="2"/>
      <c r="AA2" s="2"/>
      <c r="AB2" s="33" t="s">
        <v>750</v>
      </c>
      <c r="AC2" s="34"/>
      <c r="AD2" s="51"/>
      <c r="AE2" s="2"/>
      <c r="AF2" s="32" t="s">
        <v>995</v>
      </c>
      <c r="AG2" s="32" t="s">
        <v>640</v>
      </c>
      <c r="AH2" s="35" t="s">
        <v>633</v>
      </c>
      <c r="AI2" s="35" t="s">
        <v>167</v>
      </c>
      <c r="AJ2" s="35" t="s">
        <v>760</v>
      </c>
      <c r="AK2" s="35" t="s">
        <v>761</v>
      </c>
      <c r="AL2" s="35" t="s">
        <v>651</v>
      </c>
      <c r="AM2" s="35" t="s">
        <v>646</v>
      </c>
      <c r="AN2" s="35" t="s">
        <v>762</v>
      </c>
      <c r="AO2" s="35" t="s">
        <v>637</v>
      </c>
      <c r="AP2" s="35" t="s">
        <v>643</v>
      </c>
      <c r="AQ2" s="35" t="s">
        <v>693</v>
      </c>
    </row>
    <row r="3" spans="1:43" x14ac:dyDescent="0.25">
      <c r="A3" s="3" t="s">
        <v>951</v>
      </c>
      <c r="B3" s="3" t="s">
        <v>952</v>
      </c>
      <c r="C3" s="3" t="s">
        <v>948</v>
      </c>
      <c r="D3" s="3" t="s">
        <v>953</v>
      </c>
      <c r="E3" s="3" t="s">
        <v>954</v>
      </c>
      <c r="F3" s="3" t="s">
        <v>955</v>
      </c>
      <c r="G3" s="3" t="s">
        <v>956</v>
      </c>
      <c r="H3" s="3" t="s">
        <v>957</v>
      </c>
      <c r="I3" s="3" t="s">
        <v>993</v>
      </c>
      <c r="K3" t="str" cm="1">
        <f t="array" ref="K3:K8">TRANSPOSE(Constructed_Column_Names())</f>
        <v>Status: Developing</v>
      </c>
      <c r="L3" s="18" cm="1">
        <f t="array" ref="L3:L8">Pearson_R(X_s(),Response_Column(),Sample_Include())</f>
        <v>0.27817284670642078</v>
      </c>
      <c r="M3" s="18" cm="1">
        <f t="array" ref="M3:M8">Spearman_R(X_s(),Response_Column(),Sample_Include())</f>
        <v>0.31957110415733897</v>
      </c>
      <c r="N3" s="18" cm="1">
        <f t="array" ref="N3:N8">Skewness(X_s(),Sample_Include())</f>
        <v>-1.9983268605219138</v>
      </c>
      <c r="O3" s="18" cm="1">
        <f t="array" ref="O3:O8">Kurtosis(X_s(),Sample_Include())</f>
        <v>1.9957293041634845</v>
      </c>
      <c r="P3" s="18" cm="1">
        <f t="array" ref="P3:P8">VIF(X_s(),Allow_Intercept,Sample_Include())</f>
        <v>1.7990267112011675</v>
      </c>
      <c r="Q3" s="18" cm="1">
        <f t="array" ref="Q3:Q8">Tolerance(X_s(),Allow_Intercept,Sample_Include())</f>
        <v>0.55585611585073336</v>
      </c>
      <c r="S3" s="52" t="s">
        <v>726</v>
      </c>
      <c r="T3" s="54"/>
      <c r="V3" s="52" t="s">
        <v>731</v>
      </c>
      <c r="W3" s="54"/>
      <c r="AB3" s="11" t="s">
        <v>751</v>
      </c>
      <c r="AC3" s="14" cm="1">
        <f t="array" ref="AC3:AC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AC$12,_xlfn.TAKE($AC$13:$AC$62,COLUMNS(X_s()))),Prediction_Interval(X_s(),Response_Column(),_xlpm.pred_input,Allow_Intercept,Sample_Include(),alpha)))</f>
        <v>168.21528198908436</v>
      </c>
      <c r="AF3" t="str" cm="1">
        <f t="array" ref="AF3:AF1651">IFERROR(_xlfn._xlws.FILTER(Row_Labels(),Sample_Include()),NA())</f>
        <v>Afghanistan|2015</v>
      </c>
      <c r="AG3" cm="1">
        <f t="array" ref="AG3:AG1651">Dependent_Variable(Response_Column(),Sample_Include())</f>
        <v>263</v>
      </c>
      <c r="AH3" s="8" cm="1">
        <f t="array" ref="AH3:AH1651">Predictions(X_s(),Response_Column(),Allow_Intercept,Sample_Include())</f>
        <v>169.88256259063704</v>
      </c>
      <c r="AI3" s="8" cm="1">
        <f t="array" ref="AI3:AI1651">Residuals(X_s(),Response_Column(),Allow_Intercept,Sample_Include())</f>
        <v>93.117437409362964</v>
      </c>
      <c r="AJ3" s="8" cm="1">
        <f t="array" ref="AJ3:AJ1651">LOOCV_Residual(X_s(),Response_Column(),Allow_Intercept,Sample_Include())</f>
        <v>93.26034481786651</v>
      </c>
      <c r="AK3" s="8" cm="1">
        <f t="array" ref="AK3:AK1651">Hat_Diagonal(X_s(),Allow_Intercept,Sample_Include())</f>
        <v>1.5323491327705911E-3</v>
      </c>
      <c r="AL3" s="8" cm="1">
        <f t="array" ref="AL3:AL1651">Studentized_Residuals(X_s(),Response_Column(),Allow_Intercept,Sample_Include())</f>
        <v>0.96899820048142338</v>
      </c>
      <c r="AM3" s="8" cm="1">
        <f t="array" ref="AM3:AM1651">Cooks_Distance(X_s(),Response_Column(),Allow_Intercept,Sample_Include())</f>
        <v>2.058598391521877E-4</v>
      </c>
      <c r="AN3" s="8" cm="1">
        <f t="array" ref="AN3:AN1651">_xlfn._xlws.SORT(Normal_Scores(Response_Column(),Sample_Include()))</f>
        <v>-3.4287229888501014</v>
      </c>
      <c r="AO3" s="8" cm="1">
        <f t="array" ref="AO3:AO1651">Studentized_Residuals_Ranked(X_s(),Response_Column(),Allow_Intercept,Sample_Include())</f>
        <v>-7.3249665040022203</v>
      </c>
      <c r="AP3" s="8" cm="1">
        <f t="array" ref="AP3:AP1651">SQRT(ABS(Studentized_Residuals(X_s(),Response_Column(),Allow_Intercept,Sample_Include())))</f>
        <v>0.98437706214713439</v>
      </c>
      <c r="AQ3" s="8" cm="1">
        <f t="array" ref="AQ3:AQ1651">LOOCV_Residual(X_s(),Response_Column(),Allow_Intercept,Sample_Include())</f>
        <v>93.26034481786651</v>
      </c>
    </row>
    <row r="4" spans="1:43" x14ac:dyDescent="0.25">
      <c r="A4" t="str" cm="1">
        <f t="array" ref="A4:A26">TRANSPOSE(Header_Names)</f>
        <v>Country</v>
      </c>
      <c r="B4" s="20" t="s">
        <v>990</v>
      </c>
      <c r="C4" s="20" t="b">
        <v>0</v>
      </c>
      <c r="D4" s="20" t="s">
        <v>958</v>
      </c>
      <c r="E4" s="20"/>
      <c r="F4" s="20"/>
      <c r="G4" s="20" t="s">
        <v>959</v>
      </c>
      <c r="H4" t="str" cm="1">
        <f t="array" ref="H4">IF(OR($B4&lt;&gt;"Predictor (x)",$D4&lt;&gt;"Categorical"),"",_xlfn.LET(_xlpm.col,INDEX(Source_Data,0,ROW()-3),_xlpm.x,IF(_xlpm.col="","",_xlpm.col),IFERROR(ROWS(_xlfn.UNIQUE(_xlfn._xlws.FILTER(_xlpm.x,(_xlpm.x&lt;&gt;"")*Sample_Include()))),0)))</f>
        <v/>
      </c>
      <c r="I4" t="str" cm="1">
        <f t="array" ref="I4">IF(OR($B4&lt;&gt;"Predictor (x)",$D4&lt;&gt;"Categorical"),"",IF($E4&lt;&gt;"",$E4,_xlfn.LET(_xlpm.col,INDEX(Source_Data,0,ROW()-3),_xlpm.x,IF(_xlpm.col="","",_xlpm.col),IFERROR(INDEX(_xlfn._xlws.SORT(_xlfn.UNIQUE(_xlfn._xlws.FILTER(_xlpm.x,(_xlpm.x&lt;&gt;"")*Sample_Include()))),1,1),""))))</f>
        <v/>
      </c>
      <c r="K4" t="str">
        <v>Alcohol</v>
      </c>
      <c r="L4" s="18">
        <v>-0.17553508575848215</v>
      </c>
      <c r="M4" s="18">
        <v>-0.22170740408596898</v>
      </c>
      <c r="N4" s="18">
        <v>0.66251839935723011</v>
      </c>
      <c r="O4" s="18">
        <v>-0.59110044260500194</v>
      </c>
      <c r="P4" s="18">
        <v>2.0576098404666556</v>
      </c>
      <c r="Q4" s="18">
        <v>0.48600078612240938</v>
      </c>
      <c r="S4" s="11" t="s">
        <v>727</v>
      </c>
      <c r="T4" s="14" cm="1">
        <f t="array" ref="T4">Multiple_R(X_s(),Response_Column(),Allow_Intercept,Sample_Include())</f>
        <v>0.64277105094512355</v>
      </c>
      <c r="V4" s="11" t="s">
        <v>55</v>
      </c>
      <c r="W4" s="14" cm="1">
        <f t="array" ref="W4">PRESS(X_s(),Response_Column(),Allow_Intercept,Sample_Include())</f>
        <v>15433543.55646956</v>
      </c>
      <c r="AB4" s="11" t="s">
        <v>752</v>
      </c>
      <c r="AC4" s="14">
        <v>96.199472367785518</v>
      </c>
      <c r="AF4" t="str">
        <v>Afghanistan|2014</v>
      </c>
      <c r="AG4">
        <v>271</v>
      </c>
      <c r="AH4" s="8">
        <v>171.30284174027375</v>
      </c>
      <c r="AI4" s="8">
        <v>99.697158259726251</v>
      </c>
      <c r="AJ4" s="8">
        <v>99.851195017947134</v>
      </c>
      <c r="AK4" s="8">
        <v>1.5426631418201291E-3</v>
      </c>
      <c r="AL4" s="8">
        <v>1.0374734163914705</v>
      </c>
      <c r="AM4" s="8">
        <v>2.3757323172054641E-4</v>
      </c>
      <c r="AN4" s="8">
        <v>-3.4287229888501014</v>
      </c>
      <c r="AO4" s="8">
        <v>-6.5820348236265724</v>
      </c>
      <c r="AP4" s="8">
        <v>1.0185643899093815</v>
      </c>
      <c r="AQ4" s="8">
        <v>99.851195017947134</v>
      </c>
    </row>
    <row r="5" spans="1:43" x14ac:dyDescent="0.25">
      <c r="A5" t="str">
        <v>Year</v>
      </c>
      <c r="B5" s="20" t="s">
        <v>990</v>
      </c>
      <c r="C5" s="20" t="b">
        <v>1</v>
      </c>
      <c r="D5" s="20" t="s">
        <v>960</v>
      </c>
      <c r="E5" s="20"/>
      <c r="F5" s="20"/>
      <c r="G5" s="20" t="s">
        <v>959</v>
      </c>
      <c r="H5" t="str" cm="1">
        <f t="array" ref="H5">IF(OR($B5&lt;&gt;"Predictor (x)",$D5&lt;&gt;"Categorical"),"",_xlfn.LET(_xlpm.col,INDEX(Source_Data,0,ROW()-3),_xlpm.x,IF(_xlpm.col="","",_xlpm.col),IFERROR(ROWS(_xlfn.UNIQUE(_xlfn._xlws.FILTER(_xlpm.x,(_xlpm.x&lt;&gt;"")*Sample_Include()))),0)))</f>
        <v/>
      </c>
      <c r="I5" t="str" cm="1">
        <f t="array" ref="I5">IF(OR($B5&lt;&gt;"Predictor (x)",$D5&lt;&gt;"Categorical"),"",IF($E5&lt;&gt;"",$E5,_xlfn.LET(_xlpm.col,INDEX(Source_Data,0,ROW()-3),_xlpm.x,IF(_xlpm.col="","",_xlpm.col),IFERROR(INDEX(_xlfn._xlws.SORT(_xlfn.UNIQUE(_xlfn._xlws.FILTER(_xlpm.x,(_xlpm.x&lt;&gt;"")*Sample_Include()))),1,1),""))))</f>
        <v/>
      </c>
      <c r="K5" t="str">
        <v>percentage expenditure</v>
      </c>
      <c r="L5" s="18">
        <v>-0.2376098901378659</v>
      </c>
      <c r="M5" s="18">
        <v>-0.32304912065932423</v>
      </c>
      <c r="N5" s="18">
        <v>4.9805739179663373</v>
      </c>
      <c r="O5" s="18">
        <v>30.992195235914028</v>
      </c>
      <c r="P5" s="18">
        <v>12.701072471208875</v>
      </c>
      <c r="Q5" s="18">
        <v>7.8733508706987254E-2</v>
      </c>
      <c r="S5" s="11" t="s">
        <v>728</v>
      </c>
      <c r="T5" s="14" cm="1">
        <f t="array" ref="T5">R_Squared(X_s(),Response_Column(),Allow_Intercept,Sample_Include())</f>
        <v>0.41315462393309854</v>
      </c>
      <c r="V5" s="11" t="s">
        <v>668</v>
      </c>
      <c r="W5" s="14" cm="1">
        <f t="array" ref="W5">1-PRESS(X_s(),Response_Column(),Allow_Intercept,Sample_Include())/SS_Total(Response_Column(),Allow_Intercept,Sample_Include())</f>
        <v>0.40360486150982633</v>
      </c>
      <c r="AB5" s="11" t="s">
        <v>753</v>
      </c>
      <c r="AC5" s="14">
        <v>1.9614097769384662</v>
      </c>
      <c r="AF5" t="str">
        <v>Afghanistan|2013</v>
      </c>
      <c r="AG5">
        <v>268</v>
      </c>
      <c r="AH5" s="8">
        <v>172.73445053609746</v>
      </c>
      <c r="AI5" s="8">
        <v>95.265549463902545</v>
      </c>
      <c r="AJ5" s="8">
        <v>95.413979076178705</v>
      </c>
      <c r="AK5" s="8">
        <v>1.5556380072741204E-3</v>
      </c>
      <c r="AL5" s="8">
        <v>0.99136343479984657</v>
      </c>
      <c r="AM5" s="8">
        <v>2.1875219988772419E-4</v>
      </c>
      <c r="AN5" s="8">
        <v>-3.4287229888501014</v>
      </c>
      <c r="AO5" s="8">
        <v>-6.4263883216591422</v>
      </c>
      <c r="AP5" s="8">
        <v>0.99567235313623459</v>
      </c>
      <c r="AQ5" s="8">
        <v>95.413979076178705</v>
      </c>
    </row>
    <row r="6" spans="1:43" x14ac:dyDescent="0.25">
      <c r="A6" t="str">
        <v>Status</v>
      </c>
      <c r="B6" s="20" t="s">
        <v>991</v>
      </c>
      <c r="C6" s="20" t="b">
        <v>1</v>
      </c>
      <c r="D6" s="20" t="s">
        <v>960</v>
      </c>
      <c r="E6" s="20"/>
      <c r="F6" s="20"/>
      <c r="G6" s="20" t="s">
        <v>959</v>
      </c>
      <c r="H6" cm="1">
        <f t="array" ref="H6">IF(OR($B6&lt;&gt;"Predictor (x)",$D6&lt;&gt;"Categorical"),"",_xlfn.LET(_xlpm.col,INDEX(Source_Data,0,ROW()-3),_xlpm.x,IF(_xlpm.col="","",_xlpm.col),IFERROR(ROWS(_xlfn.UNIQUE(_xlfn._xlws.FILTER(_xlpm.x,(_xlpm.x&lt;&gt;"")*Sample_Include()))),0)))</f>
        <v>2</v>
      </c>
      <c r="I6" t="str" cm="1">
        <f t="array" ref="I6">IF(OR($B6&lt;&gt;"Predictor (x)",$D6&lt;&gt;"Categorical"),"",IF($E6&lt;&gt;"",$E6,_xlfn.LET(_xlpm.col,INDEX(Source_Data,0,ROW()-3),_xlpm.x,IF(_xlpm.col="","",_xlpm.col),IFERROR(INDEX(_xlfn._xlws.SORT(_xlfn.UNIQUE(_xlfn._xlws.FILTER(_xlpm.x,(_xlpm.x&lt;&gt;"")*Sample_Include()))),1,1),""))))</f>
        <v>Developed</v>
      </c>
      <c r="K6" t="str">
        <v>HIV/AIDS</v>
      </c>
      <c r="L6" s="18">
        <v>0.550690745393279</v>
      </c>
      <c r="M6" s="18">
        <v>0.52368474170687163</v>
      </c>
      <c r="N6" s="18">
        <v>4.9741755969625574</v>
      </c>
      <c r="O6" s="18">
        <v>27.751491599089142</v>
      </c>
      <c r="P6" s="18">
        <v>1.0760823080839703</v>
      </c>
      <c r="Q6" s="18">
        <v>0.92929694363302051</v>
      </c>
      <c r="S6" s="11" t="s">
        <v>729</v>
      </c>
      <c r="T6" s="14" cm="1">
        <f t="array" ref="T6">Adjusted_R_Squared(X_s(),Response_Column(),Allow_Intercept,Sample_Include())</f>
        <v>0.4110102437525861</v>
      </c>
      <c r="V6" s="11" t="s">
        <v>732</v>
      </c>
      <c r="W6" s="14" cm="1">
        <f t="array" ref="W6">(Regression_Degrees_Of_Freedom(X_s())+IF(Allow_Intercept,1,0))/Observations(Response_Column(),Sample_Include())</f>
        <v>4.2449969678593083E-3</v>
      </c>
      <c r="AB6" s="11" t="s">
        <v>746</v>
      </c>
      <c r="AC6" s="14">
        <v>-20.471303649411965</v>
      </c>
      <c r="AF6" t="str">
        <v>Afghanistan|2012</v>
      </c>
      <c r="AG6">
        <v>272</v>
      </c>
      <c r="AH6" s="8">
        <v>174.1426390026391</v>
      </c>
      <c r="AI6" s="8">
        <v>97.8573609973609</v>
      </c>
      <c r="AJ6" s="8">
        <v>98.011496375105281</v>
      </c>
      <c r="AK6" s="8">
        <v>1.5726254923655279E-3</v>
      </c>
      <c r="AL6" s="8">
        <v>1.018343308318945</v>
      </c>
      <c r="AM6" s="8">
        <v>2.3334538678434537E-4</v>
      </c>
      <c r="AN6" s="8">
        <v>-3.4287229888501014</v>
      </c>
      <c r="AO6" s="8">
        <v>-5.5665584544905791</v>
      </c>
      <c r="AP6" s="8">
        <v>1.0091299759292383</v>
      </c>
      <c r="AQ6" s="8">
        <v>98.011496375105281</v>
      </c>
    </row>
    <row r="7" spans="1:43" x14ac:dyDescent="0.25">
      <c r="A7" t="str">
        <v>Life expectancy</v>
      </c>
      <c r="B7" s="20" t="s">
        <v>991</v>
      </c>
      <c r="C7" s="20" t="b">
        <v>0</v>
      </c>
      <c r="D7" s="20" t="s">
        <v>958</v>
      </c>
      <c r="E7" s="20"/>
      <c r="F7" s="20"/>
      <c r="G7" s="20" t="s">
        <v>959</v>
      </c>
      <c r="H7" t="str" cm="1">
        <f t="array" ref="H7">IF(OR($B7&lt;&gt;"Predictor (x)",$D7&lt;&gt;"Categorical"),"",_xlfn.LET(_xlpm.col,INDEX(Source_Data,0,ROW()-3),_xlpm.x,IF(_xlpm.col="","",_xlpm.col),IFERROR(ROWS(_xlfn.UNIQUE(_xlfn._xlws.FILTER(_xlpm.x,(_xlpm.x&lt;&gt;"")*Sample_Include()))),0)))</f>
        <v/>
      </c>
      <c r="I7" t="str" cm="1">
        <f t="array" ref="I7">IF(OR($B7&lt;&gt;"Predictor (x)",$D7&lt;&gt;"Categorical"),"",IF($E7&lt;&gt;"",$E7,_xlfn.LET(_xlpm.col,INDEX(Source_Data,0,ROW()-3),_xlpm.x,IF(_xlpm.col="","",_xlpm.col),IFERROR(INDEX(_xlfn._xlws.SORT(_xlfn.UNIQUE(_xlfn._xlws.FILTER(_xlpm.x,(_xlpm.x&lt;&gt;"")*Sample_Include()))),1,1),""))))</f>
        <v/>
      </c>
      <c r="K7" t="str">
        <v>GDP</v>
      </c>
      <c r="L7" s="18">
        <v>-0.25503473250775227</v>
      </c>
      <c r="M7" s="18">
        <v>-0.32879021475200809</v>
      </c>
      <c r="N7" s="18">
        <v>4.5172974225641669</v>
      </c>
      <c r="O7" s="18">
        <v>28.015318265499179</v>
      </c>
      <c r="P7" s="18">
        <v>13.438647373042881</v>
      </c>
      <c r="Q7" s="18">
        <v>7.4412250894084764E-2</v>
      </c>
      <c r="S7" s="11" t="s">
        <v>730</v>
      </c>
      <c r="T7" s="14" cm="1">
        <f t="array" ref="T7">SE_Regression(X_s(),Response_Column(),Allow_Intercept,Sample_Include())</f>
        <v>96.170316594311586</v>
      </c>
      <c r="V7" s="11" t="s">
        <v>58</v>
      </c>
      <c r="W7" s="14" cm="1">
        <f t="array" ref="W7">AIC(X_s(),Response_Column(),Allow_Intercept,Sample_Include())</f>
        <v>15066.051336292412</v>
      </c>
      <c r="AB7" s="11" t="s">
        <v>747</v>
      </c>
      <c r="AC7" s="14">
        <v>356.90186762758071</v>
      </c>
      <c r="AF7" t="str">
        <v>Afghanistan|2011</v>
      </c>
      <c r="AG7">
        <v>275</v>
      </c>
      <c r="AH7" s="8">
        <v>178.76063829319719</v>
      </c>
      <c r="AI7" s="8">
        <v>96.239361706802811</v>
      </c>
      <c r="AJ7" s="8">
        <v>96.398086301667149</v>
      </c>
      <c r="AK7" s="8">
        <v>1.6465533804025012E-3</v>
      </c>
      <c r="AL7" s="8">
        <v>1.0015428327543263</v>
      </c>
      <c r="AM7" s="8">
        <v>2.3633742972551023E-4</v>
      </c>
      <c r="AN7" s="8">
        <v>-3.4287229888501014</v>
      </c>
      <c r="AO7" s="8">
        <v>-5.2727149550039796</v>
      </c>
      <c r="AP7" s="8">
        <v>1.0007711190648572</v>
      </c>
      <c r="AQ7" s="8">
        <v>96.398086301667149</v>
      </c>
    </row>
    <row r="8" spans="1:43" x14ac:dyDescent="0.25">
      <c r="A8" t="str">
        <v>Adult Mortality</v>
      </c>
      <c r="B8" s="20" t="s">
        <v>992</v>
      </c>
      <c r="C8" s="20" t="b">
        <v>1</v>
      </c>
      <c r="D8" s="20" t="s">
        <v>958</v>
      </c>
      <c r="E8" s="20"/>
      <c r="F8" s="20"/>
      <c r="G8" s="20" t="s">
        <v>959</v>
      </c>
      <c r="H8" t="str" cm="1">
        <f t="array" ref="H8">IF(OR($B8&lt;&gt;"Predictor (x)",$D8&lt;&gt;"Categorical"),"",_xlfn.LET(_xlpm.col,INDEX(Source_Data,0,ROW()-3),_xlpm.x,IF(_xlpm.col="","",_xlpm.col),IFERROR(ROWS(_xlfn.UNIQUE(_xlfn._xlws.FILTER(_xlpm.x,(_xlpm.x&lt;&gt;"")*Sample_Include()))),0)))</f>
        <v/>
      </c>
      <c r="I8" t="str" cm="1">
        <f t="array" ref="I8">IF(OR($B8&lt;&gt;"Predictor (x)",$D8&lt;&gt;"Categorical"),"",IF($E8&lt;&gt;"",$E8,_xlfn.LET(_xlpm.col,INDEX(Source_Data,0,ROW()-3),_xlpm.x,IF(_xlpm.col="","",_xlpm.col),IFERROR(INDEX(_xlfn._xlws.SORT(_xlfn.UNIQUE(_xlfn._xlws.FILTER(_xlpm.x,(_xlpm.x&lt;&gt;"")*Sample_Include()))),1,1),""))))</f>
        <v/>
      </c>
      <c r="K8" t="str">
        <v>Schooling</v>
      </c>
      <c r="L8" s="18">
        <v>-0.42117052323481652</v>
      </c>
      <c r="M8" s="18">
        <v>-0.46436231706458259</v>
      </c>
      <c r="N8" s="18">
        <v>-0.12816419625645914</v>
      </c>
      <c r="O8" s="18">
        <v>4.5707552951051778E-2</v>
      </c>
      <c r="P8" s="18">
        <v>1.8938620787804561</v>
      </c>
      <c r="Q8" s="18">
        <v>0.52802155510920068</v>
      </c>
      <c r="S8" s="12" t="s">
        <v>6</v>
      </c>
      <c r="T8" s="16" cm="1">
        <f t="array" ref="T8">Observations(Response_Column(),Sample_Include())</f>
        <v>1649</v>
      </c>
      <c r="V8" s="11" t="s">
        <v>62</v>
      </c>
      <c r="W8" s="14" cm="1">
        <f t="array" ref="W8">BIC(X_s(),Response_Column(),Allow_Intercept,Sample_Include())</f>
        <v>15103.906806550329</v>
      </c>
      <c r="AB8" s="12" t="s">
        <v>754</v>
      </c>
      <c r="AC8" s="23">
        <v>0.95</v>
      </c>
      <c r="AF8" t="str">
        <v>Afghanistan|2010</v>
      </c>
      <c r="AG8">
        <v>279</v>
      </c>
      <c r="AH8" s="8">
        <v>182.72423859448185</v>
      </c>
      <c r="AI8" s="8">
        <v>96.275761405518153</v>
      </c>
      <c r="AJ8" s="8">
        <v>96.443787130103971</v>
      </c>
      <c r="AK8" s="8">
        <v>1.7422140874574664E-3</v>
      </c>
      <c r="AL8" s="8">
        <v>1.0019696415297259</v>
      </c>
      <c r="AM8" s="8">
        <v>2.5030521681723819E-4</v>
      </c>
      <c r="AN8" s="8">
        <v>-3.4287229888501014</v>
      </c>
      <c r="AO8" s="8">
        <v>-4.8113726240505175</v>
      </c>
      <c r="AP8" s="8">
        <v>1.0009843363058815</v>
      </c>
      <c r="AQ8" s="8">
        <v>96.443787130103971</v>
      </c>
    </row>
    <row r="9" spans="1:43" x14ac:dyDescent="0.25">
      <c r="A9" t="str">
        <v>infant deaths</v>
      </c>
      <c r="B9" s="20" t="s">
        <v>991</v>
      </c>
      <c r="C9" s="20" t="b">
        <v>0</v>
      </c>
      <c r="D9" s="20" t="s">
        <v>958</v>
      </c>
      <c r="E9" s="20"/>
      <c r="F9" s="20"/>
      <c r="G9" s="20" t="s">
        <v>959</v>
      </c>
      <c r="H9" t="str" cm="1">
        <f t="array" ref="H9">IF(OR($B9&lt;&gt;"Predictor (x)",$D9&lt;&gt;"Categorical"),"",_xlfn.LET(_xlpm.col,INDEX(Source_Data,0,ROW()-3),_xlpm.x,IF(_xlpm.col="","",_xlpm.col),IFERROR(ROWS(_xlfn.UNIQUE(_xlfn._xlws.FILTER(_xlpm.x,(_xlpm.x&lt;&gt;"")*Sample_Include()))),0)))</f>
        <v/>
      </c>
      <c r="I9" t="str" cm="1">
        <f t="array" ref="I9">IF(OR($B9&lt;&gt;"Predictor (x)",$D9&lt;&gt;"Categorical"),"",IF($E9&lt;&gt;"",$E9,_xlfn.LET(_xlpm.col,INDEX(Source_Data,0,ROW()-3),_xlpm.x,IF(_xlpm.col="","",_xlpm.col),IFERROR(INDEX(_xlfn._xlws.SORT(_xlfn.UNIQUE(_xlfn._xlws.FILTER(_xlpm.x,(_xlpm.x&lt;&gt;"")*Sample_Include()))),1,1),""))))</f>
        <v/>
      </c>
      <c r="L9" s="18"/>
      <c r="M9" s="18"/>
      <c r="N9" s="18"/>
      <c r="O9" s="18"/>
      <c r="P9" s="18"/>
      <c r="Q9" s="18"/>
      <c r="V9" s="11" t="s">
        <v>66</v>
      </c>
      <c r="W9" s="14" cm="1">
        <f t="array" ref="W9">AICc(X_s(),Response_Column(),Allow_Intercept,Sample_Include())</f>
        <v>15066.119587358835</v>
      </c>
      <c r="AF9" t="str">
        <v>Afghanistan|2009</v>
      </c>
      <c r="AG9">
        <v>281</v>
      </c>
      <c r="AH9" s="8">
        <v>187.11920005811899</v>
      </c>
      <c r="AI9" s="8">
        <v>93.880799941881008</v>
      </c>
      <c r="AJ9" s="8">
        <v>94.055703624686373</v>
      </c>
      <c r="AK9" s="8">
        <v>1.8595755075448881E-3</v>
      </c>
      <c r="AL9" s="8">
        <v>0.97710202500436583</v>
      </c>
      <c r="AM9" s="8">
        <v>2.5409958710139526E-4</v>
      </c>
      <c r="AN9" s="8">
        <v>-2.6570161854420777</v>
      </c>
      <c r="AO9" s="8">
        <v>-4.6839855493654676</v>
      </c>
      <c r="AP9" s="8">
        <v>0.98848471156835083</v>
      </c>
      <c r="AQ9" s="8">
        <v>94.055703624686373</v>
      </c>
    </row>
    <row r="10" spans="1:43" x14ac:dyDescent="0.25">
      <c r="A10" t="str">
        <v>Alcohol</v>
      </c>
      <c r="B10" s="20" t="s">
        <v>991</v>
      </c>
      <c r="C10" s="20" t="b">
        <v>1</v>
      </c>
      <c r="D10" s="20" t="s">
        <v>958</v>
      </c>
      <c r="E10" s="20"/>
      <c r="F10" s="20"/>
      <c r="G10" s="20" t="s">
        <v>959</v>
      </c>
      <c r="H10" t="str" cm="1">
        <f t="array" ref="H10">IF(OR($B10&lt;&gt;"Predictor (x)",$D10&lt;&gt;"Categorical"),"",_xlfn.LET(_xlpm.col,INDEX(Source_Data,0,ROW()-3),_xlpm.x,IF(_xlpm.col="","",_xlpm.col),IFERROR(ROWS(_xlfn.UNIQUE(_xlfn._xlws.FILTER(_xlpm.x,(_xlpm.x&lt;&gt;"")*Sample_Include()))),0)))</f>
        <v/>
      </c>
      <c r="I10" t="str" cm="1">
        <f t="array" ref="I10">IF(OR($B10&lt;&gt;"Predictor (x)",$D10&lt;&gt;"Categorical"),"",IF($E10&lt;&gt;"",$E10,_xlfn.LET(_xlpm.col,INDEX(Source_Data,0,ROW()-3),_xlpm.x,IF(_xlpm.col="","",_xlpm.col),IFERROR(INDEX(_xlfn._xlws.SORT(_xlfn.UNIQUE(_xlfn._xlws.FILTER(_xlpm.x,(_xlpm.x&lt;&gt;"")*Sample_Include()))),1,1),""))))</f>
        <v/>
      </c>
      <c r="L10" s="18"/>
      <c r="M10" s="18"/>
      <c r="N10" s="18"/>
      <c r="O10" s="18"/>
      <c r="P10" s="18"/>
      <c r="Q10" s="18"/>
      <c r="V10" s="12" t="s">
        <v>672</v>
      </c>
      <c r="W10" s="23" cm="1">
        <f t="array" ref="W10">QQ_Correlation(X_s(),Response_Column(),Allow_Intercept,Sample_Include())</f>
        <v>0.96833400644736545</v>
      </c>
      <c r="AB10" s="5" t="s">
        <v>755</v>
      </c>
      <c r="AF10" t="str">
        <v>Afghanistan|2008</v>
      </c>
      <c r="AG10">
        <v>287</v>
      </c>
      <c r="AH10" s="8">
        <v>190.19156991297325</v>
      </c>
      <c r="AI10" s="8">
        <v>96.80843008702675</v>
      </c>
      <c r="AJ10" s="8">
        <v>96.997041986567069</v>
      </c>
      <c r="AK10" s="8">
        <v>1.9445118704386074E-3</v>
      </c>
      <c r="AL10" s="8">
        <v>1.007615380494046</v>
      </c>
      <c r="AM10" s="8">
        <v>2.8258392150922753E-4</v>
      </c>
      <c r="AN10" s="8">
        <v>-2.6570161854420777</v>
      </c>
      <c r="AO10" s="8">
        <v>-3.6956581323775826</v>
      </c>
      <c r="AP10" s="8">
        <v>1.0038004684667396</v>
      </c>
      <c r="AQ10" s="8">
        <v>96.997041986567069</v>
      </c>
    </row>
    <row r="11" spans="1:43" x14ac:dyDescent="0.25">
      <c r="A11" t="str">
        <v>percentage expenditure</v>
      </c>
      <c r="B11" s="20" t="s">
        <v>991</v>
      </c>
      <c r="C11" s="20" t="b">
        <v>1</v>
      </c>
      <c r="D11" s="20" t="s">
        <v>958</v>
      </c>
      <c r="E11" s="20"/>
      <c r="F11" s="20"/>
      <c r="G11" s="20" t="s">
        <v>959</v>
      </c>
      <c r="H11" t="str" cm="1">
        <f t="array" ref="H11">IF(OR($B11&lt;&gt;"Predictor (x)",$D11&lt;&gt;"Categorical"),"",_xlfn.LET(_xlpm.col,INDEX(Source_Data,0,ROW()-3),_xlpm.x,IF(_xlpm.col="","",_xlpm.col),IFERROR(ROWS(_xlfn.UNIQUE(_xlfn._xlws.FILTER(_xlpm.x,(_xlpm.x&lt;&gt;"")*Sample_Include()))),0)))</f>
        <v/>
      </c>
      <c r="I11" t="str" cm="1">
        <f t="array" ref="I11">IF(OR($B11&lt;&gt;"Predictor (x)",$D11&lt;&gt;"Categorical"),"",IF($E11&lt;&gt;"",$E11,_xlfn.LET(_xlpm.col,INDEX(Source_Data,0,ROW()-3),_xlpm.x,IF(_xlpm.col="","",_xlpm.col),IFERROR(INDEX(_xlfn._xlws.SORT(_xlfn.UNIQUE(_xlfn._xlws.FILTER(_xlpm.x,(_xlpm.x&lt;&gt;"")*Sample_Include()))),1,1),""))))</f>
        <v/>
      </c>
      <c r="L11" s="18"/>
      <c r="M11" s="18"/>
      <c r="N11" s="18"/>
      <c r="O11" s="18"/>
      <c r="P11" s="18"/>
      <c r="Q11" s="18"/>
      <c r="AB11" s="3" t="s">
        <v>756</v>
      </c>
      <c r="AC11" s="3" t="s">
        <v>757</v>
      </c>
      <c r="AD11" s="50" t="s">
        <v>996</v>
      </c>
      <c r="AF11" t="str">
        <v>Afghanistan|2007</v>
      </c>
      <c r="AG11">
        <v>295</v>
      </c>
      <c r="AH11" s="8">
        <v>194.51183336030243</v>
      </c>
      <c r="AI11" s="8">
        <v>100.48816663969757</v>
      </c>
      <c r="AJ11" s="8">
        <v>100.70075440653819</v>
      </c>
      <c r="AK11" s="8">
        <v>2.1110841531771425E-3</v>
      </c>
      <c r="AL11" s="8">
        <v>1.0460026329053578</v>
      </c>
      <c r="AM11" s="8">
        <v>3.3066700548725582E-4</v>
      </c>
      <c r="AN11" s="8">
        <v>-2.6570161854420777</v>
      </c>
      <c r="AO11" s="8">
        <v>-3.5736316004309017</v>
      </c>
      <c r="AP11" s="8">
        <v>1.0227427012232146</v>
      </c>
      <c r="AQ11" s="8">
        <v>100.70075440653819</v>
      </c>
    </row>
    <row r="12" spans="1:43" x14ac:dyDescent="0.25">
      <c r="A12" t="str">
        <v>Hepatitis B</v>
      </c>
      <c r="B12" s="20" t="s">
        <v>991</v>
      </c>
      <c r="C12" s="20" t="b">
        <v>0</v>
      </c>
      <c r="D12" s="20" t="s">
        <v>958</v>
      </c>
      <c r="E12" s="20"/>
      <c r="F12" s="20"/>
      <c r="G12" s="20" t="s">
        <v>959</v>
      </c>
      <c r="H12" t="str" cm="1">
        <f t="array" ref="H12">IF(OR($B12&lt;&gt;"Predictor (x)",$D12&lt;&gt;"Categorical"),"",_xlfn.LET(_xlpm.col,INDEX(Source_Data,0,ROW()-3),_xlpm.x,IF(_xlpm.col="","",_xlpm.col),IFERROR(ROWS(_xlfn.UNIQUE(_xlfn._xlws.FILTER(_xlpm.x,(_xlpm.x&lt;&gt;"")*Sample_Include()))),0)))</f>
        <v/>
      </c>
      <c r="I12" t="str" cm="1">
        <f t="array" ref="I12">IF(OR($B12&lt;&gt;"Predictor (x)",$D12&lt;&gt;"Categorical"),"",IF($E12&lt;&gt;"",$E12,_xlfn.LET(_xlpm.col,INDEX(Source_Data,0,ROW()-3),_xlpm.x,IF(_xlpm.col="","",_xlpm.col),IFERROR(INDEX(_xlfn._xlws.SORT(_xlfn.UNIQUE(_xlfn._xlws.FILTER(_xlpm.x,(_xlpm.x&lt;&gt;"")*Sample_Include()))),1,1),""))))</f>
        <v/>
      </c>
      <c r="L12" s="18"/>
      <c r="M12" s="18"/>
      <c r="N12" s="18"/>
      <c r="O12" s="18"/>
      <c r="P12" s="18"/>
      <c r="Q12" s="18"/>
      <c r="S12" s="3" t="s">
        <v>733</v>
      </c>
      <c r="T12" s="20">
        <v>0.05</v>
      </c>
      <c r="AB12" t="s">
        <v>758</v>
      </c>
      <c r="AC12" s="20">
        <f>IF(Allow_Intercept,1,0)</f>
        <v>1</v>
      </c>
      <c r="AF12" t="str">
        <v>Afghanistan|2006</v>
      </c>
      <c r="AG12">
        <v>295</v>
      </c>
      <c r="AH12" s="8">
        <v>198.81703322813183</v>
      </c>
      <c r="AI12" s="8">
        <v>96.182966771868166</v>
      </c>
      <c r="AJ12" s="8">
        <v>96.404823457122092</v>
      </c>
      <c r="AK12" s="8">
        <v>2.3013027491575631E-3</v>
      </c>
      <c r="AL12" s="8">
        <v>1.0012843321213067</v>
      </c>
      <c r="AM12" s="8">
        <v>3.3036281045253441E-4</v>
      </c>
      <c r="AN12" s="8">
        <v>-2.6570161854420777</v>
      </c>
      <c r="AO12" s="8">
        <v>-3.4494679459087547</v>
      </c>
      <c r="AP12" s="8">
        <v>1.0006419600043297</v>
      </c>
      <c r="AQ12" s="8">
        <v>96.404823457122092</v>
      </c>
    </row>
    <row r="13" spans="1:43" x14ac:dyDescent="0.25">
      <c r="A13" t="str">
        <v>Measles</v>
      </c>
      <c r="B13" s="20" t="s">
        <v>991</v>
      </c>
      <c r="C13" s="20" t="b">
        <v>0</v>
      </c>
      <c r="D13" s="20" t="s">
        <v>958</v>
      </c>
      <c r="E13" s="20"/>
      <c r="F13" s="20"/>
      <c r="G13" s="20" t="s">
        <v>959</v>
      </c>
      <c r="H13" t="str" cm="1">
        <f t="array" ref="H13">IF(OR($B13&lt;&gt;"Predictor (x)",$D13&lt;&gt;"Categorical"),"",_xlfn.LET(_xlpm.col,INDEX(Source_Data,0,ROW()-3),_xlpm.x,IF(_xlpm.col="","",_xlpm.col),IFERROR(ROWS(_xlfn.UNIQUE(_xlfn._xlws.FILTER(_xlpm.x,(_xlpm.x&lt;&gt;"")*Sample_Include()))),0)))</f>
        <v/>
      </c>
      <c r="I13" t="str" cm="1">
        <f t="array" ref="I13">IF(OR($B13&lt;&gt;"Predictor (x)",$D13&lt;&gt;"Categorical"),"",IF($E13&lt;&gt;"",$E13,_xlfn.LET(_xlpm.col,INDEX(Source_Data,0,ROW()-3),_xlpm.x,IF(_xlpm.col="","",_xlpm.col),IFERROR(INDEX(_xlfn._xlws.SORT(_xlfn.UNIQUE(_xlfn._xlws.FILTER(_xlpm.x,(_xlpm.x&lt;&gt;"")*Sample_Include()))),1,1),""))))</f>
        <v/>
      </c>
      <c r="L13" s="18"/>
      <c r="M13" s="18"/>
      <c r="N13" s="18"/>
      <c r="O13" s="18"/>
      <c r="P13" s="18"/>
      <c r="Q13" s="18"/>
      <c r="S13" s="52" t="s">
        <v>734</v>
      </c>
      <c r="T13" s="53"/>
      <c r="U13" s="53"/>
      <c r="V13" s="53"/>
      <c r="W13" s="53"/>
      <c r="X13" s="54"/>
      <c r="AB13" t="str" cm="1">
        <f t="array" ref="AB13:AB18">TRANSPOSE(Constructed_Column_Names())</f>
        <v>Status: Developing</v>
      </c>
      <c r="AC13" s="21" cm="1">
        <f t="array" ref="AC13">IF(ROW()-12&lt;=IFERROR(ROWS(_xlfn.ANCHORARRAY($AD$13)),0),INDEX(_xlfn.ANCHORARRAY($AD$13),ROW()-12),"")</f>
        <v>0.85324439053972101</v>
      </c>
      <c r="AD13" s="8" cm="1">
        <f t="array" ref="AD13:AD18">IFERROR(TRANSPOSE(_xlfn.BYCOL(_xlfn._xlws.FILTER(X_s(),Sample_Include()),_xlfn.LAMBDA(_xlpm.c,AVERAGE(_xlpm.c)))),"")</f>
        <v>0.85324439053972101</v>
      </c>
      <c r="AF13" t="str">
        <v>Afghanistan|2005</v>
      </c>
      <c r="AG13">
        <v>291</v>
      </c>
      <c r="AH13" s="8">
        <v>201.71677143559054</v>
      </c>
      <c r="AI13" s="8">
        <v>89.283228564409455</v>
      </c>
      <c r="AJ13" s="8">
        <v>89.501906026623786</v>
      </c>
      <c r="AK13" s="8">
        <v>2.4432715673035959E-3</v>
      </c>
      <c r="AL13" s="8">
        <v>0.92952278409196654</v>
      </c>
      <c r="AM13" s="8">
        <v>3.023125508583225E-4</v>
      </c>
      <c r="AN13" s="8">
        <v>-2.6570161854420777</v>
      </c>
      <c r="AO13" s="8">
        <v>-3.3422779531092783</v>
      </c>
      <c r="AP13" s="8">
        <v>0.96411761942823482</v>
      </c>
      <c r="AQ13" s="8">
        <v>89.501906026623786</v>
      </c>
    </row>
    <row r="14" spans="1:43" x14ac:dyDescent="0.25">
      <c r="A14" t="str">
        <v>BMI</v>
      </c>
      <c r="B14" s="20" t="s">
        <v>991</v>
      </c>
      <c r="C14" s="20" t="b">
        <v>0</v>
      </c>
      <c r="D14" s="20" t="s">
        <v>958</v>
      </c>
      <c r="E14" s="20"/>
      <c r="F14" s="20"/>
      <c r="G14" s="20" t="s">
        <v>959</v>
      </c>
      <c r="H14" t="str" cm="1">
        <f t="array" ref="H14">IF(OR($B14&lt;&gt;"Predictor (x)",$D14&lt;&gt;"Categorical"),"",_xlfn.LET(_xlpm.col,INDEX(Source_Data,0,ROW()-3),_xlpm.x,IF(_xlpm.col="","",_xlpm.col),IFERROR(ROWS(_xlfn.UNIQUE(_xlfn._xlws.FILTER(_xlpm.x,(_xlpm.x&lt;&gt;"")*Sample_Include()))),0)))</f>
        <v/>
      </c>
      <c r="I14" t="str" cm="1">
        <f t="array" ref="I14">IF(OR($B14&lt;&gt;"Predictor (x)",$D14&lt;&gt;"Categorical"),"",IF($E14&lt;&gt;"",$E14,_xlfn.LET(_xlpm.col,INDEX(Source_Data,0,ROW()-3),_xlpm.x,IF(_xlpm.col="","",_xlpm.col),IFERROR(INDEX(_xlfn._xlws.SORT(_xlfn.UNIQUE(_xlfn._xlws.FILTER(_xlpm.x,(_xlpm.x&lt;&gt;"")*Sample_Include()))),1,1),""))))</f>
        <v/>
      </c>
      <c r="L14" s="18"/>
      <c r="M14" s="18"/>
      <c r="N14" s="18"/>
      <c r="O14" s="18"/>
      <c r="P14" s="18"/>
      <c r="Q14" s="18"/>
      <c r="S14" s="26"/>
      <c r="T14" s="3" t="s">
        <v>735</v>
      </c>
      <c r="U14" s="3" t="s">
        <v>736</v>
      </c>
      <c r="V14" s="3" t="s">
        <v>737</v>
      </c>
      <c r="W14" s="3" t="s">
        <v>738</v>
      </c>
      <c r="X14" s="28" t="s">
        <v>676</v>
      </c>
      <c r="AB14" t="str">
        <v>Alcohol</v>
      </c>
      <c r="AC14" s="21" cm="1">
        <f t="array" ref="AC14">IF(ROW()-12&lt;=IFERROR(ROWS(_xlfn.ANCHORARRAY($AD$13)),0),INDEX(_xlfn.ANCHORARRAY($AD$13),ROW()-12),"")</f>
        <v>4.5331958762886764</v>
      </c>
      <c r="AD14" s="8">
        <v>4.5331958762886764</v>
      </c>
      <c r="AF14" t="str">
        <v>Afghanistan|2004</v>
      </c>
      <c r="AG14">
        <v>293</v>
      </c>
      <c r="AH14" s="8">
        <v>217.38994044808061</v>
      </c>
      <c r="AI14" s="8">
        <v>75.610059551919392</v>
      </c>
      <c r="AJ14" s="8">
        <v>75.870791033360675</v>
      </c>
      <c r="AK14" s="8">
        <v>3.4365198766233671E-3</v>
      </c>
      <c r="AL14" s="8">
        <v>0.78756435229562138</v>
      </c>
      <c r="AM14" s="8">
        <v>3.0555398548433088E-4</v>
      </c>
      <c r="AN14" s="8">
        <v>-2.6570161854420777</v>
      </c>
      <c r="AO14" s="8">
        <v>-3.040835196877941</v>
      </c>
      <c r="AP14" s="8">
        <v>0.88744822513520272</v>
      </c>
      <c r="AQ14" s="8">
        <v>75.870791033360675</v>
      </c>
    </row>
    <row r="15" spans="1:43" x14ac:dyDescent="0.25">
      <c r="A15" t="str">
        <v>under-five deaths</v>
      </c>
      <c r="B15" s="20" t="s">
        <v>991</v>
      </c>
      <c r="C15" s="20" t="b">
        <v>0</v>
      </c>
      <c r="D15" s="20" t="s">
        <v>958</v>
      </c>
      <c r="E15" s="20"/>
      <c r="F15" s="20"/>
      <c r="G15" s="20" t="s">
        <v>959</v>
      </c>
      <c r="H15" t="str" cm="1">
        <f t="array" ref="H15">IF(OR($B15&lt;&gt;"Predictor (x)",$D15&lt;&gt;"Categorical"),"",_xlfn.LET(_xlpm.col,INDEX(Source_Data,0,ROW()-3),_xlpm.x,IF(_xlpm.col="","",_xlpm.col),IFERROR(ROWS(_xlfn.UNIQUE(_xlfn._xlws.FILTER(_xlpm.x,(_xlpm.x&lt;&gt;"")*Sample_Include()))),0)))</f>
        <v/>
      </c>
      <c r="I15" t="str" cm="1">
        <f t="array" ref="I15">IF(OR($B15&lt;&gt;"Predictor (x)",$D15&lt;&gt;"Categorical"),"",IF($E15&lt;&gt;"",$E15,_xlfn.LET(_xlpm.col,INDEX(Source_Data,0,ROW()-3),_xlpm.x,IF(_xlpm.col="","",_xlpm.col),IFERROR(INDEX(_xlfn._xlws.SORT(_xlfn.UNIQUE(_xlfn._xlws.FILTER(_xlpm.x,(_xlpm.x&lt;&gt;"")*Sample_Include()))),1,1),""))))</f>
        <v/>
      </c>
      <c r="L15" s="18"/>
      <c r="M15" s="18"/>
      <c r="N15" s="18"/>
      <c r="O15" s="18"/>
      <c r="P15" s="18"/>
      <c r="Q15" s="18"/>
      <c r="S15" s="11" t="s">
        <v>739</v>
      </c>
      <c r="T15" s="9" cm="1">
        <f t="array" ref="T15">Regression_Degrees_Of_Freedom(X_s())</f>
        <v>6</v>
      </c>
      <c r="U15" s="36" cm="1">
        <f t="array" ref="U15">SS_Regression(X_s(),Response_Column(),Allow_Intercept,Sample_Include())</f>
        <v>10691636.253391989</v>
      </c>
      <c r="V15" s="36" cm="1">
        <f t="array" ref="V15">MS_Regression(X_s(),Response_Column(),Allow_Intercept,Sample_Include())</f>
        <v>1781939.3755653314</v>
      </c>
      <c r="W15" s="36" cm="1">
        <f t="array" ref="W15">F_Statistic(X_s(),Response_Column(),Allow_Intercept,Sample_Include())</f>
        <v>192.66855182105326</v>
      </c>
      <c r="X15" s="29" cm="1">
        <f t="array" ref="X15">F_Statistic_P_Value(X_s(),Response_Column(),Allow_Intercept,Sample_Include())</f>
        <v>5.2591409990367898E-186</v>
      </c>
      <c r="AB15" t="str">
        <v>percentage expenditure</v>
      </c>
      <c r="AC15" s="21" cm="1">
        <f t="array" ref="AC15">IF(ROW()-12&lt;=IFERROR(ROWS(_xlfn.ANCHORARRAY($AD$13)),0),INDEX(_xlfn.ANCHORARRAY($AD$13),ROW()-12),"")</f>
        <v>698.973558049698</v>
      </c>
      <c r="AD15" s="8">
        <v>698.973558049698</v>
      </c>
      <c r="AF15" t="str">
        <v>Afghanistan|2003</v>
      </c>
      <c r="AG15">
        <v>295</v>
      </c>
      <c r="AH15" s="8">
        <v>221.66394000124467</v>
      </c>
      <c r="AI15" s="8">
        <v>73.336059998755331</v>
      </c>
      <c r="AJ15" s="8">
        <v>73.613457911927455</v>
      </c>
      <c r="AK15" s="8">
        <v>3.7683043432629494E-3</v>
      </c>
      <c r="AL15" s="8">
        <v>0.76400526322009821</v>
      </c>
      <c r="AM15" s="8">
        <v>3.154134994180603E-4</v>
      </c>
      <c r="AN15" s="8">
        <v>-2.6570161854420777</v>
      </c>
      <c r="AO15" s="8">
        <v>-2.928563341239605</v>
      </c>
      <c r="AP15" s="8">
        <v>0.87407394608242284</v>
      </c>
      <c r="AQ15" s="8">
        <v>73.613457911927455</v>
      </c>
    </row>
    <row r="16" spans="1:43" x14ac:dyDescent="0.25">
      <c r="A16" t="str">
        <v>Polio</v>
      </c>
      <c r="B16" s="20" t="s">
        <v>991</v>
      </c>
      <c r="C16" s="20" t="b">
        <v>0</v>
      </c>
      <c r="D16" s="20" t="s">
        <v>958</v>
      </c>
      <c r="E16" s="20"/>
      <c r="F16" s="20"/>
      <c r="G16" s="20" t="s">
        <v>959</v>
      </c>
      <c r="H16" t="str" cm="1">
        <f t="array" ref="H16">IF(OR($B16&lt;&gt;"Predictor (x)",$D16&lt;&gt;"Categorical"),"",_xlfn.LET(_xlpm.col,INDEX(Source_Data,0,ROW()-3),_xlpm.x,IF(_xlpm.col="","",_xlpm.col),IFERROR(ROWS(_xlfn.UNIQUE(_xlfn._xlws.FILTER(_xlpm.x,(_xlpm.x&lt;&gt;"")*Sample_Include()))),0)))</f>
        <v/>
      </c>
      <c r="I16" t="str" cm="1">
        <f t="array" ref="I16">IF(OR($B16&lt;&gt;"Predictor (x)",$D16&lt;&gt;"Categorical"),"",IF($E16&lt;&gt;"",$E16,_xlfn.LET(_xlpm.col,INDEX(Source_Data,0,ROW()-3),_xlpm.x,IF(_xlpm.col="","",_xlpm.col),IFERROR(INDEX(_xlfn._xlws.SORT(_xlfn.UNIQUE(_xlfn._xlws.FILTER(_xlpm.x,(_xlpm.x&lt;&gt;"")*Sample_Include()))),1,1),""))))</f>
        <v/>
      </c>
      <c r="L16" s="18"/>
      <c r="M16" s="18"/>
      <c r="N16" s="18"/>
      <c r="O16" s="18"/>
      <c r="P16" s="18"/>
      <c r="Q16" s="18"/>
      <c r="S16" s="11" t="s">
        <v>740</v>
      </c>
      <c r="T16" s="9" cm="1">
        <f t="array" ref="T16">Residual_Degrees_Of_Freedom(X_s(),Response_Column(),Allow_Intercept,Sample_Include())</f>
        <v>1642</v>
      </c>
      <c r="U16" s="36" cm="1">
        <f t="array" ref="U16">SS_Residual(X_s(),Response_Column(),Allow_Intercept,Sample_Include())</f>
        <v>15186414.3215019</v>
      </c>
      <c r="V16" s="36" cm="1">
        <f t="array" ref="V16">MS_Residual(X_s(),Response_Column(),Allow_Intercept,Sample_Include())</f>
        <v>9248.7297938501215</v>
      </c>
      <c r="X16" s="30"/>
      <c r="AB16" t="str">
        <v>HIV/AIDS</v>
      </c>
      <c r="AC16" s="21" cm="1">
        <f t="array" ref="AC16">IF(ROW()-12&lt;=IFERROR(ROWS(_xlfn.ANCHORARRAY($AD$13)),0),INDEX(_xlfn.ANCHORARRAY($AD$13),ROW()-12),"")</f>
        <v>1.9838690115221154</v>
      </c>
      <c r="AD16" s="8">
        <v>1.9838690115221154</v>
      </c>
      <c r="AF16" t="str">
        <v>Afghanistan|2002</v>
      </c>
      <c r="AG16">
        <v>3</v>
      </c>
      <c r="AH16" s="8">
        <v>225.93148872889682</v>
      </c>
      <c r="AI16" s="8">
        <v>-222.93148872889682</v>
      </c>
      <c r="AJ16" s="8">
        <v>-223.85503863345315</v>
      </c>
      <c r="AK16" s="8">
        <v>4.1256605622738262E-3</v>
      </c>
      <c r="AL16" s="8">
        <v>-2.3228870853866175</v>
      </c>
      <c r="AM16" s="8">
        <v>3.1933543334759719E-3</v>
      </c>
      <c r="AN16" s="8">
        <v>-2.6570161854420777</v>
      </c>
      <c r="AO16" s="8">
        <v>-2.826256207410061</v>
      </c>
      <c r="AP16" s="8">
        <v>1.5241020587174001</v>
      </c>
      <c r="AQ16" s="8">
        <v>-223.85503863345315</v>
      </c>
    </row>
    <row r="17" spans="1:43" x14ac:dyDescent="0.25">
      <c r="A17" t="str">
        <v>Total expenditure</v>
      </c>
      <c r="B17" s="20" t="s">
        <v>991</v>
      </c>
      <c r="C17" s="20" t="b">
        <v>0</v>
      </c>
      <c r="D17" s="20" t="s">
        <v>958</v>
      </c>
      <c r="E17" s="20"/>
      <c r="F17" s="20"/>
      <c r="G17" s="20" t="s">
        <v>959</v>
      </c>
      <c r="H17" t="str" cm="1">
        <f t="array" ref="H17">IF(OR($B17&lt;&gt;"Predictor (x)",$D17&lt;&gt;"Categorical"),"",_xlfn.LET(_xlpm.col,INDEX(Source_Data,0,ROW()-3),_xlpm.x,IF(_xlpm.col="","",_xlpm.col),IFERROR(ROWS(_xlfn.UNIQUE(_xlfn._xlws.FILTER(_xlpm.x,(_xlpm.x&lt;&gt;"")*Sample_Include()))),0)))</f>
        <v/>
      </c>
      <c r="I17" t="str" cm="1">
        <f t="array" ref="I17">IF(OR($B17&lt;&gt;"Predictor (x)",$D17&lt;&gt;"Categorical"),"",IF($E17&lt;&gt;"",$E17,_xlfn.LET(_xlpm.col,INDEX(Source_Data,0,ROW()-3),_xlpm.x,IF(_xlpm.col="","",_xlpm.col),IFERROR(INDEX(_xlfn._xlws.SORT(_xlfn.UNIQUE(_xlfn._xlws.FILTER(_xlpm.x,(_xlpm.x&lt;&gt;"")*Sample_Include()))),1,1),""))))</f>
        <v/>
      </c>
      <c r="L17" s="18"/>
      <c r="M17" s="18"/>
      <c r="N17" s="18"/>
      <c r="O17" s="18"/>
      <c r="P17" s="18"/>
      <c r="Q17" s="18"/>
      <c r="S17" s="12" t="s">
        <v>741</v>
      </c>
      <c r="T17" s="13" cm="1">
        <f t="array" ref="T17">Total_Degrees_Of_Freedom(Response_Column(),Allow_Intercept,Sample_Include())</f>
        <v>1648</v>
      </c>
      <c r="U17" s="27" cm="1">
        <f t="array" ref="U17">SS_Total(Response_Column(),Allow_Intercept,Sample_Include())</f>
        <v>25878050.574893888</v>
      </c>
      <c r="V17" s="19"/>
      <c r="W17" s="19"/>
      <c r="X17" s="31"/>
      <c r="AB17" t="str">
        <v>GDP</v>
      </c>
      <c r="AC17" s="21" cm="1">
        <f t="array" ref="AC17">IF(ROW()-12&lt;=IFERROR(ROWS(_xlfn.ANCHORARRAY($AD$13)),0),INDEX(_xlfn.ANCHORARRAY($AD$13),ROW()-12),"")</f>
        <v>5566.0318868175918</v>
      </c>
      <c r="AD17" s="8">
        <v>5566.0318868175918</v>
      </c>
      <c r="AF17" t="str">
        <v>Afghanistan|2001</v>
      </c>
      <c r="AG17">
        <v>316</v>
      </c>
      <c r="AH17" s="8">
        <v>230.25329204749352</v>
      </c>
      <c r="AI17" s="8">
        <v>85.746707952506483</v>
      </c>
      <c r="AJ17" s="8">
        <v>86.134866490208722</v>
      </c>
      <c r="AK17" s="8">
        <v>4.5064043577099791E-3</v>
      </c>
      <c r="AL17" s="8">
        <v>0.89362883601519472</v>
      </c>
      <c r="AM17" s="8">
        <v>5.1642587788879957E-4</v>
      </c>
      <c r="AN17" s="8">
        <v>-2.3742127090260081</v>
      </c>
      <c r="AO17" s="8">
        <v>-2.819198710546063</v>
      </c>
      <c r="AP17" s="8">
        <v>0.9453194359660626</v>
      </c>
      <c r="AQ17" s="8">
        <v>86.134866490208722</v>
      </c>
    </row>
    <row r="18" spans="1:43" x14ac:dyDescent="0.25">
      <c r="A18" t="str">
        <v>Diphtheria</v>
      </c>
      <c r="B18" s="20" t="s">
        <v>991</v>
      </c>
      <c r="C18" s="20" t="b">
        <v>0</v>
      </c>
      <c r="D18" s="20" t="s">
        <v>958</v>
      </c>
      <c r="E18" s="20"/>
      <c r="F18" s="20"/>
      <c r="G18" s="20" t="s">
        <v>959</v>
      </c>
      <c r="H18" t="str" cm="1">
        <f t="array" ref="H18">IF(OR($B18&lt;&gt;"Predictor (x)",$D18&lt;&gt;"Categorical"),"",_xlfn.LET(_xlpm.col,INDEX(Source_Data,0,ROW()-3),_xlpm.x,IF(_xlpm.col="","",_xlpm.col),IFERROR(ROWS(_xlfn.UNIQUE(_xlfn._xlws.FILTER(_xlpm.x,(_xlpm.x&lt;&gt;"")*Sample_Include()))),0)))</f>
        <v/>
      </c>
      <c r="I18" t="str" cm="1">
        <f t="array" ref="I18">IF(OR($B18&lt;&gt;"Predictor (x)",$D18&lt;&gt;"Categorical"),"",IF($E18&lt;&gt;"",$E18,_xlfn.LET(_xlpm.col,INDEX(Source_Data,0,ROW()-3),_xlpm.x,IF(_xlpm.col="","",_xlpm.col),IFERROR(INDEX(_xlfn._xlws.SORT(_xlfn.UNIQUE(_xlfn._xlws.FILTER(_xlpm.x,(_xlpm.x&lt;&gt;"")*Sample_Include()))),1,1),""))))</f>
        <v/>
      </c>
      <c r="L18" s="18"/>
      <c r="M18" s="18"/>
      <c r="N18" s="18"/>
      <c r="O18" s="18"/>
      <c r="P18" s="18"/>
      <c r="Q18" s="18"/>
      <c r="AB18" t="str">
        <v>Schooling</v>
      </c>
      <c r="AC18" s="21" cm="1">
        <f t="array" ref="AC18">IF(ROW()-12&lt;=IFERROR(ROWS(_xlfn.ANCHORARRAY($AD$13)),0),INDEX(_xlfn.ANCHORARRAY($AD$13),ROW()-12),"")</f>
        <v>12.119890842935117</v>
      </c>
      <c r="AD18" s="8">
        <v>12.119890842935117</v>
      </c>
      <c r="AF18" t="str">
        <v>Afghanistan|2000</v>
      </c>
      <c r="AG18">
        <v>321</v>
      </c>
      <c r="AH18" s="8">
        <v>235.97727387592158</v>
      </c>
      <c r="AI18" s="8">
        <v>85.022726124078417</v>
      </c>
      <c r="AJ18" s="8">
        <v>85.45508423350762</v>
      </c>
      <c r="AK18" s="8">
        <v>5.0594778918921016E-3</v>
      </c>
      <c r="AL18" s="8">
        <v>0.88632994114137298</v>
      </c>
      <c r="AM18" s="8">
        <v>5.7069147383863219E-4</v>
      </c>
      <c r="AN18" s="8">
        <v>-2.3742127090260081</v>
      </c>
      <c r="AO18" s="8">
        <v>-2.7132995327833966</v>
      </c>
      <c r="AP18" s="8">
        <v>0.94145097649392928</v>
      </c>
      <c r="AQ18" s="8">
        <v>85.45508423350762</v>
      </c>
    </row>
    <row r="19" spans="1:43" x14ac:dyDescent="0.25">
      <c r="A19" t="str">
        <v>HIV/AIDS</v>
      </c>
      <c r="B19" s="20" t="s">
        <v>991</v>
      </c>
      <c r="C19" s="20" t="b">
        <v>1</v>
      </c>
      <c r="D19" s="20" t="s">
        <v>958</v>
      </c>
      <c r="E19" s="20"/>
      <c r="F19" s="20"/>
      <c r="G19" s="20" t="s">
        <v>959</v>
      </c>
      <c r="H19" t="str" cm="1">
        <f t="array" ref="H19">IF(OR($B19&lt;&gt;"Predictor (x)",$D19&lt;&gt;"Categorical"),"",_xlfn.LET(_xlpm.col,INDEX(Source_Data,0,ROW()-3),_xlpm.x,IF(_xlpm.col="","",_xlpm.col),IFERROR(ROWS(_xlfn.UNIQUE(_xlfn._xlws.FILTER(_xlpm.x,(_xlpm.x&lt;&gt;"")*Sample_Include()))),0)))</f>
        <v/>
      </c>
      <c r="I19" t="str" cm="1">
        <f t="array" ref="I19">IF(OR($B19&lt;&gt;"Predictor (x)",$D19&lt;&gt;"Categorical"),"",IF($E19&lt;&gt;"",$E19,_xlfn.LET(_xlpm.col,INDEX(Source_Data,0,ROW()-3),_xlpm.x,IF(_xlpm.col="","",_xlpm.col),IFERROR(INDEX(_xlfn._xlws.SORT(_xlfn.UNIQUE(_xlfn._xlws.FILTER(_xlpm.x,(_xlpm.x&lt;&gt;"")*Sample_Include()))),1,1),""))))</f>
        <v/>
      </c>
      <c r="L19" s="18"/>
      <c r="M19" s="18"/>
      <c r="N19" s="18"/>
      <c r="O19" s="18"/>
      <c r="P19" s="18"/>
      <c r="Q19" s="18"/>
      <c r="S19" s="5" t="s">
        <v>742</v>
      </c>
      <c r="AC19" s="21" t="str" cm="1">
        <f t="array" ref="AC19">IF(ROW()-12&lt;=IFERROR(ROWS(_xlfn.ANCHORARRAY($AD$13)),0),INDEX(_xlfn.ANCHORARRAY($AD$13),ROW()-12),"")</f>
        <v/>
      </c>
      <c r="AF19" t="str">
        <v>Albania|2015</v>
      </c>
      <c r="AG19">
        <v>74</v>
      </c>
      <c r="AH19" s="8">
        <v>126.96088472571074</v>
      </c>
      <c r="AI19" s="8">
        <v>-52.960884725710741</v>
      </c>
      <c r="AJ19" s="8">
        <v>-53.042591582233392</v>
      </c>
      <c r="AK19" s="8">
        <v>1.5404009134052658E-3</v>
      </c>
      <c r="AL19" s="8">
        <v>-0.55112350968712054</v>
      </c>
      <c r="AM19" s="8">
        <v>6.6942681653139719E-5</v>
      </c>
      <c r="AN19" s="8">
        <v>-2.3742127090260081</v>
      </c>
      <c r="AO19" s="8">
        <v>-2.6231929450196856</v>
      </c>
      <c r="AP19" s="8">
        <v>0.7423769323511612</v>
      </c>
      <c r="AQ19" s="8">
        <v>-53.042591582233392</v>
      </c>
    </row>
    <row r="20" spans="1:43" x14ac:dyDescent="0.25">
      <c r="A20" t="str">
        <v>GDP</v>
      </c>
      <c r="B20" s="20" t="s">
        <v>991</v>
      </c>
      <c r="C20" s="20" t="b">
        <v>1</v>
      </c>
      <c r="D20" s="20" t="s">
        <v>958</v>
      </c>
      <c r="E20" s="20"/>
      <c r="F20" s="20"/>
      <c r="G20" s="20" t="s">
        <v>959</v>
      </c>
      <c r="H20" t="str" cm="1">
        <f t="array" ref="H20">IF(OR($B20&lt;&gt;"Predictor (x)",$D20&lt;&gt;"Categorical"),"",_xlfn.LET(_xlpm.col,INDEX(Source_Data,0,ROW()-3),_xlpm.x,IF(_xlpm.col="","",_xlpm.col),IFERROR(ROWS(_xlfn.UNIQUE(_xlfn._xlws.FILTER(_xlpm.x,(_xlpm.x&lt;&gt;"")*Sample_Include()))),0)))</f>
        <v/>
      </c>
      <c r="I20" t="str" cm="1">
        <f t="array" ref="I20">IF(OR($B20&lt;&gt;"Predictor (x)",$D20&lt;&gt;"Categorical"),"",IF($E20&lt;&gt;"",$E20,_xlfn.LET(_xlpm.col,INDEX(Source_Data,0,ROW()-3),_xlpm.x,IF(_xlpm.col="","",_xlpm.col),IFERROR(INDEX(_xlfn._xlws.SORT(_xlfn.UNIQUE(_xlfn._xlws.FILTER(_xlpm.x,(_xlpm.x&lt;&gt;"")*Sample_Include()))),1,1),""))))</f>
        <v/>
      </c>
      <c r="L20" s="18"/>
      <c r="M20" s="18"/>
      <c r="N20" s="18"/>
      <c r="O20" s="18"/>
      <c r="P20" s="18"/>
      <c r="Q20" s="18"/>
      <c r="S20" s="3"/>
      <c r="T20" s="3" t="s">
        <v>80</v>
      </c>
      <c r="U20" s="3" t="s">
        <v>743</v>
      </c>
      <c r="V20" s="3" t="s">
        <v>744</v>
      </c>
      <c r="W20" s="3" t="s">
        <v>745</v>
      </c>
      <c r="X20" s="3" t="s">
        <v>746</v>
      </c>
      <c r="Y20" s="3" t="s">
        <v>747</v>
      </c>
      <c r="Z20" s="3" t="s">
        <v>748</v>
      </c>
      <c r="AC20" s="21" t="str" cm="1">
        <f t="array" ref="AC20">IF(ROW()-12&lt;=IFERROR(ROWS(_xlfn.ANCHORARRAY($AD$13)),0),INDEX(_xlfn.ANCHORARRAY($AD$13),ROW()-12),"")</f>
        <v/>
      </c>
      <c r="AF20" t="str">
        <v>Albania|2014</v>
      </c>
      <c r="AG20">
        <v>8</v>
      </c>
      <c r="AH20" s="8">
        <v>126.33117535731714</v>
      </c>
      <c r="AI20" s="8">
        <v>-118.33117535731714</v>
      </c>
      <c r="AJ20" s="8">
        <v>-118.51317437077151</v>
      </c>
      <c r="AK20" s="8">
        <v>1.5356859220139302E-3</v>
      </c>
      <c r="AL20" s="8">
        <v>-1.2313793288222565</v>
      </c>
      <c r="AM20" s="8">
        <v>3.3316205572620026E-4</v>
      </c>
      <c r="AN20" s="8">
        <v>-2.3039582943245951</v>
      </c>
      <c r="AO20" s="8">
        <v>-2.5595797396201099</v>
      </c>
      <c r="AP20" s="8">
        <v>1.1096753258598915</v>
      </c>
      <c r="AQ20" s="8">
        <v>-118.51317437077151</v>
      </c>
    </row>
    <row r="21" spans="1:43" x14ac:dyDescent="0.25">
      <c r="A21" t="str">
        <v>Population</v>
      </c>
      <c r="B21" s="20" t="s">
        <v>991</v>
      </c>
      <c r="C21" s="20" t="b">
        <v>0</v>
      </c>
      <c r="D21" s="20" t="s">
        <v>958</v>
      </c>
      <c r="E21" s="20"/>
      <c r="F21" s="20"/>
      <c r="G21" s="20" t="s">
        <v>959</v>
      </c>
      <c r="H21" t="str" cm="1">
        <f t="array" ref="H21">IF(OR($B21&lt;&gt;"Predictor (x)",$D21&lt;&gt;"Categorical"),"",_xlfn.LET(_xlpm.col,INDEX(Source_Data,0,ROW()-3),_xlpm.x,IF(_xlpm.col="","",_xlpm.col),IFERROR(ROWS(_xlfn.UNIQUE(_xlfn._xlws.FILTER(_xlpm.x,(_xlpm.x&lt;&gt;"")*Sample_Include()))),0)))</f>
        <v/>
      </c>
      <c r="I21" t="str" cm="1">
        <f t="array" ref="I21">IF(OR($B21&lt;&gt;"Predictor (x)",$D21&lt;&gt;"Categorical"),"",IF($E21&lt;&gt;"",$E21,_xlfn.LET(_xlpm.col,INDEX(Source_Data,0,ROW()-3),_xlpm.x,IF(_xlpm.col="","",_xlpm.col),IFERROR(INDEX(_xlfn._xlws.SORT(_xlfn.UNIQUE(_xlfn._xlws.FILTER(_xlpm.x,(_xlpm.x&lt;&gt;"")*Sample_Include()))),1,1),""))))</f>
        <v/>
      </c>
      <c r="L21" s="18"/>
      <c r="M21" s="18"/>
      <c r="N21" s="18"/>
      <c r="O21" s="18"/>
      <c r="P21" s="18"/>
      <c r="Q21" s="18"/>
      <c r="S21" t="str" cm="1">
        <f t="array" ref="S21:S27">IF(Zero_Predictors_Selected(),IF(AND(Allow_Intercept,Intercept_Only_N()&gt;=1),"Intercept",NA()),IF(Allow_Intercept,_xlfn.VSTACK("Intercept",TRANSPOSE(Constructed_Column_Names())),_xlfn.VSTACK("",TRANSPOSE(Constructed_Column_Names()))))</f>
        <v>Intercept</v>
      </c>
      <c r="T21" s="8" cm="1">
        <f t="array" ref="T21:T27">IF(Zero_Predictors_Selected(),IF(AND(Allow_Intercept,Intercept_Only_N()&gt;=1),Intercept_Only_Point(),NA()),IF(Allow_Intercept,Coefficients(X_s(),Response_Column(),Allow_Intercept,Sample_Include()),_xlfn.VSTACK("",Coefficients(X_s(),Response_Column(),Allow_Intercept,Sample_Include()))))</f>
        <v>279.20887817767112</v>
      </c>
      <c r="U21" s="8" cm="1">
        <f t="array" ref="U21:U27">IF(Zero_Predictors_Selected(),IF(AND(Allow_Intercept,Intercept_Only_N()&gt;=2),Intercept_Only_SE(),NA()),IF(Allow_Intercept,SE_Coefficients(X_s(),Response_Column(),Allow_Intercept,Sample_Include()),_xlfn.VSTACK("",SE_Coefficients(X_s(),Response_Column(),Allow_Intercept,Sample_Include()))))</f>
        <v>16.819406048499491</v>
      </c>
      <c r="V21" s="8" cm="1">
        <f t="array" ref="V21:V27">IF(Zero_Predictors_Selected(),IF(AND(Allow_Intercept,Intercept_Only_N()&gt;=2),Intercept_Only_Point()/Intercept_Only_SE(),NA()),IF(Allow_Intercept,T_Statistics(X_s(),Response_Column(),Allow_Intercept,Sample_Include()),_xlfn.VSTACK("",T_Statistics(X_s(),Response_Column(),Allow_Intercept,Sample_Include()))))</f>
        <v>16.600400595155389</v>
      </c>
      <c r="W21" s="25" cm="1">
        <f t="array" ref="W21:W27">IF(Zero_Predictors_Selected(),IF(AND(Allow_Intercept,Intercept_Only_N()&gt;=2),_xlfn.T.DIST.2T(ABS(Intercept_Only_Point()/Intercept_Only_SE()),Intercept_Only_DF()),NA()),IF(Allow_Intercept,P_Values(X_s(),Response_Column(),Allow_Intercept,Sample_Include()),_xlfn.VSTACK("",P_Values(X_s(),Response_Column(),Allow_Intercept,Sample_Include()))))</f>
        <v>2.4881267877671944E-57</v>
      </c>
      <c r="X21" s="8" cm="1">
        <f t="array" ref="X21:X27">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246.21913071184625</v>
      </c>
      <c r="Y21" s="8" cm="1">
        <f t="array" ref="Y21:Y27">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312.19862564349603</v>
      </c>
      <c r="Z21" s="8" t="str" cm="1">
        <f t="array" ref="Z21:Z27">IF(Zero_Predictors_Selected(),IF(Allow_Intercept,"",NA()),_xlfn.VSTACK("",Beta_Weights(X_s(),Response_Column(),Allow_Intercept,Sample_Include())))</f>
        <v/>
      </c>
      <c r="AC21" s="21" t="str" cm="1">
        <f t="array" ref="AC21">IF(ROW()-12&lt;=IFERROR(ROWS(_xlfn.ANCHORARRAY($AD$13)),0),INDEX(_xlfn.ANCHORARRAY($AD$13),ROW()-12),"")</f>
        <v/>
      </c>
      <c r="AF21" t="str">
        <v>Albania|2013</v>
      </c>
      <c r="AG21">
        <v>84</v>
      </c>
      <c r="AH21" s="8">
        <v>127.25832449212828</v>
      </c>
      <c r="AI21" s="8">
        <v>-43.258324492128281</v>
      </c>
      <c r="AJ21" s="8">
        <v>-43.324193144581258</v>
      </c>
      <c r="AK21" s="8">
        <v>1.5203665128432249E-3</v>
      </c>
      <c r="AL21" s="8">
        <v>-0.45015185375118821</v>
      </c>
      <c r="AM21" s="8">
        <v>4.4078735824172556E-5</v>
      </c>
      <c r="AN21" s="8">
        <v>-2.3039582943245951</v>
      </c>
      <c r="AO21" s="8">
        <v>-2.531453320911965</v>
      </c>
      <c r="AP21" s="8">
        <v>0.67093356880632249</v>
      </c>
      <c r="AQ21" s="8">
        <v>-43.324193144581258</v>
      </c>
    </row>
    <row r="22" spans="1:43" x14ac:dyDescent="0.25">
      <c r="A22" t="str">
        <v>thinness 1-19 years</v>
      </c>
      <c r="B22" s="20" t="s">
        <v>991</v>
      </c>
      <c r="C22" s="20" t="b">
        <v>0</v>
      </c>
      <c r="D22" s="20" t="s">
        <v>958</v>
      </c>
      <c r="E22" s="20"/>
      <c r="F22" s="20"/>
      <c r="G22" s="20" t="s">
        <v>959</v>
      </c>
      <c r="H22" t="str" cm="1">
        <f t="array" ref="H22">IF(OR($B22&lt;&gt;"Predictor (x)",$D22&lt;&gt;"Categorical"),"",_xlfn.LET(_xlpm.col,INDEX(Source_Data,0,ROW()-3),_xlpm.x,IF(_xlpm.col="","",_xlpm.col),IFERROR(ROWS(_xlfn.UNIQUE(_xlfn._xlws.FILTER(_xlpm.x,(_xlpm.x&lt;&gt;"")*Sample_Include()))),0)))</f>
        <v/>
      </c>
      <c r="I22" t="str" cm="1">
        <f t="array" ref="I22">IF(OR($B22&lt;&gt;"Predictor (x)",$D22&lt;&gt;"Categorical"),"",IF($E22&lt;&gt;"",$E22,_xlfn.LET(_xlpm.col,INDEX(Source_Data,0,ROW()-3),_xlpm.x,IF(_xlpm.col="","",_xlpm.col),IFERROR(INDEX(_xlfn._xlws.SORT(_xlfn.UNIQUE(_xlfn._xlws.FILTER(_xlpm.x,(_xlpm.x&lt;&gt;"")*Sample_Include()))),1,1),""))))</f>
        <v/>
      </c>
      <c r="L22" s="18"/>
      <c r="M22" s="18"/>
      <c r="N22" s="18"/>
      <c r="O22" s="18"/>
      <c r="P22" s="18"/>
      <c r="Q22" s="18"/>
      <c r="S22" t="str">
        <v>Status: Developing</v>
      </c>
      <c r="T22" s="8">
        <v>34.502857074757117</v>
      </c>
      <c r="U22" s="8">
        <v>8.9766738800244301</v>
      </c>
      <c r="V22" s="8">
        <v>3.8436126271152022</v>
      </c>
      <c r="W22" s="25">
        <v>1.2585801698875325E-4</v>
      </c>
      <c r="X22" s="8">
        <v>16.895921162089042</v>
      </c>
      <c r="Y22" s="8">
        <v>52.109792987425195</v>
      </c>
      <c r="Z22" s="8">
        <v>9.746163312016716E-2</v>
      </c>
      <c r="AC22" s="21" t="str" cm="1">
        <f t="array" ref="AC22">IF(ROW()-12&lt;=IFERROR(ROWS(_xlfn.ANCHORARRAY($AD$13)),0),INDEX(_xlfn.ANCHORARRAY($AD$13),ROW()-12),"")</f>
        <v/>
      </c>
      <c r="AF22" t="str">
        <v>Albania|2012</v>
      </c>
      <c r="AG22">
        <v>86</v>
      </c>
      <c r="AH22" s="8">
        <v>128.75957844411971</v>
      </c>
      <c r="AI22" s="8">
        <v>-42.759578444119711</v>
      </c>
      <c r="AJ22" s="8">
        <v>-42.824811252485837</v>
      </c>
      <c r="AK22" s="8">
        <v>1.5232480064308628E-3</v>
      </c>
      <c r="AL22" s="8">
        <v>-0.44496247837710468</v>
      </c>
      <c r="AM22" s="8">
        <v>4.3150059799972942E-5</v>
      </c>
      <c r="AN22" s="8">
        <v>-2.3039582943245951</v>
      </c>
      <c r="AO22" s="8">
        <v>-2.5205338574993874</v>
      </c>
      <c r="AP22" s="8">
        <v>0.66705507896807492</v>
      </c>
      <c r="AQ22" s="8">
        <v>-42.824811252485837</v>
      </c>
    </row>
    <row r="23" spans="1:43" x14ac:dyDescent="0.25">
      <c r="A23" t="str">
        <v>thinness 5-9 years</v>
      </c>
      <c r="B23" s="20" t="s">
        <v>991</v>
      </c>
      <c r="C23" s="20" t="b">
        <v>0</v>
      </c>
      <c r="D23" s="20" t="s">
        <v>958</v>
      </c>
      <c r="E23" s="20"/>
      <c r="F23" s="20"/>
      <c r="G23" s="20" t="s">
        <v>959</v>
      </c>
      <c r="H23" t="str" cm="1">
        <f t="array" ref="H23">IF(OR($B23&lt;&gt;"Predictor (x)",$D23&lt;&gt;"Categorical"),"",_xlfn.LET(_xlpm.col,INDEX(Source_Data,0,ROW()-3),_xlpm.x,IF(_xlpm.col="","",_xlpm.col),IFERROR(ROWS(_xlfn.UNIQUE(_xlfn._xlws.FILTER(_xlpm.x,(_xlpm.x&lt;&gt;"")*Sample_Include()))),0)))</f>
        <v/>
      </c>
      <c r="I23" t="str" cm="1">
        <f t="array" ref="I23">IF(OR($B23&lt;&gt;"Predictor (x)",$D23&lt;&gt;"Categorical"),"",IF($E23&lt;&gt;"",$E23,_xlfn.LET(_xlpm.col,INDEX(Source_Data,0,ROW()-3),_xlpm.x,IF(_xlpm.col="","",_xlpm.col),IFERROR(INDEX(_xlfn._xlws.SORT(_xlfn.UNIQUE(_xlfn._xlws.FILTER(_xlpm.x,(_xlpm.x&lt;&gt;"")*Sample_Include()))),1,1),""))))</f>
        <v/>
      </c>
      <c r="L23" s="18"/>
      <c r="M23" s="18"/>
      <c r="N23" s="18"/>
      <c r="O23" s="18"/>
      <c r="P23" s="18"/>
      <c r="Q23" s="18"/>
      <c r="S23" t="str">
        <v>Alcohol</v>
      </c>
      <c r="T23" s="8">
        <v>3.7277902868174602</v>
      </c>
      <c r="U23" s="8">
        <v>0.84338586232200263</v>
      </c>
      <c r="V23" s="8">
        <v>4.4200293760606089</v>
      </c>
      <c r="W23" s="25">
        <v>1.0515339262125542E-5</v>
      </c>
      <c r="X23" s="8">
        <v>2.0735650107274051</v>
      </c>
      <c r="Y23" s="8">
        <v>5.3820155629075153</v>
      </c>
      <c r="Z23" s="8">
        <v>0.11986211508021702</v>
      </c>
      <c r="AC23" s="21" t="str" cm="1">
        <f t="array" ref="AC23">IF(ROW()-12&lt;=IFERROR(ROWS(_xlfn.ANCHORARRAY($AD$13)),0),INDEX(_xlfn.ANCHORARRAY($AD$13),ROW()-12),"")</f>
        <v/>
      </c>
      <c r="AF23" t="str">
        <v>Albania|2011</v>
      </c>
      <c r="AG23">
        <v>88</v>
      </c>
      <c r="AH23" s="8">
        <v>142.38209966517411</v>
      </c>
      <c r="AI23" s="8">
        <v>-54.38209966517411</v>
      </c>
      <c r="AJ23" s="8">
        <v>-54.44535005198496</v>
      </c>
      <c r="AK23" s="8">
        <v>1.1617224749305417E-3</v>
      </c>
      <c r="AL23" s="8">
        <v>-0.56580572462766066</v>
      </c>
      <c r="AM23" s="8">
        <v>5.319169732490693E-5</v>
      </c>
      <c r="AN23" s="8">
        <v>-2.2435160869312201</v>
      </c>
      <c r="AO23" s="8">
        <v>-2.5110149706784148</v>
      </c>
      <c r="AP23" s="8">
        <v>0.75220058802666501</v>
      </c>
      <c r="AQ23" s="8">
        <v>-54.44535005198496</v>
      </c>
    </row>
    <row r="24" spans="1:43" x14ac:dyDescent="0.25">
      <c r="A24" t="str">
        <v>Income composition of resources</v>
      </c>
      <c r="B24" s="20" t="s">
        <v>991</v>
      </c>
      <c r="C24" s="20" t="b">
        <v>0</v>
      </c>
      <c r="D24" s="20" t="s">
        <v>958</v>
      </c>
      <c r="E24" s="20"/>
      <c r="F24" s="20"/>
      <c r="G24" s="20" t="s">
        <v>959</v>
      </c>
      <c r="H24" t="str" cm="1">
        <f t="array" ref="H24">IF(OR($B24&lt;&gt;"Predictor (x)",$D24&lt;&gt;"Categorical"),"",_xlfn.LET(_xlpm.col,INDEX(Source_Data,0,ROW()-3),_xlpm.x,IF(_xlpm.col="","",_xlpm.col),IFERROR(ROWS(_xlfn.UNIQUE(_xlfn._xlws.FILTER(_xlpm.x,(_xlpm.x&lt;&gt;"")*Sample_Include()))),0)))</f>
        <v/>
      </c>
      <c r="I24" t="str" cm="1">
        <f t="array" ref="I24">IF(OR($B24&lt;&gt;"Predictor (x)",$D24&lt;&gt;"Categorical"),"",IF($E24&lt;&gt;"",$E24,_xlfn.LET(_xlpm.col,INDEX(Source_Data,0,ROW()-3),_xlpm.x,IF(_xlpm.col="","",_xlpm.col),IFERROR(INDEX(_xlfn._xlws.SORT(_xlfn.UNIQUE(_xlfn._xlws.FILTER(_xlpm.x,(_xlpm.x&lt;&gt;"")*Sample_Include()))),1,1),""))))</f>
        <v/>
      </c>
      <c r="L24" s="18"/>
      <c r="M24" s="18"/>
      <c r="N24" s="18"/>
      <c r="O24" s="18"/>
      <c r="P24" s="18"/>
      <c r="Q24" s="18"/>
      <c r="S24" t="str">
        <v>percentage expenditure</v>
      </c>
      <c r="T24" s="8">
        <v>-4.3442557085233806E-3</v>
      </c>
      <c r="U24" s="8">
        <v>4.7991042103735938E-3</v>
      </c>
      <c r="V24" s="8">
        <v>-0.90522220774722362</v>
      </c>
      <c r="W24" s="25">
        <v>0.3654804793068841</v>
      </c>
      <c r="X24" s="8">
        <v>-1.3757265627296705E-2</v>
      </c>
      <c r="Y24" s="8">
        <v>5.0687542102499442E-3</v>
      </c>
      <c r="Z24" s="8">
        <v>-6.0988880846230331E-2</v>
      </c>
      <c r="AC24" s="21" t="str" cm="1">
        <f t="array" ref="AC24">IF(ROW()-12&lt;=IFERROR(ROWS(_xlfn.ANCHORARRAY($AD$13)),0),INDEX(_xlfn.ANCHORARRAY($AD$13),ROW()-12),"")</f>
        <v/>
      </c>
      <c r="AF24" t="str">
        <v>Albania|2010</v>
      </c>
      <c r="AG24">
        <v>91</v>
      </c>
      <c r="AH24" s="8">
        <v>155.31896668444662</v>
      </c>
      <c r="AI24" s="8">
        <v>-64.318966684446622</v>
      </c>
      <c r="AJ24" s="8">
        <v>-64.393702977518899</v>
      </c>
      <c r="AK24" s="8">
        <v>1.1606149299780589E-3</v>
      </c>
      <c r="AL24" s="8">
        <v>-0.66919114193688378</v>
      </c>
      <c r="AM24" s="8">
        <v>7.4335252593084848E-5</v>
      </c>
      <c r="AN24" s="8">
        <v>-2.2435160869312201</v>
      </c>
      <c r="AO24" s="8">
        <v>-2.4686223474952529</v>
      </c>
      <c r="AP24" s="8">
        <v>0.8180410392742431</v>
      </c>
      <c r="AQ24" s="8">
        <v>-64.393702977518899</v>
      </c>
    </row>
    <row r="25" spans="1:43" x14ac:dyDescent="0.25">
      <c r="A25" t="str">
        <v>Schooling</v>
      </c>
      <c r="B25" s="20" t="s">
        <v>991</v>
      </c>
      <c r="C25" s="20" t="b">
        <v>1</v>
      </c>
      <c r="D25" s="20" t="s">
        <v>958</v>
      </c>
      <c r="E25" s="20"/>
      <c r="F25" s="20"/>
      <c r="G25" s="20" t="s">
        <v>959</v>
      </c>
      <c r="H25" t="str" cm="1">
        <f t="array" ref="H25">IF(OR($B25&lt;&gt;"Predictor (x)",$D25&lt;&gt;"Categorical"),"",_xlfn.LET(_xlpm.col,INDEX(Source_Data,0,ROW()-3),_xlpm.x,IF(_xlpm.col="","",_xlpm.col),IFERROR(ROWS(_xlfn.UNIQUE(_xlfn._xlws.FILTER(_xlpm.x,(_xlpm.x&lt;&gt;"")*Sample_Include()))),0)))</f>
        <v/>
      </c>
      <c r="I25" t="str" cm="1">
        <f t="array" ref="I25">IF(OR($B25&lt;&gt;"Predictor (x)",$D25&lt;&gt;"Categorical"),"",IF($E25&lt;&gt;"",$E25,_xlfn.LET(_xlpm.col,INDEX(Source_Data,0,ROW()-3),_xlpm.x,IF(_xlpm.col="","",_xlpm.col),IFERROR(INDEX(_xlfn._xlws.SORT(_xlfn.UNIQUE(_xlfn._xlws.FILTER(_xlpm.x,(_xlpm.x&lt;&gt;"")*Sample_Include()))),1,1),""))))</f>
        <v/>
      </c>
      <c r="L25" s="18"/>
      <c r="M25" s="18"/>
      <c r="N25" s="18"/>
      <c r="O25" s="18"/>
      <c r="P25" s="18"/>
      <c r="Q25" s="18"/>
      <c r="S25" t="str">
        <v>HIV/AIDS</v>
      </c>
      <c r="T25" s="8">
        <v>9.714011205979963</v>
      </c>
      <c r="U25" s="8">
        <v>0.40737836285227436</v>
      </c>
      <c r="V25" s="8">
        <v>23.845182002222607</v>
      </c>
      <c r="W25" s="25">
        <v>3.6980316003811272E-108</v>
      </c>
      <c r="X25" s="8">
        <v>8.914975302168326</v>
      </c>
      <c r="Y25" s="8">
        <v>10.5130471097916</v>
      </c>
      <c r="Z25" s="8">
        <v>0.46762600471806764</v>
      </c>
      <c r="AC25" s="21" t="str" cm="1">
        <f t="array" ref="AC25">IF(ROW()-12&lt;=IFERROR(ROWS(_xlfn.ANCHORARRAY($AD$13)),0),INDEX(_xlfn.ANCHORARRAY($AD$13),ROW()-12),"")</f>
        <v/>
      </c>
      <c r="AF25" t="str">
        <v>Albania|2009</v>
      </c>
      <c r="AG25">
        <v>91</v>
      </c>
      <c r="AH25" s="8">
        <v>160.0822929134894</v>
      </c>
      <c r="AI25" s="8">
        <v>-69.082292913489397</v>
      </c>
      <c r="AJ25" s="8">
        <v>-69.163768412832596</v>
      </c>
      <c r="AK25" s="8">
        <v>1.1780083881040133E-3</v>
      </c>
      <c r="AL25" s="8">
        <v>-0.71875627643327511</v>
      </c>
      <c r="AM25" s="8">
        <v>8.704133576792118E-5</v>
      </c>
      <c r="AN25" s="8">
        <v>-2.2435160869312201</v>
      </c>
      <c r="AO25" s="8">
        <v>-2.4191134021054674</v>
      </c>
      <c r="AP25" s="8">
        <v>0.84779494952097656</v>
      </c>
      <c r="AQ25" s="8">
        <v>-69.163768412832596</v>
      </c>
    </row>
    <row r="26" spans="1:43" x14ac:dyDescent="0.25">
      <c r="A26" t="str">
        <v>Full_Data</v>
      </c>
      <c r="B26" s="20" t="s">
        <v>578</v>
      </c>
      <c r="C26" s="20" t="b">
        <v>0</v>
      </c>
      <c r="D26" s="20" t="s">
        <v>958</v>
      </c>
      <c r="E26" s="20"/>
      <c r="F26" s="20"/>
      <c r="G26" s="20" t="s">
        <v>959</v>
      </c>
      <c r="H26" t="str" cm="1">
        <f t="array" ref="H26">IF(OR($B26&lt;&gt;"Predictor (x)",$D26&lt;&gt;"Categorical"),"",_xlfn.LET(_xlpm.col,INDEX(Source_Data,0,ROW()-3),_xlpm.x,IF(_xlpm.col="","",_xlpm.col),IFERROR(ROWS(_xlfn.UNIQUE(_xlfn._xlws.FILTER(_xlpm.x,(_xlpm.x&lt;&gt;"")*Sample_Include()))),0)))</f>
        <v/>
      </c>
      <c r="I26" t="str" cm="1">
        <f t="array" ref="I26">IF(OR($B26&lt;&gt;"Predictor (x)",$D26&lt;&gt;"Categorical"),"",IF($E26&lt;&gt;"",$E26,_xlfn.LET(_xlpm.col,INDEX(Source_Data,0,ROW()-3),_xlpm.x,IF(_xlpm.col="","",_xlpm.col),IFERROR(INDEX(_xlfn._xlws.SORT(_xlfn.UNIQUE(_xlfn._xlws.FILTER(_xlpm.x,(_xlpm.x&lt;&gt;"")*Sample_Include()))),1,1),""))))</f>
        <v/>
      </c>
      <c r="L26" s="18"/>
      <c r="M26" s="18"/>
      <c r="N26" s="18"/>
      <c r="O26" s="18"/>
      <c r="P26" s="18"/>
      <c r="Q26" s="18"/>
      <c r="S26" t="str">
        <v>GDP</v>
      </c>
      <c r="T26" s="8">
        <v>-2.7606419494221498E-5</v>
      </c>
      <c r="U26" s="8">
        <v>7.5675179819251486E-4</v>
      </c>
      <c r="V26" s="8">
        <v>-3.6480150506624266E-2</v>
      </c>
      <c r="W26" s="25">
        <v>0.97090394001260949</v>
      </c>
      <c r="X26" s="8">
        <v>-1.5119067951847853E-3</v>
      </c>
      <c r="Y26" s="8">
        <v>1.4566939561963422E-3</v>
      </c>
      <c r="Z26" s="8">
        <v>-2.5281897584323938E-3</v>
      </c>
      <c r="AC26" s="21" t="str" cm="1">
        <f t="array" ref="AC26">IF(ROW()-12&lt;=IFERROR(ROWS(_xlfn.ANCHORARRAY($AD$13)),0),INDEX(_xlfn.ANCHORARRAY($AD$13),ROW()-12),"")</f>
        <v/>
      </c>
      <c r="AF26" t="str">
        <v>Albania|2008</v>
      </c>
      <c r="AG26">
        <v>1</v>
      </c>
      <c r="AH26" s="8">
        <v>163.72736182206017</v>
      </c>
      <c r="AI26" s="8">
        <v>-162.72736182206017</v>
      </c>
      <c r="AJ26" s="8">
        <v>-162.92866999428941</v>
      </c>
      <c r="AK26" s="8">
        <v>1.2355601517909814E-3</v>
      </c>
      <c r="AL26" s="8">
        <v>-1.6931210228285682</v>
      </c>
      <c r="AM26" s="8">
        <v>5.0661586573607015E-4</v>
      </c>
      <c r="AN26" s="8">
        <v>-2.2435160869312201</v>
      </c>
      <c r="AO26" s="8">
        <v>-2.4068103209314358</v>
      </c>
      <c r="AP26" s="8">
        <v>1.3011998396974112</v>
      </c>
      <c r="AQ26" s="8">
        <v>-162.92866999428941</v>
      </c>
    </row>
    <row r="27" spans="1:43" x14ac:dyDescent="0.25">
      <c r="L27" s="18"/>
      <c r="M27" s="18"/>
      <c r="N27" s="18"/>
      <c r="O27" s="18"/>
      <c r="P27" s="18"/>
      <c r="Q27" s="18"/>
      <c r="S27" t="str">
        <v>Schooling</v>
      </c>
      <c r="T27" s="8">
        <v>-14.30812529392081</v>
      </c>
      <c r="U27" s="8">
        <v>1.1662578803669661</v>
      </c>
      <c r="V27" s="8">
        <v>-12.268406100217494</v>
      </c>
      <c r="W27" s="25">
        <v>3.6135714751830652E-33</v>
      </c>
      <c r="X27" s="8">
        <v>-16.595634902904109</v>
      </c>
      <c r="Y27" s="8">
        <v>-12.020615684937511</v>
      </c>
      <c r="Z27" s="8">
        <v>-0.31918140671612244</v>
      </c>
      <c r="AC27" s="21" t="str" cm="1">
        <f t="array" ref="AC27">IF(ROW()-12&lt;=IFERROR(ROWS(_xlfn.ANCHORARRAY($AD$13)),0),INDEX(_xlfn.ANCHORARRAY($AD$13),ROW()-12),"")</f>
        <v/>
      </c>
      <c r="AF27" t="str">
        <v>Albania|2007</v>
      </c>
      <c r="AG27">
        <v>9</v>
      </c>
      <c r="AH27" s="8">
        <v>169.35984058694879</v>
      </c>
      <c r="AI27" s="8">
        <v>-160.35984058694879</v>
      </c>
      <c r="AJ27" s="8">
        <v>-160.56471628017167</v>
      </c>
      <c r="AK27" s="8">
        <v>1.2759695776835452E-3</v>
      </c>
      <c r="AL27" s="8">
        <v>-1.6685215502898063</v>
      </c>
      <c r="AM27" s="8">
        <v>5.081131338073886E-4</v>
      </c>
      <c r="AN27" s="8">
        <v>-2.2435160869312201</v>
      </c>
      <c r="AO27" s="8">
        <v>-2.3780313454077553</v>
      </c>
      <c r="AP27" s="8">
        <v>1.2917126423047063</v>
      </c>
      <c r="AQ27" s="8">
        <v>-160.56471628017167</v>
      </c>
    </row>
    <row r="28" spans="1:43" x14ac:dyDescent="0.25">
      <c r="L28" s="18"/>
      <c r="M28" s="18"/>
      <c r="N28" s="18"/>
      <c r="O28" s="18"/>
      <c r="P28" s="18"/>
      <c r="Q28" s="18"/>
      <c r="T28" s="8"/>
      <c r="U28" s="8"/>
      <c r="V28" s="8"/>
      <c r="W28" s="25"/>
      <c r="X28" s="8"/>
      <c r="Y28" s="8"/>
      <c r="Z28" s="8"/>
      <c r="AC28" s="21" t="str" cm="1">
        <f t="array" ref="AC28">IF(ROW()-12&lt;=IFERROR(ROWS(_xlfn.ANCHORARRAY($AD$13)),0),INDEX(_xlfn.ANCHORARRAY($AD$13),ROW()-12),"")</f>
        <v/>
      </c>
      <c r="AF28" t="str">
        <v>Albania|2006</v>
      </c>
      <c r="AG28">
        <v>99</v>
      </c>
      <c r="AH28" s="8">
        <v>171.34975924890361</v>
      </c>
      <c r="AI28" s="8">
        <v>-72.349759248903609</v>
      </c>
      <c r="AJ28" s="8">
        <v>-72.44012250694243</v>
      </c>
      <c r="AK28" s="8">
        <v>1.2474200058147E-3</v>
      </c>
      <c r="AL28" s="8">
        <v>-0.75277829316507783</v>
      </c>
      <c r="AM28" s="8">
        <v>1.0110925852776945E-4</v>
      </c>
      <c r="AN28" s="8">
        <v>-2.2435160869312201</v>
      </c>
      <c r="AO28" s="8">
        <v>-2.3665783699340945</v>
      </c>
      <c r="AP28" s="8">
        <v>0.86762796933079434</v>
      </c>
      <c r="AQ28" s="8">
        <v>-72.44012250694243</v>
      </c>
    </row>
    <row r="29" spans="1:43" x14ac:dyDescent="0.25">
      <c r="L29" s="18"/>
      <c r="M29" s="18"/>
      <c r="N29" s="18"/>
      <c r="O29" s="18"/>
      <c r="P29" s="18"/>
      <c r="Q29" s="18"/>
      <c r="T29" s="8"/>
      <c r="U29" s="8"/>
      <c r="V29" s="8"/>
      <c r="W29" s="25"/>
      <c r="X29" s="8"/>
      <c r="Y29" s="8"/>
      <c r="Z29" s="8"/>
      <c r="AC29" s="21" t="str" cm="1">
        <f t="array" ref="AC29">IF(ROW()-12&lt;=IFERROR(ROWS(_xlfn.ANCHORARRAY($AD$13)),0),INDEX(_xlfn.ANCHORARRAY($AD$13),ROW()-12),"")</f>
        <v/>
      </c>
      <c r="AF29" t="str">
        <v>Albania|2005</v>
      </c>
      <c r="AG29">
        <v>15</v>
      </c>
      <c r="AH29" s="8">
        <v>179.26580991994439</v>
      </c>
      <c r="AI29" s="8">
        <v>-164.26580991994439</v>
      </c>
      <c r="AJ29" s="8">
        <v>-164.4868972597057</v>
      </c>
      <c r="AK29" s="8">
        <v>1.3441030467749077E-3</v>
      </c>
      <c r="AL29" s="8">
        <v>-1.7092209138993542</v>
      </c>
      <c r="AM29" s="8">
        <v>5.617137449654894E-4</v>
      </c>
      <c r="AN29" s="8">
        <v>-2.2435160869312201</v>
      </c>
      <c r="AO29" s="8">
        <v>-2.3488051978721276</v>
      </c>
      <c r="AP29" s="8">
        <v>1.3073717581083639</v>
      </c>
      <c r="AQ29" s="8">
        <v>-164.4868972597057</v>
      </c>
    </row>
    <row r="30" spans="1:43" x14ac:dyDescent="0.25">
      <c r="L30" s="18"/>
      <c r="M30" s="18"/>
      <c r="N30" s="18"/>
      <c r="O30" s="18"/>
      <c r="P30" s="18"/>
      <c r="Q30" s="18"/>
      <c r="T30" s="8"/>
      <c r="U30" s="8"/>
      <c r="V30" s="8"/>
      <c r="W30" s="25"/>
      <c r="X30" s="8"/>
      <c r="Y30" s="8"/>
      <c r="Z30" s="8"/>
      <c r="AC30" s="21" t="str" cm="1">
        <f t="array" ref="AC30">IF(ROW()-12&lt;=IFERROR(ROWS(_xlfn.ANCHORARRAY($AD$13)),0),INDEX(_xlfn.ANCHORARRAY($AD$13),ROW()-12),"")</f>
        <v/>
      </c>
      <c r="AF30" t="str">
        <v>Albania|2004</v>
      </c>
      <c r="AG30">
        <v>17</v>
      </c>
      <c r="AH30" s="8">
        <v>174.61828337258567</v>
      </c>
      <c r="AI30" s="8">
        <v>-157.61828337258567</v>
      </c>
      <c r="AJ30" s="8">
        <v>-157.78496169370641</v>
      </c>
      <c r="AK30" s="8">
        <v>1.0563637962171799E-3</v>
      </c>
      <c r="AL30" s="8">
        <v>-1.6398157570557848</v>
      </c>
      <c r="AM30" s="8">
        <v>4.0622307988553302E-4</v>
      </c>
      <c r="AN30" s="8">
        <v>-2.2435160869312201</v>
      </c>
      <c r="AO30" s="8">
        <v>-2.3484253204770833</v>
      </c>
      <c r="AP30" s="8">
        <v>1.2805529106818605</v>
      </c>
      <c r="AQ30" s="8">
        <v>-157.78496169370641</v>
      </c>
    </row>
    <row r="31" spans="1:43" x14ac:dyDescent="0.25">
      <c r="L31" s="18"/>
      <c r="M31" s="18"/>
      <c r="N31" s="18"/>
      <c r="O31" s="18"/>
      <c r="P31" s="18"/>
      <c r="Q31" s="18"/>
      <c r="T31" s="8"/>
      <c r="U31" s="8"/>
      <c r="V31" s="8"/>
      <c r="W31" s="25"/>
      <c r="X31" s="8"/>
      <c r="Y31" s="8"/>
      <c r="Z31" s="8"/>
      <c r="AC31" s="21" t="str" cm="1">
        <f t="array" ref="AC31">IF(ROW()-12&lt;=IFERROR(ROWS(_xlfn.ANCHORARRAY($AD$13)),0),INDEX(_xlfn.ANCHORARRAY($AD$13),ROW()-12),"")</f>
        <v/>
      </c>
      <c r="AF31" t="str">
        <v>Albania|2003</v>
      </c>
      <c r="AG31">
        <v>18</v>
      </c>
      <c r="AH31" s="8">
        <v>177.5092352754059</v>
      </c>
      <c r="AI31" s="8">
        <v>-159.5092352754059</v>
      </c>
      <c r="AJ31" s="8">
        <v>-159.68871495956674</v>
      </c>
      <c r="AK31" s="8">
        <v>1.1239346763249444E-3</v>
      </c>
      <c r="AL31" s="8">
        <v>-1.6595448111201934</v>
      </c>
      <c r="AM31" s="8">
        <v>4.4269986665086567E-4</v>
      </c>
      <c r="AN31" s="8">
        <v>-2.2435160869312201</v>
      </c>
      <c r="AO31" s="8">
        <v>-2.3228870853866175</v>
      </c>
      <c r="AP31" s="8">
        <v>1.2882332130170349</v>
      </c>
      <c r="AQ31" s="8">
        <v>-159.68871495956674</v>
      </c>
    </row>
    <row r="32" spans="1:43" x14ac:dyDescent="0.25">
      <c r="L32" s="18"/>
      <c r="M32" s="18"/>
      <c r="N32" s="18"/>
      <c r="O32" s="18"/>
      <c r="P32" s="18"/>
      <c r="Q32" s="18"/>
      <c r="T32" s="8"/>
      <c r="U32" s="8"/>
      <c r="V32" s="8"/>
      <c r="W32" s="25"/>
      <c r="X32" s="8"/>
      <c r="Y32" s="8"/>
      <c r="Z32" s="8"/>
      <c r="AC32" s="21" t="str" cm="1">
        <f t="array" ref="AC32">IF(ROW()-12&lt;=IFERROR(ROWS(_xlfn.ANCHORARRAY($AD$13)),0),INDEX(_xlfn.ANCHORARRAY($AD$13),ROW()-12),"")</f>
        <v/>
      </c>
      <c r="AF32" t="str">
        <v>Albania|2002</v>
      </c>
      <c r="AG32">
        <v>15</v>
      </c>
      <c r="AH32" s="8">
        <v>174.99667541793906</v>
      </c>
      <c r="AI32" s="8">
        <v>-159.99667541793906</v>
      </c>
      <c r="AJ32" s="8">
        <v>-160.15167688287625</v>
      </c>
      <c r="AK32" s="8">
        <v>9.6784166081839793E-4</v>
      </c>
      <c r="AL32" s="8">
        <v>-1.664486122724135</v>
      </c>
      <c r="AM32" s="8">
        <v>3.8343094646200109E-4</v>
      </c>
      <c r="AN32" s="8">
        <v>-2.2435160869312201</v>
      </c>
      <c r="AO32" s="8">
        <v>-2.3138257398865849</v>
      </c>
      <c r="AP32" s="8">
        <v>1.2901496512901653</v>
      </c>
      <c r="AQ32" s="8">
        <v>-160.15167688287625</v>
      </c>
    </row>
    <row r="33" spans="12:43" x14ac:dyDescent="0.25">
      <c r="L33" s="18"/>
      <c r="M33" s="18"/>
      <c r="N33" s="18"/>
      <c r="O33" s="18"/>
      <c r="P33" s="18"/>
      <c r="Q33" s="18"/>
      <c r="T33" s="8"/>
      <c r="U33" s="8"/>
      <c r="V33" s="8"/>
      <c r="W33" s="25"/>
      <c r="X33" s="8"/>
      <c r="Y33" s="8"/>
      <c r="Z33" s="8"/>
      <c r="AC33" s="21" t="str" cm="1">
        <f t="array" ref="AC33">IF(ROW()-12&lt;=IFERROR(ROWS(_xlfn.ANCHORARRAY($AD$13)),0),INDEX(_xlfn.ANCHORARRAY($AD$13),ROW()-12),"")</f>
        <v/>
      </c>
      <c r="AF33" t="str">
        <v>Albania|2001</v>
      </c>
      <c r="AG33">
        <v>14</v>
      </c>
      <c r="AH33" s="8">
        <v>178.40554239232506</v>
      </c>
      <c r="AI33" s="8">
        <v>-164.40554239232506</v>
      </c>
      <c r="AJ33" s="8">
        <v>-164.58650481770107</v>
      </c>
      <c r="AK33" s="8">
        <v>1.0994973468599302E-3</v>
      </c>
      <c r="AL33" s="8">
        <v>-1.7104653966595902</v>
      </c>
      <c r="AM33" s="8">
        <v>4.6004731398399949E-4</v>
      </c>
      <c r="AN33" s="8">
        <v>-2.085851061624818</v>
      </c>
      <c r="AO33" s="8">
        <v>-2.3131007634836593</v>
      </c>
      <c r="AP33" s="8">
        <v>1.3078476198164639</v>
      </c>
      <c r="AQ33" s="8">
        <v>-164.58650481770107</v>
      </c>
    </row>
    <row r="34" spans="12:43" x14ac:dyDescent="0.25">
      <c r="L34" s="18"/>
      <c r="M34" s="18"/>
      <c r="N34" s="18"/>
      <c r="O34" s="18"/>
      <c r="P34" s="18"/>
      <c r="Q34" s="18"/>
      <c r="T34" s="8"/>
      <c r="U34" s="8"/>
      <c r="V34" s="8"/>
      <c r="W34" s="25"/>
      <c r="X34" s="8"/>
      <c r="Y34" s="8"/>
      <c r="Z34" s="8"/>
      <c r="AC34" s="21" t="str" cm="1">
        <f t="array" ref="AC34">IF(ROW()-12&lt;=IFERROR(ROWS(_xlfn.ANCHORARRAY($AD$13)),0),INDEX(_xlfn.ANCHORARRAY($AD$13),ROW()-12),"")</f>
        <v/>
      </c>
      <c r="AF34" t="str">
        <v>Albania|2000</v>
      </c>
      <c r="AG34">
        <v>11</v>
      </c>
      <c r="AH34" s="8">
        <v>174.79903047053779</v>
      </c>
      <c r="AI34" s="8">
        <v>-163.79903047053779</v>
      </c>
      <c r="AJ34" s="8">
        <v>-163.95702576139882</v>
      </c>
      <c r="AK34" s="8">
        <v>9.6363842980996643E-4</v>
      </c>
      <c r="AL34" s="8">
        <v>-1.7040394050776648</v>
      </c>
      <c r="AM34" s="8">
        <v>4.0012348492756588E-4</v>
      </c>
      <c r="AN34" s="8">
        <v>-2.085851061624818</v>
      </c>
      <c r="AO34" s="8">
        <v>-2.2384808075970652</v>
      </c>
      <c r="AP34" s="8">
        <v>1.3053886030901545</v>
      </c>
      <c r="AQ34" s="8">
        <v>-163.95702576139882</v>
      </c>
    </row>
    <row r="35" spans="12:43" x14ac:dyDescent="0.25">
      <c r="L35" s="18"/>
      <c r="M35" s="18"/>
      <c r="N35" s="18"/>
      <c r="O35" s="18"/>
      <c r="P35" s="18"/>
      <c r="Q35" s="18"/>
      <c r="T35" s="8"/>
      <c r="U35" s="8"/>
      <c r="V35" s="8"/>
      <c r="W35" s="25"/>
      <c r="X35" s="8"/>
      <c r="Y35" s="8"/>
      <c r="Z35" s="8"/>
      <c r="AC35" s="21" t="str" cm="1">
        <f t="array" ref="AC35">IF(ROW()-12&lt;=IFERROR(ROWS(_xlfn.ANCHORARRAY($AD$13)),0),INDEX(_xlfn.ANCHORARRAY($AD$13),ROW()-12),"")</f>
        <v/>
      </c>
      <c r="AF35" t="str">
        <v>Algeria|2014</v>
      </c>
      <c r="AG35">
        <v>11</v>
      </c>
      <c r="AH35" s="8">
        <v>108.43266503994417</v>
      </c>
      <c r="AI35" s="8">
        <v>-97.432665039944169</v>
      </c>
      <c r="AJ35" s="8">
        <v>-97.807141195057142</v>
      </c>
      <c r="AK35" s="8">
        <v>3.8287199742005262E-3</v>
      </c>
      <c r="AL35" s="8">
        <v>-1.0150712507773638</v>
      </c>
      <c r="AM35" s="8">
        <v>5.6573702541866118E-4</v>
      </c>
      <c r="AN35" s="8">
        <v>-2.085851061624818</v>
      </c>
      <c r="AO35" s="8">
        <v>-2.2310349502164821</v>
      </c>
      <c r="AP35" s="8">
        <v>1.0075074445270187</v>
      </c>
      <c r="AQ35" s="8">
        <v>-97.807141195057142</v>
      </c>
    </row>
    <row r="36" spans="12:43" x14ac:dyDescent="0.25">
      <c r="L36" s="18"/>
      <c r="M36" s="18"/>
      <c r="N36" s="18"/>
      <c r="O36" s="18"/>
      <c r="P36" s="18"/>
      <c r="Q36" s="18"/>
      <c r="T36" s="8"/>
      <c r="U36" s="8"/>
      <c r="V36" s="8"/>
      <c r="W36" s="25"/>
      <c r="X36" s="8"/>
      <c r="Y36" s="8"/>
      <c r="Z36" s="8"/>
      <c r="AC36" s="21" t="str" cm="1">
        <f t="array" ref="AC36">IF(ROW()-12&lt;=IFERROR(ROWS(_xlfn.ANCHORARRAY($AD$13)),0),INDEX(_xlfn.ANCHORARRAY($AD$13),ROW()-12),"")</f>
        <v/>
      </c>
      <c r="AF36" t="str">
        <v>Algeria|2013</v>
      </c>
      <c r="AG36">
        <v>112</v>
      </c>
      <c r="AH36" s="8">
        <v>108.10556909406475</v>
      </c>
      <c r="AI36" s="8">
        <v>3.894430905935252</v>
      </c>
      <c r="AJ36" s="8">
        <v>3.9070857764321314</v>
      </c>
      <c r="AK36" s="8">
        <v>3.2389538446313103E-3</v>
      </c>
      <c r="AL36" s="8">
        <v>4.0560885597962178E-2</v>
      </c>
      <c r="AM36" s="8">
        <v>7.6371359130270443E-7</v>
      </c>
      <c r="AN36" s="8">
        <v>-2.085851061624818</v>
      </c>
      <c r="AO36" s="8">
        <v>-2.2270052510067422</v>
      </c>
      <c r="AP36" s="8">
        <v>0.20139733264857848</v>
      </c>
      <c r="AQ36" s="8">
        <v>3.9070857764321314</v>
      </c>
    </row>
    <row r="37" spans="12:43" x14ac:dyDescent="0.25">
      <c r="L37" s="18"/>
      <c r="M37" s="18"/>
      <c r="N37" s="18"/>
      <c r="O37" s="18"/>
      <c r="P37" s="18"/>
      <c r="Q37" s="18"/>
      <c r="T37" s="8"/>
      <c r="U37" s="8"/>
      <c r="V37" s="8"/>
      <c r="W37" s="25"/>
      <c r="X37" s="8"/>
      <c r="Y37" s="8"/>
      <c r="Z37" s="8"/>
      <c r="AC37" s="21" t="str" cm="1">
        <f t="array" ref="AC37">IF(ROW()-12&lt;=IFERROR(ROWS(_xlfn.ANCHORARRAY($AD$13)),0),INDEX(_xlfn.ANCHORARRAY($AD$13),ROW()-12),"")</f>
        <v/>
      </c>
      <c r="AF37" t="str">
        <v>Algeria|2012</v>
      </c>
      <c r="AG37">
        <v>113</v>
      </c>
      <c r="AH37" s="8">
        <v>108.53776375695642</v>
      </c>
      <c r="AI37" s="8">
        <v>4.4622362430435771</v>
      </c>
      <c r="AJ37" s="8">
        <v>4.4763355344641109</v>
      </c>
      <c r="AK37" s="8">
        <v>3.1497396278676185E-3</v>
      </c>
      <c r="AL37" s="8">
        <v>4.6472555016227518E-2</v>
      </c>
      <c r="AM37" s="8">
        <v>9.7485447196166942E-7</v>
      </c>
      <c r="AN37" s="8">
        <v>-2.085851061624818</v>
      </c>
      <c r="AO37" s="8">
        <v>-2.2255520951540868</v>
      </c>
      <c r="AP37" s="8">
        <v>0.21557494060355789</v>
      </c>
      <c r="AQ37" s="8">
        <v>4.4763355344641109</v>
      </c>
    </row>
    <row r="38" spans="12:43" x14ac:dyDescent="0.25">
      <c r="L38" s="18"/>
      <c r="M38" s="18"/>
      <c r="N38" s="18"/>
      <c r="O38" s="18"/>
      <c r="P38" s="18"/>
      <c r="Q38" s="18"/>
      <c r="T38" s="8"/>
      <c r="U38" s="8"/>
      <c r="V38" s="8"/>
      <c r="W38" s="25"/>
      <c r="X38" s="8"/>
      <c r="Y38" s="8"/>
      <c r="Z38" s="8"/>
      <c r="AC38" s="21" t="str" cm="1">
        <f t="array" ref="AC38">IF(ROW()-12&lt;=IFERROR(ROWS(_xlfn.ANCHORARRAY($AD$13)),0),INDEX(_xlfn.ANCHORARRAY($AD$13),ROW()-12),"")</f>
        <v/>
      </c>
      <c r="AF38" t="str">
        <v>Algeria|2011</v>
      </c>
      <c r="AG38">
        <v>116</v>
      </c>
      <c r="AH38" s="8">
        <v>114.09574476286824</v>
      </c>
      <c r="AI38" s="8">
        <v>1.904255237131764</v>
      </c>
      <c r="AJ38" s="8">
        <v>1.9096905447377646</v>
      </c>
      <c r="AK38" s="8">
        <v>2.8461719208789319E-3</v>
      </c>
      <c r="AL38" s="8">
        <v>1.9829101348339626E-2</v>
      </c>
      <c r="AM38" s="8">
        <v>1.6032712096348898E-7</v>
      </c>
      <c r="AN38" s="8">
        <v>-2.085851061624818</v>
      </c>
      <c r="AO38" s="8">
        <v>-2.1858241138685943</v>
      </c>
      <c r="AP38" s="8">
        <v>0.14081584196509861</v>
      </c>
      <c r="AQ38" s="8">
        <v>1.9096905447377646</v>
      </c>
    </row>
    <row r="39" spans="12:43" x14ac:dyDescent="0.25">
      <c r="L39" s="18"/>
      <c r="M39" s="18"/>
      <c r="N39" s="18"/>
      <c r="O39" s="18"/>
      <c r="P39" s="18"/>
      <c r="Q39" s="18"/>
      <c r="T39" s="8"/>
      <c r="U39" s="8"/>
      <c r="V39" s="8"/>
      <c r="W39" s="25"/>
      <c r="X39" s="8"/>
      <c r="Y39" s="8"/>
      <c r="Z39" s="8"/>
      <c r="AC39" s="21" t="str" cm="1">
        <f t="array" ref="AC39">IF(ROW()-12&lt;=IFERROR(ROWS(_xlfn.ANCHORARRAY($AD$13)),0),INDEX(_xlfn.ANCHORARRAY($AD$13),ROW()-12),"")</f>
        <v/>
      </c>
      <c r="AF39" t="str">
        <v>Algeria|2010</v>
      </c>
      <c r="AG39">
        <v>119</v>
      </c>
      <c r="AH39" s="8">
        <v>119.77577232682845</v>
      </c>
      <c r="AI39" s="8">
        <v>-0.7757723268284451</v>
      </c>
      <c r="AJ39" s="8">
        <v>-0.7777519402877443</v>
      </c>
      <c r="AK39" s="8">
        <v>2.5453018587993132E-3</v>
      </c>
      <c r="AL39" s="8">
        <v>-8.0769361110949022E-3</v>
      </c>
      <c r="AM39" s="8">
        <v>2.3781616399652436E-8</v>
      </c>
      <c r="AN39" s="8">
        <v>-2.085851061624818</v>
      </c>
      <c r="AO39" s="8">
        <v>-2.1426531309836685</v>
      </c>
      <c r="AP39" s="8">
        <v>8.9871775942700183E-2</v>
      </c>
      <c r="AQ39" s="8">
        <v>-0.7777519402877443</v>
      </c>
    </row>
    <row r="40" spans="12:43" x14ac:dyDescent="0.25">
      <c r="L40" s="18"/>
      <c r="M40" s="18"/>
      <c r="N40" s="18"/>
      <c r="O40" s="18"/>
      <c r="P40" s="18"/>
      <c r="Q40" s="18"/>
      <c r="T40" s="8"/>
      <c r="U40" s="8"/>
      <c r="V40" s="8"/>
      <c r="W40" s="25"/>
      <c r="X40" s="8"/>
      <c r="Y40" s="8"/>
      <c r="Z40" s="8"/>
      <c r="AC40" s="21" t="str" cm="1">
        <f t="array" ref="AC40">IF(ROW()-12&lt;=IFERROR(ROWS(_xlfn.ANCHORARRAY($AD$13)),0),INDEX(_xlfn.ANCHORARRAY($AD$13),ROW()-12),"")</f>
        <v/>
      </c>
      <c r="AF40" t="str">
        <v>Algeria|2009</v>
      </c>
      <c r="AG40">
        <v>123</v>
      </c>
      <c r="AH40" s="8">
        <v>127.47433110209704</v>
      </c>
      <c r="AI40" s="8">
        <v>-4.4743311020970395</v>
      </c>
      <c r="AJ40" s="8">
        <v>-4.4839307198040714</v>
      </c>
      <c r="AK40" s="8">
        <v>2.1408934051173776E-3</v>
      </c>
      <c r="AL40" s="8">
        <v>-4.6574956783412343E-2</v>
      </c>
      <c r="AM40" s="8">
        <v>6.6486381982585651E-7</v>
      </c>
      <c r="AN40" s="8">
        <v>-2.0001681446016244</v>
      </c>
      <c r="AO40" s="8">
        <v>-2.1365672461489149</v>
      </c>
      <c r="AP40" s="8">
        <v>0.21581231842369969</v>
      </c>
      <c r="AQ40" s="8">
        <v>-4.4839307198040714</v>
      </c>
    </row>
    <row r="41" spans="12:43" x14ac:dyDescent="0.25">
      <c r="L41" s="18"/>
      <c r="M41" s="18"/>
      <c r="N41" s="18"/>
      <c r="O41" s="18"/>
      <c r="P41" s="18"/>
      <c r="Q41" s="18"/>
      <c r="T41" s="8"/>
      <c r="U41" s="8"/>
      <c r="V41" s="8"/>
      <c r="W41" s="25"/>
      <c r="X41" s="8"/>
      <c r="Y41" s="8"/>
      <c r="Z41" s="8"/>
      <c r="AC41" s="21" t="str" cm="1">
        <f t="array" ref="AC41">IF(ROW()-12&lt;=IFERROR(ROWS(_xlfn.ANCHORARRAY($AD$13)),0),INDEX(_xlfn.ANCHORARRAY($AD$13),ROW()-12),"")</f>
        <v/>
      </c>
      <c r="AF41" t="str">
        <v>Algeria|2008</v>
      </c>
      <c r="AG41">
        <v>126</v>
      </c>
      <c r="AH41" s="8">
        <v>135.91468728922624</v>
      </c>
      <c r="AI41" s="8">
        <v>-9.9146872892262365</v>
      </c>
      <c r="AJ41" s="8">
        <v>-9.9340477940875669</v>
      </c>
      <c r="AK41" s="8">
        <v>1.9489039375121394E-3</v>
      </c>
      <c r="AL41" s="8">
        <v>-0.10319569667686652</v>
      </c>
      <c r="AM41" s="8">
        <v>2.9707273307027447E-6</v>
      </c>
      <c r="AN41" s="8">
        <v>-2.0001681446016244</v>
      </c>
      <c r="AO41" s="8">
        <v>-2.1256780584147492</v>
      </c>
      <c r="AP41" s="8">
        <v>0.32124087018445602</v>
      </c>
      <c r="AQ41" s="8">
        <v>-9.9340477940875669</v>
      </c>
    </row>
    <row r="42" spans="12:43" x14ac:dyDescent="0.25">
      <c r="L42" s="18"/>
      <c r="M42" s="18"/>
      <c r="N42" s="18"/>
      <c r="O42" s="18"/>
      <c r="P42" s="18"/>
      <c r="Q42" s="18"/>
      <c r="T42" s="8"/>
      <c r="U42" s="8"/>
      <c r="V42" s="8"/>
      <c r="W42" s="25"/>
      <c r="X42" s="8"/>
      <c r="Y42" s="8"/>
      <c r="Z42" s="8"/>
      <c r="AC42" s="21" t="str" cm="1">
        <f t="array" ref="AC42">IF(ROW()-12&lt;=IFERROR(ROWS(_xlfn.ANCHORARRAY($AD$13)),0),INDEX(_xlfn.ANCHORARRAY($AD$13),ROW()-12),"")</f>
        <v/>
      </c>
      <c r="AF42" t="str">
        <v>Algeria|2007</v>
      </c>
      <c r="AG42">
        <v>129</v>
      </c>
      <c r="AH42" s="8">
        <v>138.83321762599837</v>
      </c>
      <c r="AI42" s="8">
        <v>-9.8332176259983726</v>
      </c>
      <c r="AJ42" s="8">
        <v>-9.8504458347669832</v>
      </c>
      <c r="AK42" s="8">
        <v>1.7489775648330871E-3</v>
      </c>
      <c r="AL42" s="8">
        <v>-0.10233748113915067</v>
      </c>
      <c r="AM42" s="8">
        <v>2.621294894201187E-6</v>
      </c>
      <c r="AN42" s="8">
        <v>-2.0001681446016244</v>
      </c>
      <c r="AO42" s="8">
        <v>-2.1157201533916052</v>
      </c>
      <c r="AP42" s="8">
        <v>0.31990229936521347</v>
      </c>
      <c r="AQ42" s="8">
        <v>-9.8504458347669832</v>
      </c>
    </row>
    <row r="43" spans="12:43" x14ac:dyDescent="0.25">
      <c r="L43" s="18"/>
      <c r="M43" s="18"/>
      <c r="N43" s="18"/>
      <c r="O43" s="18"/>
      <c r="P43" s="18"/>
      <c r="Q43" s="18"/>
      <c r="T43" s="8"/>
      <c r="U43" s="8"/>
      <c r="V43" s="8"/>
      <c r="W43" s="25"/>
      <c r="X43" s="8"/>
      <c r="Y43" s="8"/>
      <c r="Z43" s="8"/>
      <c r="AC43" s="21" t="str" cm="1">
        <f t="array" ref="AC43">IF(ROW()-12&lt;=IFERROR(ROWS(_xlfn.ANCHORARRAY($AD$13)),0),INDEX(_xlfn.ANCHORARRAY($AD$13),ROW()-12),"")</f>
        <v/>
      </c>
      <c r="AF43" t="str">
        <v>Algeria|2006</v>
      </c>
      <c r="AG43">
        <v>132</v>
      </c>
      <c r="AH43" s="8">
        <v>138.7655615509056</v>
      </c>
      <c r="AI43" s="8">
        <v>-6.765561550905602</v>
      </c>
      <c r="AJ43" s="8">
        <v>-6.7776026581580577</v>
      </c>
      <c r="AK43" s="8">
        <v>1.7766027103937941E-3</v>
      </c>
      <c r="AL43" s="8">
        <v>-7.0412364936743937E-2</v>
      </c>
      <c r="AM43" s="8">
        <v>1.2605567365226814E-6</v>
      </c>
      <c r="AN43" s="8">
        <v>-2.0001681446016244</v>
      </c>
      <c r="AO43" s="8">
        <v>-2.0973981686609262</v>
      </c>
      <c r="AP43" s="8">
        <v>0.26535328325977792</v>
      </c>
      <c r="AQ43" s="8">
        <v>-6.7776026581580577</v>
      </c>
    </row>
    <row r="44" spans="12:43" x14ac:dyDescent="0.25">
      <c r="L44" s="18"/>
      <c r="M44" s="18"/>
      <c r="N44" s="18"/>
      <c r="O44" s="18"/>
      <c r="P44" s="18"/>
      <c r="Q44" s="18"/>
      <c r="T44" s="8"/>
      <c r="U44" s="8"/>
      <c r="V44" s="8"/>
      <c r="W44" s="25"/>
      <c r="X44" s="8"/>
      <c r="Y44" s="8"/>
      <c r="Z44" s="8"/>
      <c r="AC44" s="21" t="str" cm="1">
        <f t="array" ref="AC44">IF(ROW()-12&lt;=IFERROR(ROWS(_xlfn.ANCHORARRAY($AD$13)),0),INDEX(_xlfn.ANCHORARRAY($AD$13),ROW()-12),"")</f>
        <v/>
      </c>
      <c r="AF44" t="str">
        <v>Algeria|2005</v>
      </c>
      <c r="AG44">
        <v>136</v>
      </c>
      <c r="AH44" s="8">
        <v>144.83759563972046</v>
      </c>
      <c r="AI44" s="8">
        <v>-8.8375956397204618</v>
      </c>
      <c r="AJ44" s="8">
        <v>-8.8522783890601193</v>
      </c>
      <c r="AK44" s="8">
        <v>1.6586407130851225E-3</v>
      </c>
      <c r="AL44" s="8">
        <v>-9.1971559218205962E-2</v>
      </c>
      <c r="AM44" s="8">
        <v>2.0076237118663408E-6</v>
      </c>
      <c r="AN44" s="8">
        <v>-2.0001681446016244</v>
      </c>
      <c r="AO44" s="8">
        <v>-2.0949989182570787</v>
      </c>
      <c r="AP44" s="8">
        <v>0.30326813089773536</v>
      </c>
      <c r="AQ44" s="8">
        <v>-8.8522783890601193</v>
      </c>
    </row>
    <row r="45" spans="12:43" x14ac:dyDescent="0.25">
      <c r="L45" s="18"/>
      <c r="M45" s="18"/>
      <c r="N45" s="18"/>
      <c r="O45" s="18"/>
      <c r="P45" s="18"/>
      <c r="Q45" s="18"/>
      <c r="T45" s="8"/>
      <c r="U45" s="8"/>
      <c r="V45" s="8"/>
      <c r="W45" s="25"/>
      <c r="X45" s="8"/>
      <c r="Y45" s="8"/>
      <c r="Z45" s="8"/>
      <c r="AC45" s="21" t="str" cm="1">
        <f t="array" ref="AC45">IF(ROW()-12&lt;=IFERROR(ROWS(_xlfn.ANCHORARRAY($AD$13)),0),INDEX(_xlfn.ANCHORARRAY($AD$13),ROW()-12),"")</f>
        <v/>
      </c>
      <c r="AF45" t="str">
        <v>Algeria|2004</v>
      </c>
      <c r="AG45">
        <v>14</v>
      </c>
      <c r="AH45" s="8">
        <v>147.92638088258548</v>
      </c>
      <c r="AI45" s="8">
        <v>-133.92638088258548</v>
      </c>
      <c r="AJ45" s="8">
        <v>-134.12530420669751</v>
      </c>
      <c r="AK45" s="8">
        <v>1.4831155484684212E-3</v>
      </c>
      <c r="AL45" s="8">
        <v>-1.3936296602242018</v>
      </c>
      <c r="AM45" s="8">
        <v>4.1211298284861214E-4</v>
      </c>
      <c r="AN45" s="8">
        <v>-2.0001681446016244</v>
      </c>
      <c r="AO45" s="8">
        <v>-2.0706721832096084</v>
      </c>
      <c r="AP45" s="8">
        <v>1.1805209274825252</v>
      </c>
      <c r="AQ45" s="8">
        <v>-134.12530420669751</v>
      </c>
    </row>
    <row r="46" spans="12:43" x14ac:dyDescent="0.25">
      <c r="L46" s="18"/>
      <c r="M46" s="18"/>
      <c r="N46" s="18"/>
      <c r="O46" s="18"/>
      <c r="P46" s="18"/>
      <c r="Q46" s="18"/>
      <c r="T46" s="8"/>
      <c r="U46" s="8"/>
      <c r="V46" s="8"/>
      <c r="W46" s="25"/>
      <c r="X46" s="8"/>
      <c r="Y46" s="8"/>
      <c r="Z46" s="8"/>
      <c r="AC46" s="21" t="str" cm="1">
        <f t="array" ref="AC46">IF(ROW()-12&lt;=IFERROR(ROWS(_xlfn.ANCHORARRAY($AD$13)),0),INDEX(_xlfn.ANCHORARRAY($AD$13),ROW()-12),"")</f>
        <v/>
      </c>
      <c r="AF46" t="str">
        <v>Angola|2014</v>
      </c>
      <c r="AG46">
        <v>348</v>
      </c>
      <c r="AH46" s="8">
        <v>200.96227756137498</v>
      </c>
      <c r="AI46" s="8">
        <v>147.03772243862502</v>
      </c>
      <c r="AJ46" s="8">
        <v>147.4336397334983</v>
      </c>
      <c r="AK46" s="8">
        <v>2.6853932086933216E-3</v>
      </c>
      <c r="AL46" s="8">
        <v>1.5309874524924392</v>
      </c>
      <c r="AM46" s="8">
        <v>9.016145864301937E-4</v>
      </c>
      <c r="AN46" s="8">
        <v>-1.9368862628682149</v>
      </c>
      <c r="AO46" s="8">
        <v>-2.0592937638652362</v>
      </c>
      <c r="AP46" s="8">
        <v>1.237330777315605</v>
      </c>
      <c r="AQ46" s="8">
        <v>147.4336397334983</v>
      </c>
    </row>
    <row r="47" spans="12:43" x14ac:dyDescent="0.25">
      <c r="L47" s="18"/>
      <c r="M47" s="18"/>
      <c r="N47" s="18"/>
      <c r="O47" s="18"/>
      <c r="P47" s="18"/>
      <c r="Q47" s="18"/>
      <c r="T47" s="8"/>
      <c r="U47" s="8"/>
      <c r="V47" s="8"/>
      <c r="W47" s="25"/>
      <c r="X47" s="8"/>
      <c r="Y47" s="8"/>
      <c r="Z47" s="8"/>
      <c r="AC47" s="21" t="str" cm="1">
        <f t="array" ref="AC47">IF(ROW()-12&lt;=IFERROR(ROWS(_xlfn.ANCHORARRAY($AD$13)),0),INDEX(_xlfn.ANCHORARRAY($AD$13),ROW()-12),"")</f>
        <v/>
      </c>
      <c r="AF47" t="str">
        <v>Angola|2013</v>
      </c>
      <c r="AG47">
        <v>355</v>
      </c>
      <c r="AH47" s="8">
        <v>202.96684222659937</v>
      </c>
      <c r="AI47" s="8">
        <v>152.03315777340063</v>
      </c>
      <c r="AJ47" s="8">
        <v>152.41372840279823</v>
      </c>
      <c r="AK47" s="8">
        <v>2.496957678194401E-3</v>
      </c>
      <c r="AL47" s="8">
        <v>1.582851440513801</v>
      </c>
      <c r="AM47" s="8">
        <v>8.9594061393100295E-4</v>
      </c>
      <c r="AN47" s="8">
        <v>-1.9368862628682149</v>
      </c>
      <c r="AO47" s="8">
        <v>-2.0434541406014826</v>
      </c>
      <c r="AP47" s="8">
        <v>1.2581142398501819</v>
      </c>
      <c r="AQ47" s="8">
        <v>152.41372840279823</v>
      </c>
    </row>
    <row r="48" spans="12:43" x14ac:dyDescent="0.25">
      <c r="L48" s="18"/>
      <c r="M48" s="18"/>
      <c r="N48" s="18"/>
      <c r="O48" s="18"/>
      <c r="P48" s="18"/>
      <c r="Q48" s="18"/>
      <c r="T48" s="8"/>
      <c r="U48" s="8"/>
      <c r="V48" s="8"/>
      <c r="W48" s="25"/>
      <c r="X48" s="8"/>
      <c r="Y48" s="8"/>
      <c r="Z48" s="8"/>
      <c r="AC48" s="21" t="str" cm="1">
        <f t="array" ref="AC48">IF(ROW()-12&lt;=IFERROR(ROWS(_xlfn.ANCHORARRAY($AD$13)),0),INDEX(_xlfn.ANCHORARRAY($AD$13),ROW()-12),"")</f>
        <v/>
      </c>
      <c r="AF48" t="str">
        <v>Angola|2012</v>
      </c>
      <c r="AG48">
        <v>358</v>
      </c>
      <c r="AH48" s="8">
        <v>221.0718628675879</v>
      </c>
      <c r="AI48" s="8">
        <v>136.9281371324121</v>
      </c>
      <c r="AJ48" s="8">
        <v>137.403512113484</v>
      </c>
      <c r="AK48" s="8">
        <v>3.4597003654410199E-3</v>
      </c>
      <c r="AL48" s="8">
        <v>1.4262781234598758</v>
      </c>
      <c r="AM48" s="8">
        <v>1.0089137091729215E-3</v>
      </c>
      <c r="AN48" s="8">
        <v>-1.9368862628682149</v>
      </c>
      <c r="AO48" s="8">
        <v>-2.0309212231766876</v>
      </c>
      <c r="AP48" s="8">
        <v>1.1942688656495555</v>
      </c>
      <c r="AQ48" s="8">
        <v>137.403512113484</v>
      </c>
    </row>
    <row r="49" spans="12:43" x14ac:dyDescent="0.25">
      <c r="L49" s="18"/>
      <c r="M49" s="18"/>
      <c r="N49" s="18"/>
      <c r="O49" s="18"/>
      <c r="P49" s="18"/>
      <c r="Q49" s="18"/>
      <c r="T49" s="8"/>
      <c r="U49" s="8"/>
      <c r="V49" s="8"/>
      <c r="W49" s="25"/>
      <c r="X49" s="8"/>
      <c r="Y49" s="8"/>
      <c r="Z49" s="8"/>
      <c r="AC49" s="21" t="str" cm="1">
        <f t="array" ref="AC49">IF(ROW()-12&lt;=IFERROR(ROWS(_xlfn.ANCHORARRAY($AD$13)),0),INDEX(_xlfn.ANCHORARRAY($AD$13),ROW()-12),"")</f>
        <v/>
      </c>
      <c r="AF49" t="str">
        <v>Angola|2011</v>
      </c>
      <c r="AG49">
        <v>361</v>
      </c>
      <c r="AH49" s="8">
        <v>232.38554211111818</v>
      </c>
      <c r="AI49" s="8">
        <v>128.61445788888182</v>
      </c>
      <c r="AJ49" s="8">
        <v>129.14749438191114</v>
      </c>
      <c r="AK49" s="8">
        <v>4.127346764104086E-3</v>
      </c>
      <c r="AL49" s="8">
        <v>1.3401297315759164</v>
      </c>
      <c r="AM49" s="8">
        <v>1.0633170951699475E-3</v>
      </c>
      <c r="AN49" s="8">
        <v>-1.9368862628682149</v>
      </c>
      <c r="AO49" s="8">
        <v>-2.0091663574600371</v>
      </c>
      <c r="AP49" s="8">
        <v>1.1576397244289418</v>
      </c>
      <c r="AQ49" s="8">
        <v>129.14749438191114</v>
      </c>
    </row>
    <row r="50" spans="12:43" x14ac:dyDescent="0.25">
      <c r="L50" s="18"/>
      <c r="M50" s="18"/>
      <c r="N50" s="18"/>
      <c r="O50" s="18"/>
      <c r="P50" s="18"/>
      <c r="Q50" s="18"/>
      <c r="T50" s="8"/>
      <c r="U50" s="8"/>
      <c r="V50" s="8"/>
      <c r="W50" s="25"/>
      <c r="X50" s="8"/>
      <c r="Y50" s="8"/>
      <c r="Z50" s="8"/>
      <c r="AC50" s="21" t="str" cm="1">
        <f t="array" ref="AC50">IF(ROW()-12&lt;=IFERROR(ROWS(_xlfn.ANCHORARRAY($AD$13)),0),INDEX(_xlfn.ANCHORARRAY($AD$13),ROW()-12),"")</f>
        <v/>
      </c>
      <c r="AF50" t="str">
        <v>Angola|2010</v>
      </c>
      <c r="AG50">
        <v>365</v>
      </c>
      <c r="AH50" s="8">
        <v>237.3703691833108</v>
      </c>
      <c r="AI50" s="8">
        <v>127.6296308166892</v>
      </c>
      <c r="AJ50" s="8">
        <v>128.17129807413988</v>
      </c>
      <c r="AK50" s="8">
        <v>4.2261197755628808E-3</v>
      </c>
      <c r="AL50" s="8">
        <v>1.3299340401973923</v>
      </c>
      <c r="AM50" s="8">
        <v>1.0723664926225614E-3</v>
      </c>
      <c r="AN50" s="8">
        <v>-1.9368862628682149</v>
      </c>
      <c r="AO50" s="8">
        <v>-2.0063852714060304</v>
      </c>
      <c r="AP50" s="8">
        <v>1.1532276619112951</v>
      </c>
      <c r="AQ50" s="8">
        <v>128.17129807413988</v>
      </c>
    </row>
    <row r="51" spans="12:43" x14ac:dyDescent="0.25">
      <c r="L51" s="18"/>
      <c r="M51" s="18"/>
      <c r="N51" s="18"/>
      <c r="O51" s="18"/>
      <c r="P51" s="18"/>
      <c r="Q51" s="18"/>
      <c r="T51" s="8"/>
      <c r="U51" s="8"/>
      <c r="V51" s="8"/>
      <c r="W51" s="25"/>
      <c r="X51" s="8"/>
      <c r="Y51" s="8"/>
      <c r="Z51" s="8"/>
      <c r="AC51" s="21" t="str" cm="1">
        <f t="array" ref="AC51">IF(ROW()-12&lt;=IFERROR(ROWS(_xlfn.ANCHORARRAY($AD$13)),0),INDEX(_xlfn.ANCHORARRAY($AD$13),ROW()-12),"")</f>
        <v/>
      </c>
      <c r="AF51" t="str">
        <v>Angola|2009</v>
      </c>
      <c r="AG51">
        <v>369</v>
      </c>
      <c r="AH51" s="8">
        <v>241.49209450532229</v>
      </c>
      <c r="AI51" s="8">
        <v>127.50790549467771</v>
      </c>
      <c r="AJ51" s="8">
        <v>128.03054039951263</v>
      </c>
      <c r="AK51" s="8">
        <v>4.0821112150589162E-3</v>
      </c>
      <c r="AL51" s="8">
        <v>1.3285695653748311</v>
      </c>
      <c r="AM51" s="8">
        <v>1.0335508734577665E-3</v>
      </c>
      <c r="AN51" s="8">
        <v>-1.9368862628682149</v>
      </c>
      <c r="AO51" s="8">
        <v>-1.9948068806371486</v>
      </c>
      <c r="AP51" s="8">
        <v>1.1526359205641785</v>
      </c>
      <c r="AQ51" s="8">
        <v>128.03054039951263</v>
      </c>
    </row>
    <row r="52" spans="12:43" x14ac:dyDescent="0.25">
      <c r="L52" s="18"/>
      <c r="M52" s="18"/>
      <c r="N52" s="18"/>
      <c r="O52" s="18"/>
      <c r="P52" s="18"/>
      <c r="Q52" s="18"/>
      <c r="T52" s="8"/>
      <c r="U52" s="8"/>
      <c r="V52" s="8"/>
      <c r="W52" s="25"/>
      <c r="X52" s="8"/>
      <c r="Y52" s="8"/>
      <c r="Z52" s="8"/>
      <c r="AC52" s="21" t="str" cm="1">
        <f t="array" ref="AC52">IF(ROW()-12&lt;=IFERROR(ROWS(_xlfn.ANCHORARRAY($AD$13)),0),INDEX(_xlfn.ANCHORARRAY($AD$13),ROW()-12),"")</f>
        <v/>
      </c>
      <c r="AF52" t="str">
        <v>Angola|2008</v>
      </c>
      <c r="AG52">
        <v>371</v>
      </c>
      <c r="AH52" s="8">
        <v>248.2353554288041</v>
      </c>
      <c r="AI52" s="8">
        <v>122.7646445711959</v>
      </c>
      <c r="AJ52" s="8">
        <v>123.34580440796768</v>
      </c>
      <c r="AK52" s="8">
        <v>4.7116303595505582E-3</v>
      </c>
      <c r="AL52" s="8">
        <v>1.279551588913528</v>
      </c>
      <c r="AM52" s="8">
        <v>1.1072350961237962E-3</v>
      </c>
      <c r="AN52" s="8">
        <v>-1.9368862628682149</v>
      </c>
      <c r="AO52" s="8">
        <v>-1.9911338696815875</v>
      </c>
      <c r="AP52" s="8">
        <v>1.131172660964509</v>
      </c>
      <c r="AQ52" s="8">
        <v>123.34580440796768</v>
      </c>
    </row>
    <row r="53" spans="12:43" x14ac:dyDescent="0.25">
      <c r="L53" s="18"/>
      <c r="M53" s="18"/>
      <c r="N53" s="18"/>
      <c r="O53" s="18"/>
      <c r="P53" s="18"/>
      <c r="Q53" s="18"/>
      <c r="T53" s="8"/>
      <c r="U53" s="8"/>
      <c r="V53" s="8"/>
      <c r="W53" s="25"/>
      <c r="X53" s="8"/>
      <c r="Y53" s="8"/>
      <c r="Z53" s="8"/>
      <c r="AC53" s="21" t="str" cm="1">
        <f t="array" ref="AC53">IF(ROW()-12&lt;=IFERROR(ROWS(_xlfn.ANCHORARRAY($AD$13)),0),INDEX(_xlfn.ANCHORARRAY($AD$13),ROW()-12),"")</f>
        <v/>
      </c>
      <c r="AF53" t="str">
        <v>Angola|2007</v>
      </c>
      <c r="AG53">
        <v>375</v>
      </c>
      <c r="AH53" s="8">
        <v>251.58468237888854</v>
      </c>
      <c r="AI53" s="8">
        <v>123.41531762111146</v>
      </c>
      <c r="AJ53" s="8">
        <v>123.97655186659738</v>
      </c>
      <c r="AK53" s="8">
        <v>4.5269386592541117E-3</v>
      </c>
      <c r="AL53" s="8">
        <v>1.2862140920326695</v>
      </c>
      <c r="AM53" s="8">
        <v>1.0747404252985366E-3</v>
      </c>
      <c r="AN53" s="8">
        <v>-1.8716918916622953</v>
      </c>
      <c r="AO53" s="8">
        <v>-1.985472970581726</v>
      </c>
      <c r="AP53" s="8">
        <v>1.134113791483319</v>
      </c>
      <c r="AQ53" s="8">
        <v>123.97655186659738</v>
      </c>
    </row>
    <row r="54" spans="12:43" x14ac:dyDescent="0.25">
      <c r="L54" s="18"/>
      <c r="M54" s="18"/>
      <c r="N54" s="18"/>
      <c r="O54" s="18"/>
      <c r="P54" s="18"/>
      <c r="Q54" s="18"/>
      <c r="T54" s="8"/>
      <c r="U54" s="8"/>
      <c r="V54" s="8"/>
      <c r="W54" s="25"/>
      <c r="X54" s="8"/>
      <c r="Y54" s="8"/>
      <c r="Z54" s="8"/>
      <c r="AC54" s="21" t="str" cm="1">
        <f t="array" ref="AC54">IF(ROW()-12&lt;=IFERROR(ROWS(_xlfn.ANCHORARRAY($AD$13)),0),INDEX(_xlfn.ANCHORARRAY($AD$13),ROW()-12),"")</f>
        <v/>
      </c>
      <c r="AF54" t="str">
        <v>Argentina|2014</v>
      </c>
      <c r="AG54">
        <v>118</v>
      </c>
      <c r="AH54" s="8">
        <v>92.69469853018046</v>
      </c>
      <c r="AI54" s="8">
        <v>25.30530146981954</v>
      </c>
      <c r="AJ54" s="8">
        <v>25.447718323734641</v>
      </c>
      <c r="AK54" s="8">
        <v>5.5964488487076185E-3</v>
      </c>
      <c r="AL54" s="8">
        <v>0.26386946499806196</v>
      </c>
      <c r="AM54" s="8">
        <v>5.5979640506091328E-5</v>
      </c>
      <c r="AN54" s="8">
        <v>-1.8716918916622953</v>
      </c>
      <c r="AO54" s="8">
        <v>-1.9852192234042938</v>
      </c>
      <c r="AP54" s="8">
        <v>0.51368226073912848</v>
      </c>
      <c r="AQ54" s="8">
        <v>25.447718323734641</v>
      </c>
    </row>
    <row r="55" spans="12:43" x14ac:dyDescent="0.25">
      <c r="L55" s="18"/>
      <c r="M55" s="18"/>
      <c r="N55" s="18"/>
      <c r="O55" s="18"/>
      <c r="P55" s="18"/>
      <c r="Q55" s="18"/>
      <c r="T55" s="8"/>
      <c r="U55" s="8"/>
      <c r="V55" s="8"/>
      <c r="W55" s="25"/>
      <c r="X55" s="8"/>
      <c r="Y55" s="8"/>
      <c r="Z55" s="8"/>
      <c r="AC55" s="21" t="str" cm="1">
        <f t="array" ref="AC55">IF(ROW()-12&lt;=IFERROR(ROWS(_xlfn.ANCHORARRAY($AD$13)),0),INDEX(_xlfn.ANCHORARRAY($AD$13),ROW()-12),"")</f>
        <v/>
      </c>
      <c r="AF55" t="str">
        <v>Argentina|2013</v>
      </c>
      <c r="AG55">
        <v>119</v>
      </c>
      <c r="AH55" s="8">
        <v>93.308374460341497</v>
      </c>
      <c r="AI55" s="8">
        <v>25.691625539658503</v>
      </c>
      <c r="AJ55" s="8">
        <v>25.834158046531826</v>
      </c>
      <c r="AK55" s="8">
        <v>5.51721122928003E-3</v>
      </c>
      <c r="AL55" s="8">
        <v>0.26788716243835481</v>
      </c>
      <c r="AM55" s="8">
        <v>5.6875876725135389E-5</v>
      </c>
      <c r="AN55" s="8">
        <v>-1.8716918916622953</v>
      </c>
      <c r="AO55" s="8">
        <v>-1.9461281303173412</v>
      </c>
      <c r="AP55" s="8">
        <v>0.51757817036497478</v>
      </c>
      <c r="AQ55" s="8">
        <v>25.834158046531826</v>
      </c>
    </row>
    <row r="56" spans="12:43" x14ac:dyDescent="0.25">
      <c r="L56" s="18"/>
      <c r="M56" s="18"/>
      <c r="N56" s="18"/>
      <c r="O56" s="18"/>
      <c r="P56" s="18"/>
      <c r="Q56" s="18"/>
      <c r="T56" s="8"/>
      <c r="U56" s="8"/>
      <c r="V56" s="8"/>
      <c r="W56" s="25"/>
      <c r="X56" s="8"/>
      <c r="Y56" s="8"/>
      <c r="Z56" s="8"/>
      <c r="AC56" s="21" t="str" cm="1">
        <f t="array" ref="AC56">IF(ROW()-12&lt;=IFERROR(ROWS(_xlfn.ANCHORARRAY($AD$13)),0),INDEX(_xlfn.ANCHORARRAY($AD$13),ROW()-12),"")</f>
        <v/>
      </c>
      <c r="AF56" t="str">
        <v>Argentina|2012</v>
      </c>
      <c r="AG56">
        <v>12</v>
      </c>
      <c r="AH56" s="8">
        <v>94.427915442547715</v>
      </c>
      <c r="AI56" s="8">
        <v>-82.427915442547715</v>
      </c>
      <c r="AJ56" s="8">
        <v>-82.844708010715067</v>
      </c>
      <c r="AK56" s="8">
        <v>5.0310101655913686E-3</v>
      </c>
      <c r="AL56" s="8">
        <v>-0.85926772293834108</v>
      </c>
      <c r="AM56" s="8">
        <v>5.333405525561317E-4</v>
      </c>
      <c r="AN56" s="8">
        <v>-1.8716918916622953</v>
      </c>
      <c r="AO56" s="8">
        <v>-1.9455404652581068</v>
      </c>
      <c r="AP56" s="8">
        <v>0.92696694813695546</v>
      </c>
      <c r="AQ56" s="8">
        <v>-82.844708010715067</v>
      </c>
    </row>
    <row r="57" spans="12:43" x14ac:dyDescent="0.25">
      <c r="L57" s="18"/>
      <c r="M57" s="18"/>
      <c r="N57" s="18"/>
      <c r="O57" s="18"/>
      <c r="P57" s="18"/>
      <c r="Q57" s="18"/>
      <c r="T57" s="8"/>
      <c r="U57" s="8"/>
      <c r="V57" s="8"/>
      <c r="W57" s="25"/>
      <c r="X57" s="8"/>
      <c r="Y57" s="8"/>
      <c r="Z57" s="8"/>
      <c r="AC57" s="21" t="str" cm="1">
        <f t="array" ref="AC57">IF(ROW()-12&lt;=IFERROR(ROWS(_xlfn.ANCHORARRAY($AD$13)),0),INDEX(_xlfn.ANCHORARRAY($AD$13),ROW()-12),"")</f>
        <v/>
      </c>
      <c r="AF57" t="str">
        <v>Argentina|2011</v>
      </c>
      <c r="AG57">
        <v>12</v>
      </c>
      <c r="AH57" s="8">
        <v>93.360034772118894</v>
      </c>
      <c r="AI57" s="8">
        <v>-81.360034772118894</v>
      </c>
      <c r="AJ57" s="8">
        <v>-81.701904974612575</v>
      </c>
      <c r="AK57" s="8">
        <v>4.184360237376456E-3</v>
      </c>
      <c r="AL57" s="8">
        <v>-0.84777500555287444</v>
      </c>
      <c r="AM57" s="8">
        <v>4.3143293991049913E-4</v>
      </c>
      <c r="AN57" s="8">
        <v>-1.8716918916622953</v>
      </c>
      <c r="AO57" s="8">
        <v>-1.9320169518470334</v>
      </c>
      <c r="AP57" s="8">
        <v>0.92074698237511177</v>
      </c>
      <c r="AQ57" s="8">
        <v>-81.701904974612575</v>
      </c>
    </row>
    <row r="58" spans="12:43" x14ac:dyDescent="0.25">
      <c r="L58" s="18"/>
      <c r="M58" s="18"/>
      <c r="N58" s="18"/>
      <c r="O58" s="18"/>
      <c r="P58" s="18"/>
      <c r="Q58" s="18"/>
      <c r="T58" s="8"/>
      <c r="U58" s="8"/>
      <c r="V58" s="8"/>
      <c r="W58" s="25"/>
      <c r="X58" s="8"/>
      <c r="Y58" s="8"/>
      <c r="Z58" s="8"/>
      <c r="AC58" s="21" t="str" cm="1">
        <f t="array" ref="AC58">IF(ROW()-12&lt;=IFERROR(ROWS(_xlfn.ANCHORARRAY($AD$13)),0),INDEX(_xlfn.ANCHORARRAY($AD$13),ROW()-12),"")</f>
        <v/>
      </c>
      <c r="AF58" t="str">
        <v>Argentina|2010</v>
      </c>
      <c r="AG58">
        <v>121</v>
      </c>
      <c r="AH58" s="8">
        <v>103.83785920350286</v>
      </c>
      <c r="AI58" s="8">
        <v>17.162140796497141</v>
      </c>
      <c r="AJ58" s="8">
        <v>17.239425880532544</v>
      </c>
      <c r="AK58" s="8">
        <v>4.4830427980016348E-3</v>
      </c>
      <c r="AL58" s="8">
        <v>0.17885705840692664</v>
      </c>
      <c r="AM58" s="8">
        <v>2.0579667348869281E-5</v>
      </c>
      <c r="AN58" s="8">
        <v>-1.8716918916622953</v>
      </c>
      <c r="AO58" s="8">
        <v>-1.9292766894404856</v>
      </c>
      <c r="AP58" s="8">
        <v>0.42291495410652796</v>
      </c>
      <c r="AQ58" s="8">
        <v>17.239425880532544</v>
      </c>
    </row>
    <row r="59" spans="12:43" x14ac:dyDescent="0.25">
      <c r="L59" s="18"/>
      <c r="M59" s="18"/>
      <c r="N59" s="18"/>
      <c r="O59" s="18"/>
      <c r="P59" s="18"/>
      <c r="Q59" s="18"/>
      <c r="T59" s="8"/>
      <c r="U59" s="8"/>
      <c r="V59" s="8"/>
      <c r="W59" s="25"/>
      <c r="X59" s="8"/>
      <c r="Y59" s="8"/>
      <c r="Z59" s="8"/>
      <c r="AC59" s="21" t="str" cm="1">
        <f t="array" ref="AC59">IF(ROW()-12&lt;=IFERROR(ROWS(_xlfn.ANCHORARRAY($AD$13)),0),INDEX(_xlfn.ANCHORARRAY($AD$13),ROW()-12),"")</f>
        <v/>
      </c>
      <c r="AF59" t="str">
        <v>Argentina|2009</v>
      </c>
      <c r="AG59">
        <v>126</v>
      </c>
      <c r="AH59" s="8">
        <v>103.35280127231417</v>
      </c>
      <c r="AI59" s="8">
        <v>22.647198727685833</v>
      </c>
      <c r="AJ59" s="8">
        <v>22.738958127700439</v>
      </c>
      <c r="AK59" s="8">
        <v>4.0353388004539786E-3</v>
      </c>
      <c r="AL59" s="8">
        <v>0.23596711389403829</v>
      </c>
      <c r="AM59" s="8">
        <v>3.222856699958482E-5</v>
      </c>
      <c r="AN59" s="8">
        <v>-1.8716918916622953</v>
      </c>
      <c r="AO59" s="8">
        <v>-1.9211118034887247</v>
      </c>
      <c r="AP59" s="8">
        <v>0.48576446339150653</v>
      </c>
      <c r="AQ59" s="8">
        <v>22.738958127700439</v>
      </c>
    </row>
    <row r="60" spans="12:43" x14ac:dyDescent="0.25">
      <c r="L60" s="18"/>
      <c r="M60" s="18"/>
      <c r="N60" s="18"/>
      <c r="O60" s="18"/>
      <c r="P60" s="18"/>
      <c r="Q60" s="18"/>
      <c r="T60" s="8"/>
      <c r="U60" s="8"/>
      <c r="V60" s="8"/>
      <c r="W60" s="25"/>
      <c r="X60" s="8"/>
      <c r="Y60" s="8"/>
      <c r="Z60" s="8"/>
      <c r="AC60" s="21" t="str" cm="1">
        <f t="array" ref="AC60">IF(ROW()-12&lt;=IFERROR(ROWS(_xlfn.ANCHORARRAY($AD$13)),0),INDEX(_xlfn.ANCHORARRAY($AD$13),ROW()-12),"")</f>
        <v/>
      </c>
      <c r="AF60" t="str">
        <v>Argentina|2008</v>
      </c>
      <c r="AG60">
        <v>126</v>
      </c>
      <c r="AH60" s="8">
        <v>106.42261199010449</v>
      </c>
      <c r="AI60" s="8">
        <v>19.577388009895515</v>
      </c>
      <c r="AJ60" s="8">
        <v>19.649684010370748</v>
      </c>
      <c r="AK60" s="8">
        <v>3.6792449403804982E-3</v>
      </c>
      <c r="AL60" s="8">
        <v>0.20394549372471618</v>
      </c>
      <c r="AM60" s="8">
        <v>2.1942682110583116E-5</v>
      </c>
      <c r="AN60" s="8">
        <v>-1.8716918916622953</v>
      </c>
      <c r="AO60" s="8">
        <v>-1.9207780368299445</v>
      </c>
      <c r="AP60" s="8">
        <v>0.4516032481334874</v>
      </c>
      <c r="AQ60" s="8">
        <v>19.649684010370748</v>
      </c>
    </row>
    <row r="61" spans="12:43" x14ac:dyDescent="0.25">
      <c r="L61" s="18"/>
      <c r="M61" s="18"/>
      <c r="N61" s="18"/>
      <c r="O61" s="18"/>
      <c r="P61" s="18"/>
      <c r="Q61" s="18"/>
      <c r="T61" s="8"/>
      <c r="U61" s="8"/>
      <c r="V61" s="8"/>
      <c r="W61" s="25"/>
      <c r="X61" s="8"/>
      <c r="Y61" s="8"/>
      <c r="Z61" s="8"/>
      <c r="AC61" s="21" t="str" cm="1">
        <f t="array" ref="AC61">IF(ROW()-12&lt;=IFERROR(ROWS(_xlfn.ANCHORARRAY($AD$13)),0),INDEX(_xlfn.ANCHORARRAY($AD$13),ROW()-12),"")</f>
        <v/>
      </c>
      <c r="AF61" t="str">
        <v>Argentina|2007</v>
      </c>
      <c r="AG61">
        <v>129</v>
      </c>
      <c r="AH61" s="8">
        <v>106.87760723919445</v>
      </c>
      <c r="AI61" s="8">
        <v>22.122392760805553</v>
      </c>
      <c r="AJ61" s="8">
        <v>22.201830008075984</v>
      </c>
      <c r="AK61" s="8">
        <v>3.5779594403495514E-3</v>
      </c>
      <c r="AL61" s="8">
        <v>0.23044611453576469</v>
      </c>
      <c r="AM61" s="8">
        <v>2.7241613551553312E-5</v>
      </c>
      <c r="AN61" s="8">
        <v>-1.8716918916622953</v>
      </c>
      <c r="AO61" s="8">
        <v>-1.9163971840143321</v>
      </c>
      <c r="AP61" s="8">
        <v>0.48004803357139658</v>
      </c>
      <c r="AQ61" s="8">
        <v>22.201830008075984</v>
      </c>
    </row>
    <row r="62" spans="12:43" x14ac:dyDescent="0.25">
      <c r="L62" s="18"/>
      <c r="M62" s="18"/>
      <c r="N62" s="18"/>
      <c r="O62" s="18"/>
      <c r="P62" s="18"/>
      <c r="Q62" s="18"/>
      <c r="T62" s="8"/>
      <c r="U62" s="8"/>
      <c r="V62" s="8"/>
      <c r="W62" s="25"/>
      <c r="X62" s="8"/>
      <c r="Y62" s="8"/>
      <c r="Z62" s="8"/>
      <c r="AC62" s="21" t="str" cm="1">
        <f t="array" ref="AC62">IF(ROW()-12&lt;=IFERROR(ROWS(_xlfn.ANCHORARRAY($AD$13)),0),INDEX(_xlfn.ANCHORARRAY($AD$13),ROW()-12),"")</f>
        <v/>
      </c>
      <c r="AF62" t="str">
        <v>Argentina|2006</v>
      </c>
      <c r="AG62">
        <v>127</v>
      </c>
      <c r="AH62" s="8">
        <v>108.87480161348512</v>
      </c>
      <c r="AI62" s="8">
        <v>18.125198386514882</v>
      </c>
      <c r="AJ62" s="8">
        <v>18.187348554291987</v>
      </c>
      <c r="AK62" s="8">
        <v>3.4172198103299971E-3</v>
      </c>
      <c r="AL62" s="8">
        <v>0.18879262874780534</v>
      </c>
      <c r="AM62" s="8">
        <v>1.745949041134459E-5</v>
      </c>
      <c r="AN62" s="8">
        <v>-1.8716918916622953</v>
      </c>
      <c r="AO62" s="8">
        <v>-1.8884723014789861</v>
      </c>
      <c r="AP62" s="8">
        <v>0.43450273733062411</v>
      </c>
      <c r="AQ62" s="8">
        <v>18.187348554291987</v>
      </c>
    </row>
    <row r="63" spans="12:43" x14ac:dyDescent="0.25">
      <c r="AF63" t="str">
        <v>Argentina|2005</v>
      </c>
      <c r="AG63">
        <v>127</v>
      </c>
      <c r="AH63" s="8">
        <v>109.09725722931142</v>
      </c>
      <c r="AI63" s="8">
        <v>17.902742770688576</v>
      </c>
      <c r="AJ63" s="8">
        <v>17.972719768026561</v>
      </c>
      <c r="AK63" s="8">
        <v>3.8935118469088596E-3</v>
      </c>
      <c r="AL63" s="8">
        <v>0.18652010080751402</v>
      </c>
      <c r="AM63" s="8">
        <v>1.9426250050340019E-5</v>
      </c>
      <c r="AN63" s="8">
        <v>-1.8716918916622953</v>
      </c>
      <c r="AO63" s="8">
        <v>-1.8875541415115451</v>
      </c>
      <c r="AP63" s="8">
        <v>0.43187972956312043</v>
      </c>
      <c r="AQ63" s="8">
        <v>17.972719768026561</v>
      </c>
    </row>
    <row r="64" spans="12:43" x14ac:dyDescent="0.25">
      <c r="AF64" t="str">
        <v>Argentina|2004</v>
      </c>
      <c r="AG64">
        <v>13</v>
      </c>
      <c r="AH64" s="8">
        <v>106.66125172404094</v>
      </c>
      <c r="AI64" s="8">
        <v>-93.661251724040937</v>
      </c>
      <c r="AJ64" s="8">
        <v>-94.006686860806994</v>
      </c>
      <c r="AK64" s="8">
        <v>3.6745804825303041E-3</v>
      </c>
      <c r="AL64" s="8">
        <v>-0.97570449653314062</v>
      </c>
      <c r="AM64" s="8">
        <v>5.0158567649673843E-4</v>
      </c>
      <c r="AN64" s="8">
        <v>-1.8716918916622953</v>
      </c>
      <c r="AO64" s="8">
        <v>-1.8712875134121518</v>
      </c>
      <c r="AP64" s="8">
        <v>0.9877775541756052</v>
      </c>
      <c r="AQ64" s="8">
        <v>-94.006686860806994</v>
      </c>
    </row>
    <row r="65" spans="32:43" x14ac:dyDescent="0.25">
      <c r="AF65" t="str">
        <v>Argentina|2003</v>
      </c>
      <c r="AG65">
        <v>137</v>
      </c>
      <c r="AH65" s="8">
        <v>108.17627597335056</v>
      </c>
      <c r="AI65" s="8">
        <v>28.823724026649444</v>
      </c>
      <c r="AJ65" s="8">
        <v>28.940791056174056</v>
      </c>
      <c r="AK65" s="8">
        <v>4.0450528562742307E-3</v>
      </c>
      <c r="AL65" s="8">
        <v>0.30032341840400406</v>
      </c>
      <c r="AM65" s="8">
        <v>5.2331702631542634E-5</v>
      </c>
      <c r="AN65" s="8">
        <v>-1.8716918916622953</v>
      </c>
      <c r="AO65" s="8">
        <v>-1.8639585590820671</v>
      </c>
      <c r="AP65" s="8">
        <v>0.54801771723549597</v>
      </c>
      <c r="AQ65" s="8">
        <v>28.940791056174056</v>
      </c>
    </row>
    <row r="66" spans="32:43" x14ac:dyDescent="0.25">
      <c r="AF66" t="str">
        <v>Argentina|2002</v>
      </c>
      <c r="AG66">
        <v>138</v>
      </c>
      <c r="AH66" s="8">
        <v>108.4609217462193</v>
      </c>
      <c r="AI66" s="8">
        <v>29.539078253780701</v>
      </c>
      <c r="AJ66" s="8">
        <v>29.653323203293038</v>
      </c>
      <c r="AK66" s="8">
        <v>3.8526862142604376E-3</v>
      </c>
      <c r="AL66" s="8">
        <v>0.30774719946491103</v>
      </c>
      <c r="AM66" s="8">
        <v>5.2327531729752597E-5</v>
      </c>
      <c r="AN66" s="8">
        <v>-1.8716918916622953</v>
      </c>
      <c r="AO66" s="8">
        <v>-1.8628045807041449</v>
      </c>
      <c r="AP66" s="8">
        <v>0.55474967279387466</v>
      </c>
      <c r="AQ66" s="8">
        <v>29.653323203293038</v>
      </c>
    </row>
    <row r="67" spans="32:43" x14ac:dyDescent="0.25">
      <c r="AF67" t="str">
        <v>Armenia|2014</v>
      </c>
      <c r="AG67">
        <v>12</v>
      </c>
      <c r="AH67" s="8">
        <v>146.15112561207027</v>
      </c>
      <c r="AI67" s="8">
        <v>-134.15112561207027</v>
      </c>
      <c r="AJ67" s="8">
        <v>-134.28073184600498</v>
      </c>
      <c r="AK67" s="8">
        <v>9.6518861755506532E-4</v>
      </c>
      <c r="AL67" s="8">
        <v>-1.3956064390518801</v>
      </c>
      <c r="AM67" s="8">
        <v>2.6881868927607793E-4</v>
      </c>
      <c r="AN67" s="8">
        <v>-1.7610542000458449</v>
      </c>
      <c r="AO67" s="8">
        <v>-1.8476897120935563</v>
      </c>
      <c r="AP67" s="8">
        <v>1.1813578793286479</v>
      </c>
      <c r="AQ67" s="8">
        <v>-134.28073184600498</v>
      </c>
    </row>
    <row r="68" spans="32:43" x14ac:dyDescent="0.25">
      <c r="AF68" t="str">
        <v>Armenia|2013</v>
      </c>
      <c r="AG68">
        <v>123</v>
      </c>
      <c r="AH68" s="8">
        <v>145.7782511547492</v>
      </c>
      <c r="AI68" s="8">
        <v>-22.778251154749199</v>
      </c>
      <c r="AJ68" s="8">
        <v>-22.800271425401007</v>
      </c>
      <c r="AK68" s="8">
        <v>9.65789847013671E-4</v>
      </c>
      <c r="AL68" s="8">
        <v>-0.23696769894765385</v>
      </c>
      <c r="AM68" s="8">
        <v>7.7550131425439611E-6</v>
      </c>
      <c r="AN68" s="8">
        <v>-1.7610542000458449</v>
      </c>
      <c r="AO68" s="8">
        <v>-1.8473505984927916</v>
      </c>
      <c r="AP68" s="8">
        <v>0.48679328153504114</v>
      </c>
      <c r="AQ68" s="8">
        <v>-22.800271425401007</v>
      </c>
    </row>
    <row r="69" spans="32:43" x14ac:dyDescent="0.25">
      <c r="AF69" t="str">
        <v>Armenia|2012</v>
      </c>
      <c r="AG69">
        <v>121</v>
      </c>
      <c r="AH69" s="8">
        <v>146.17833446763066</v>
      </c>
      <c r="AI69" s="8">
        <v>-25.178334467630663</v>
      </c>
      <c r="AJ69" s="8">
        <v>-25.202339215663422</v>
      </c>
      <c r="AK69" s="8">
        <v>9.5248095136505739E-4</v>
      </c>
      <c r="AL69" s="8">
        <v>-0.26193460596101409</v>
      </c>
      <c r="AM69" s="8">
        <v>9.3445388284627111E-6</v>
      </c>
      <c r="AN69" s="8">
        <v>-1.7610542000458449</v>
      </c>
      <c r="AO69" s="8">
        <v>-1.8400971957994328</v>
      </c>
      <c r="AP69" s="8">
        <v>0.51179547278284332</v>
      </c>
      <c r="AQ69" s="8">
        <v>-25.202339215663422</v>
      </c>
    </row>
    <row r="70" spans="32:43" x14ac:dyDescent="0.25">
      <c r="AF70" t="str">
        <v>Armenia|2011</v>
      </c>
      <c r="AG70">
        <v>128</v>
      </c>
      <c r="AH70" s="8">
        <v>146.98540515013875</v>
      </c>
      <c r="AI70" s="8">
        <v>-18.985405150138746</v>
      </c>
      <c r="AJ70" s="8">
        <v>-19.003402579377948</v>
      </c>
      <c r="AK70" s="8">
        <v>9.4706351475885744E-4</v>
      </c>
      <c r="AL70" s="8">
        <v>-0.19750794637899508</v>
      </c>
      <c r="AM70" s="8">
        <v>5.2827701108266972E-6</v>
      </c>
      <c r="AN70" s="8">
        <v>-1.7610542000458449</v>
      </c>
      <c r="AO70" s="8">
        <v>-1.8233163218207751</v>
      </c>
      <c r="AP70" s="8">
        <v>0.44441866115071615</v>
      </c>
      <c r="AQ70" s="8">
        <v>-19.003402579377948</v>
      </c>
    </row>
    <row r="71" spans="32:43" x14ac:dyDescent="0.25">
      <c r="AF71" t="str">
        <v>Armenia|2010</v>
      </c>
      <c r="AG71">
        <v>132</v>
      </c>
      <c r="AH71" s="8">
        <v>153.39839151725289</v>
      </c>
      <c r="AI71" s="8">
        <v>-21.39839151725289</v>
      </c>
      <c r="AJ71" s="8">
        <v>-21.417399967323917</v>
      </c>
      <c r="AK71" s="8">
        <v>8.8752370035699601E-4</v>
      </c>
      <c r="AL71" s="8">
        <v>-0.22260396337108548</v>
      </c>
      <c r="AM71" s="8">
        <v>6.2883010038656913E-6</v>
      </c>
      <c r="AN71" s="8">
        <v>-1.7610542000458449</v>
      </c>
      <c r="AO71" s="8">
        <v>-1.8229981922438627</v>
      </c>
      <c r="AP71" s="8">
        <v>0.4718092446859064</v>
      </c>
      <c r="AQ71" s="8">
        <v>-21.417399967323917</v>
      </c>
    </row>
    <row r="72" spans="32:43" x14ac:dyDescent="0.25">
      <c r="AF72" t="str">
        <v>Armenia|2009</v>
      </c>
      <c r="AG72">
        <v>137</v>
      </c>
      <c r="AH72" s="8">
        <v>158.22184445730215</v>
      </c>
      <c r="AI72" s="8">
        <v>-21.221844457302154</v>
      </c>
      <c r="AJ72" s="8">
        <v>-21.239805684576964</v>
      </c>
      <c r="AK72" s="8">
        <v>8.4563990563498923E-4</v>
      </c>
      <c r="AL72" s="8">
        <v>-0.22076274596355905</v>
      </c>
      <c r="AM72" s="8">
        <v>5.8925925996142777E-6</v>
      </c>
      <c r="AN72" s="8">
        <v>-1.7610542000458449</v>
      </c>
      <c r="AO72" s="8">
        <v>-1.8172939027110495</v>
      </c>
      <c r="AP72" s="8">
        <v>0.46985396237933236</v>
      </c>
      <c r="AQ72" s="8">
        <v>-21.239805684576964</v>
      </c>
    </row>
    <row r="73" spans="32:43" x14ac:dyDescent="0.25">
      <c r="AF73" t="str">
        <v>Armenia|2008</v>
      </c>
      <c r="AG73">
        <v>14</v>
      </c>
      <c r="AH73" s="8">
        <v>153.44155536629961</v>
      </c>
      <c r="AI73" s="8">
        <v>-139.44155536629961</v>
      </c>
      <c r="AJ73" s="8">
        <v>-139.58164428316687</v>
      </c>
      <c r="AK73" s="8">
        <v>1.0036342356238368E-3</v>
      </c>
      <c r="AL73" s="8">
        <v>-1.4506719659630016</v>
      </c>
      <c r="AM73" s="8">
        <v>3.0203130280011053E-4</v>
      </c>
      <c r="AN73" s="8">
        <v>-1.7610542000458449</v>
      </c>
      <c r="AO73" s="8">
        <v>-1.816155903904449</v>
      </c>
      <c r="AP73" s="8">
        <v>1.2044384442398879</v>
      </c>
      <c r="AQ73" s="8">
        <v>-139.58164428316687</v>
      </c>
    </row>
    <row r="74" spans="32:43" x14ac:dyDescent="0.25">
      <c r="AF74" t="str">
        <v>Armenia|2007</v>
      </c>
      <c r="AG74">
        <v>132</v>
      </c>
      <c r="AH74" s="8">
        <v>161.87166720619115</v>
      </c>
      <c r="AI74" s="8">
        <v>-29.871667206191148</v>
      </c>
      <c r="AJ74" s="8">
        <v>-29.902575410403429</v>
      </c>
      <c r="AK74" s="8">
        <v>1.0336301735912733E-3</v>
      </c>
      <c r="AL74" s="8">
        <v>-0.31077278698012856</v>
      </c>
      <c r="AM74" s="8">
        <v>1.4275858536541313E-5</v>
      </c>
      <c r="AN74" s="8">
        <v>-1.7610542000458449</v>
      </c>
      <c r="AO74" s="8">
        <v>-1.8041771035977572</v>
      </c>
      <c r="AP74" s="8">
        <v>0.55746998751513843</v>
      </c>
      <c r="AQ74" s="8">
        <v>-29.902575410403429</v>
      </c>
    </row>
    <row r="75" spans="32:43" x14ac:dyDescent="0.25">
      <c r="AF75" t="str">
        <v>Armenia|2006</v>
      </c>
      <c r="AG75">
        <v>141</v>
      </c>
      <c r="AH75" s="8">
        <v>168.25866545192386</v>
      </c>
      <c r="AI75" s="8">
        <v>-27.258665451923861</v>
      </c>
      <c r="AJ75" s="8">
        <v>-27.28284427699084</v>
      </c>
      <c r="AK75" s="8">
        <v>8.8622816673744045E-4</v>
      </c>
      <c r="AL75" s="8">
        <v>-0.28356724975561104</v>
      </c>
      <c r="AM75" s="8">
        <v>1.018930836692032E-5</v>
      </c>
      <c r="AN75" s="8">
        <v>-1.7610542000458449</v>
      </c>
      <c r="AO75" s="8">
        <v>-1.7970186249701481</v>
      </c>
      <c r="AP75" s="8">
        <v>0.53251032830886114</v>
      </c>
      <c r="AQ75" s="8">
        <v>-27.28284427699084</v>
      </c>
    </row>
    <row r="76" spans="32:43" x14ac:dyDescent="0.25">
      <c r="AF76" t="str">
        <v>Armenia|2005</v>
      </c>
      <c r="AG76">
        <v>137</v>
      </c>
      <c r="AH76" s="8">
        <v>174.43446795078722</v>
      </c>
      <c r="AI76" s="8">
        <v>-37.434467950787223</v>
      </c>
      <c r="AJ76" s="8">
        <v>-37.473175716603002</v>
      </c>
      <c r="AK76" s="8">
        <v>1.0329459693652248E-3</v>
      </c>
      <c r="AL76" s="8">
        <v>-0.38945298465876854</v>
      </c>
      <c r="AM76" s="8">
        <v>2.2404665943214026E-5</v>
      </c>
      <c r="AN76" s="8">
        <v>-1.7610542000458449</v>
      </c>
      <c r="AO76" s="8">
        <v>-1.7954849398988217</v>
      </c>
      <c r="AP76" s="8">
        <v>0.62406168337654611</v>
      </c>
      <c r="AQ76" s="8">
        <v>-37.473175716603002</v>
      </c>
    </row>
    <row r="77" spans="32:43" x14ac:dyDescent="0.25">
      <c r="AF77" t="str">
        <v>Armenia|2004</v>
      </c>
      <c r="AG77">
        <v>132</v>
      </c>
      <c r="AH77" s="8">
        <v>172.46993449650444</v>
      </c>
      <c r="AI77" s="8">
        <v>-40.469934496504436</v>
      </c>
      <c r="AJ77" s="8">
        <v>-40.50778196993884</v>
      </c>
      <c r="AK77" s="8">
        <v>9.3432598858392648E-4</v>
      </c>
      <c r="AL77" s="8">
        <v>-0.42101196340779851</v>
      </c>
      <c r="AM77" s="8">
        <v>2.3680737574107219E-5</v>
      </c>
      <c r="AN77" s="8">
        <v>-1.7610542000458449</v>
      </c>
      <c r="AO77" s="8">
        <v>-1.7925520444096799</v>
      </c>
      <c r="AP77" s="8">
        <v>0.64885434683586618</v>
      </c>
      <c r="AQ77" s="8">
        <v>-40.50778196993884</v>
      </c>
    </row>
    <row r="78" spans="32:43" x14ac:dyDescent="0.25">
      <c r="AF78" t="str">
        <v>Armenia|2003</v>
      </c>
      <c r="AG78">
        <v>134</v>
      </c>
      <c r="AH78" s="8">
        <v>171.41612246021657</v>
      </c>
      <c r="AI78" s="8">
        <v>-37.41612246021657</v>
      </c>
      <c r="AJ78" s="8">
        <v>-37.451345827823346</v>
      </c>
      <c r="AK78" s="8">
        <v>9.4051006254107766E-4</v>
      </c>
      <c r="AL78" s="8">
        <v>-0.38924411738178899</v>
      </c>
      <c r="AM78" s="8">
        <v>2.0375964373569564E-5</v>
      </c>
      <c r="AN78" s="8">
        <v>-1.7610542000458449</v>
      </c>
      <c r="AO78" s="8">
        <v>-1.7739048583527486</v>
      </c>
      <c r="AP78" s="8">
        <v>0.62389431587552469</v>
      </c>
      <c r="AQ78" s="8">
        <v>-37.451345827823346</v>
      </c>
    </row>
    <row r="79" spans="32:43" x14ac:dyDescent="0.25">
      <c r="AF79" t="str">
        <v>Armenia|2002</v>
      </c>
      <c r="AG79">
        <v>134</v>
      </c>
      <c r="AH79" s="8">
        <v>170.54684406310821</v>
      </c>
      <c r="AI79" s="8">
        <v>-36.54684406310821</v>
      </c>
      <c r="AJ79" s="8">
        <v>-36.579757528909489</v>
      </c>
      <c r="AK79" s="8">
        <v>8.9977266184082234E-4</v>
      </c>
      <c r="AL79" s="8">
        <v>-0.38019316549359905</v>
      </c>
      <c r="AM79" s="8">
        <v>1.8596632422315372E-5</v>
      </c>
      <c r="AN79" s="8">
        <v>-1.7610542000458449</v>
      </c>
      <c r="AO79" s="8">
        <v>-1.7713944268482134</v>
      </c>
      <c r="AP79" s="8">
        <v>0.61659805829535264</v>
      </c>
      <c r="AQ79" s="8">
        <v>-36.579757528909489</v>
      </c>
    </row>
    <row r="80" spans="32:43" x14ac:dyDescent="0.25">
      <c r="AF80" t="str">
        <v>Armenia|2001</v>
      </c>
      <c r="AG80">
        <v>141</v>
      </c>
      <c r="AH80" s="8">
        <v>166.27416779786509</v>
      </c>
      <c r="AI80" s="8">
        <v>-25.27416779786509</v>
      </c>
      <c r="AJ80" s="8">
        <v>-25.296176496866241</v>
      </c>
      <c r="AK80" s="8">
        <v>8.7004053770254339E-4</v>
      </c>
      <c r="AL80" s="8">
        <v>-0.26292072905853275</v>
      </c>
      <c r="AM80" s="8">
        <v>8.5994192377753159E-6</v>
      </c>
      <c r="AN80" s="8">
        <v>-1.7610542000458449</v>
      </c>
      <c r="AO80" s="8">
        <v>-1.758890622804083</v>
      </c>
      <c r="AP80" s="8">
        <v>0.51275796342770996</v>
      </c>
      <c r="AQ80" s="8">
        <v>-25.296176496866241</v>
      </c>
    </row>
    <row r="81" spans="32:43" x14ac:dyDescent="0.25">
      <c r="AF81" t="str">
        <v>Armenia|2000</v>
      </c>
      <c r="AG81">
        <v>142</v>
      </c>
      <c r="AH81" s="8">
        <v>165.08323160880244</v>
      </c>
      <c r="AI81" s="8">
        <v>-23.083231608802436</v>
      </c>
      <c r="AJ81" s="8">
        <v>-23.103152306938991</v>
      </c>
      <c r="AK81" s="8">
        <v>8.6225021901333194E-4</v>
      </c>
      <c r="AL81" s="8">
        <v>-0.24012804187058495</v>
      </c>
      <c r="AM81" s="8">
        <v>7.1087896603526518E-6</v>
      </c>
      <c r="AN81" s="8">
        <v>-1.7610542000458449</v>
      </c>
      <c r="AO81" s="8">
        <v>-1.7587337119107569</v>
      </c>
      <c r="AP81" s="8">
        <v>0.4900286133182275</v>
      </c>
      <c r="AQ81" s="8">
        <v>-23.103152306938991</v>
      </c>
    </row>
    <row r="82" spans="32:43" x14ac:dyDescent="0.25">
      <c r="AF82" t="str">
        <v>Australia|2014</v>
      </c>
      <c r="AG82">
        <v>6</v>
      </c>
      <c r="AH82" s="8">
        <v>-24.011024783811763</v>
      </c>
      <c r="AI82" s="8">
        <v>30.011024783811763</v>
      </c>
      <c r="AJ82" s="8">
        <v>30.801793717618185</v>
      </c>
      <c r="AK82" s="8">
        <v>2.5672820909586041E-2</v>
      </c>
      <c r="AL82" s="8">
        <v>0.31614576682366907</v>
      </c>
      <c r="AM82" s="8">
        <v>3.7622311573457402E-4</v>
      </c>
      <c r="AN82" s="8">
        <v>-1.7610542000458449</v>
      </c>
      <c r="AO82" s="8">
        <v>-1.7462614663992062</v>
      </c>
      <c r="AP82" s="8">
        <v>0.56226841172492437</v>
      </c>
      <c r="AQ82" s="8">
        <v>30.801793717618185</v>
      </c>
    </row>
    <row r="83" spans="32:43" x14ac:dyDescent="0.25">
      <c r="AF83" t="str">
        <v>Australia|2013</v>
      </c>
      <c r="AG83">
        <v>61</v>
      </c>
      <c r="AH83" s="8">
        <v>-26.332083428100759</v>
      </c>
      <c r="AI83" s="8">
        <v>87.332083428100759</v>
      </c>
      <c r="AJ83" s="8">
        <v>90.011147350342696</v>
      </c>
      <c r="AK83" s="8">
        <v>2.9763690399528413E-2</v>
      </c>
      <c r="AL83" s="8">
        <v>0.92192164926362496</v>
      </c>
      <c r="AM83" s="8">
        <v>3.7247681240085168E-3</v>
      </c>
      <c r="AN83" s="8">
        <v>-1.7610542000458449</v>
      </c>
      <c r="AO83" s="8">
        <v>-1.7268151907715819</v>
      </c>
      <c r="AP83" s="8">
        <v>0.96016751104358089</v>
      </c>
      <c r="AQ83" s="8">
        <v>90.011147350342696</v>
      </c>
    </row>
    <row r="84" spans="32:43" x14ac:dyDescent="0.25">
      <c r="AF84" t="str">
        <v>Australia|2012</v>
      </c>
      <c r="AG84">
        <v>61</v>
      </c>
      <c r="AH84" s="8">
        <v>-22.784589165105672</v>
      </c>
      <c r="AI84" s="8">
        <v>83.784589165105672</v>
      </c>
      <c r="AJ84" s="8">
        <v>86.318523648303895</v>
      </c>
      <c r="AK84" s="8">
        <v>2.9355628156043055E-2</v>
      </c>
      <c r="AL84" s="8">
        <v>0.88428656814626516</v>
      </c>
      <c r="AM84" s="8">
        <v>3.3784636761168781E-3</v>
      </c>
      <c r="AN84" s="8">
        <v>-1.7610542000458449</v>
      </c>
      <c r="AO84" s="8">
        <v>-1.7195962084724303</v>
      </c>
      <c r="AP84" s="8">
        <v>0.94036512490960933</v>
      </c>
      <c r="AQ84" s="8">
        <v>86.318523648303895</v>
      </c>
    </row>
    <row r="85" spans="32:43" x14ac:dyDescent="0.25">
      <c r="AF85" t="str">
        <v>Australia|2011</v>
      </c>
      <c r="AG85">
        <v>63</v>
      </c>
      <c r="AH85" s="8">
        <v>-14.169872324338712</v>
      </c>
      <c r="AI85" s="8">
        <v>77.169872324338712</v>
      </c>
      <c r="AJ85" s="8">
        <v>79.284317652448777</v>
      </c>
      <c r="AK85" s="8">
        <v>2.6669149596253761E-2</v>
      </c>
      <c r="AL85" s="8">
        <v>0.81334816564685219</v>
      </c>
      <c r="AM85" s="8">
        <v>2.5894266995002747E-3</v>
      </c>
      <c r="AN85" s="8">
        <v>-1.6445597025796699</v>
      </c>
      <c r="AO85" s="8">
        <v>-1.7193442027893917</v>
      </c>
      <c r="AP85" s="8">
        <v>0.90185817379832633</v>
      </c>
      <c r="AQ85" s="8">
        <v>79.284317652448777</v>
      </c>
    </row>
    <row r="86" spans="32:43" x14ac:dyDescent="0.25">
      <c r="AF86" t="str">
        <v>Australia|2010</v>
      </c>
      <c r="AG86">
        <v>64</v>
      </c>
      <c r="AH86" s="8">
        <v>0.3974249291960632</v>
      </c>
      <c r="AI86" s="8">
        <v>63.602575070803937</v>
      </c>
      <c r="AJ86" s="8">
        <v>64.688870877189444</v>
      </c>
      <c r="AK86" s="8">
        <v>1.6792622775064665E-2</v>
      </c>
      <c r="AL86" s="8">
        <v>0.6669773551474909</v>
      </c>
      <c r="AM86" s="8">
        <v>1.0854193065274597E-3</v>
      </c>
      <c r="AN86" s="8">
        <v>-1.6445597025796699</v>
      </c>
      <c r="AO86" s="8">
        <v>-1.7138535224388054</v>
      </c>
      <c r="AP86" s="8">
        <v>0.81668681582813063</v>
      </c>
      <c r="AQ86" s="8">
        <v>64.688870877189444</v>
      </c>
    </row>
    <row r="87" spans="32:43" x14ac:dyDescent="0.25">
      <c r="AF87" t="str">
        <v>Australia|2009</v>
      </c>
      <c r="AG87">
        <v>66</v>
      </c>
      <c r="AH87" s="8">
        <v>14.146040263415955</v>
      </c>
      <c r="AI87" s="8">
        <v>51.853959736584045</v>
      </c>
      <c r="AJ87" s="8">
        <v>52.447146840649779</v>
      </c>
      <c r="AK87" s="8">
        <v>1.1310188252337391E-2</v>
      </c>
      <c r="AL87" s="8">
        <v>0.54226409693589661</v>
      </c>
      <c r="AM87" s="8">
        <v>4.8054430707728457E-4</v>
      </c>
      <c r="AN87" s="8">
        <v>-1.6445597025796699</v>
      </c>
      <c r="AO87" s="8">
        <v>-1.7104653966595902</v>
      </c>
      <c r="AP87" s="8">
        <v>0.73638583428519089</v>
      </c>
      <c r="AQ87" s="8">
        <v>52.447146840649779</v>
      </c>
    </row>
    <row r="88" spans="32:43" x14ac:dyDescent="0.25">
      <c r="AF88" t="str">
        <v>Australia|2008</v>
      </c>
      <c r="AG88">
        <v>66</v>
      </c>
      <c r="AH88" s="8">
        <v>8.5034219170210577</v>
      </c>
      <c r="AI88" s="8">
        <v>57.496578082978942</v>
      </c>
      <c r="AJ88" s="8">
        <v>58.403977986763635</v>
      </c>
      <c r="AK88" s="8">
        <v>1.5536611290250493E-2</v>
      </c>
      <c r="AL88" s="8">
        <v>0.60256120623333198</v>
      </c>
      <c r="AM88" s="8">
        <v>8.1857980481155708E-4</v>
      </c>
      <c r="AN88" s="8">
        <v>-1.6445597025796699</v>
      </c>
      <c r="AO88" s="8">
        <v>-1.7092209138993542</v>
      </c>
      <c r="AP88" s="8">
        <v>0.77624816021252641</v>
      </c>
      <c r="AQ88" s="8">
        <v>58.403977986763635</v>
      </c>
    </row>
    <row r="89" spans="32:43" x14ac:dyDescent="0.25">
      <c r="AF89" t="str">
        <v>Australia|2007</v>
      </c>
      <c r="AG89">
        <v>66</v>
      </c>
      <c r="AH89" s="8">
        <v>43.762761879530103</v>
      </c>
      <c r="AI89" s="8">
        <v>22.237238120469897</v>
      </c>
      <c r="AJ89" s="8">
        <v>22.419332445850412</v>
      </c>
      <c r="AK89" s="8">
        <v>8.1222010432438329E-3</v>
      </c>
      <c r="AL89" s="8">
        <v>0.23217246696688518</v>
      </c>
      <c r="AM89" s="8">
        <v>6.3057820729428188E-5</v>
      </c>
      <c r="AN89" s="8">
        <v>-1.6445597025796699</v>
      </c>
      <c r="AO89" s="8">
        <v>-1.7040394050776648</v>
      </c>
      <c r="AP89" s="8">
        <v>0.48184278241651102</v>
      </c>
      <c r="AQ89" s="8">
        <v>22.419332445850412</v>
      </c>
    </row>
    <row r="90" spans="32:43" x14ac:dyDescent="0.25">
      <c r="AF90" t="str">
        <v>Australia|2006</v>
      </c>
      <c r="AG90">
        <v>66</v>
      </c>
      <c r="AH90" s="8">
        <v>0.28357770815404137</v>
      </c>
      <c r="AI90" s="8">
        <v>65.716422291845959</v>
      </c>
      <c r="AJ90" s="8">
        <v>66.467704135445913</v>
      </c>
      <c r="AK90" s="8">
        <v>1.1302960638884266E-2</v>
      </c>
      <c r="AL90" s="8">
        <v>0.68722863820082158</v>
      </c>
      <c r="AM90" s="8">
        <v>7.713179526236657E-4</v>
      </c>
      <c r="AN90" s="8">
        <v>-1.6445597025796699</v>
      </c>
      <c r="AO90" s="8">
        <v>-1.703350394302874</v>
      </c>
      <c r="AP90" s="8">
        <v>0.82899254411654488</v>
      </c>
      <c r="AQ90" s="8">
        <v>66.467704135445913</v>
      </c>
    </row>
    <row r="91" spans="32:43" x14ac:dyDescent="0.25">
      <c r="AF91" t="str">
        <v>Australia|2005</v>
      </c>
      <c r="AG91">
        <v>67</v>
      </c>
      <c r="AH91" s="8">
        <v>25.511349970608421</v>
      </c>
      <c r="AI91" s="8">
        <v>41.488650029391579</v>
      </c>
      <c r="AJ91" s="8">
        <v>41.922582517638837</v>
      </c>
      <c r="AK91" s="8">
        <v>1.0350805274572109E-2</v>
      </c>
      <c r="AL91" s="8">
        <v>0.43365825737037395</v>
      </c>
      <c r="AM91" s="8">
        <v>2.8098948181629508E-4</v>
      </c>
      <c r="AN91" s="8">
        <v>-1.6445597025796699</v>
      </c>
      <c r="AO91" s="8">
        <v>-1.7031481364645378</v>
      </c>
      <c r="AP91" s="8">
        <v>0.65852733988071743</v>
      </c>
      <c r="AQ91" s="8">
        <v>41.922582517638837</v>
      </c>
    </row>
    <row r="92" spans="32:43" x14ac:dyDescent="0.25">
      <c r="AF92" t="str">
        <v>Australia|2004</v>
      </c>
      <c r="AG92">
        <v>69</v>
      </c>
      <c r="AH92" s="8">
        <v>18.03079065824528</v>
      </c>
      <c r="AI92" s="8">
        <v>50.96920934175472</v>
      </c>
      <c r="AJ92" s="8">
        <v>51.548072718399148</v>
      </c>
      <c r="AK92" s="8">
        <v>1.1229583301914845E-2</v>
      </c>
      <c r="AL92" s="8">
        <v>0.53299007117156438</v>
      </c>
      <c r="AM92" s="8">
        <v>4.6090176857315097E-4</v>
      </c>
      <c r="AN92" s="8">
        <v>-1.6445597025796699</v>
      </c>
      <c r="AO92" s="8">
        <v>-1.7003327140298472</v>
      </c>
      <c r="AP92" s="8">
        <v>0.73006168997665144</v>
      </c>
      <c r="AQ92" s="8">
        <v>51.548072718399148</v>
      </c>
    </row>
    <row r="93" spans="32:43" x14ac:dyDescent="0.25">
      <c r="AF93" t="str">
        <v>Australia|2003</v>
      </c>
      <c r="AG93">
        <v>71</v>
      </c>
      <c r="AH93" s="8">
        <v>5.3146236448342847</v>
      </c>
      <c r="AI93" s="8">
        <v>65.685376355165715</v>
      </c>
      <c r="AJ93" s="8">
        <v>66.273360176499438</v>
      </c>
      <c r="AK93" s="8">
        <v>8.8720991325595411E-3</v>
      </c>
      <c r="AL93" s="8">
        <v>0.68606110089051975</v>
      </c>
      <c r="AM93" s="8">
        <v>6.0189985061695169E-4</v>
      </c>
      <c r="AN93" s="8">
        <v>-1.6445597025796699</v>
      </c>
      <c r="AO93" s="8">
        <v>-1.697575725504419</v>
      </c>
      <c r="AP93" s="8">
        <v>0.82828805429664365</v>
      </c>
      <c r="AQ93" s="8">
        <v>66.273360176499438</v>
      </c>
    </row>
    <row r="94" spans="32:43" x14ac:dyDescent="0.25">
      <c r="AF94" t="str">
        <v>Australia|2002</v>
      </c>
      <c r="AG94">
        <v>73</v>
      </c>
      <c r="AH94" s="8">
        <v>29.059119557258612</v>
      </c>
      <c r="AI94" s="8">
        <v>43.940880442741388</v>
      </c>
      <c r="AJ94" s="8">
        <v>44.429852022862057</v>
      </c>
      <c r="AK94" s="8">
        <v>1.100547397432395E-2</v>
      </c>
      <c r="AL94" s="8">
        <v>0.45944207526637204</v>
      </c>
      <c r="AM94" s="8">
        <v>3.3556631068551663E-4</v>
      </c>
      <c r="AN94" s="8">
        <v>-1.6445597025796699</v>
      </c>
      <c r="AO94" s="8">
        <v>-1.6931210228285682</v>
      </c>
      <c r="AP94" s="8">
        <v>0.67782156594960308</v>
      </c>
      <c r="AQ94" s="8">
        <v>44.429852022862057</v>
      </c>
    </row>
    <row r="95" spans="32:43" x14ac:dyDescent="0.25">
      <c r="AF95" t="str">
        <v>Australia|2001</v>
      </c>
      <c r="AG95">
        <v>75</v>
      </c>
      <c r="AH95" s="8">
        <v>8.5386267437662582</v>
      </c>
      <c r="AI95" s="8">
        <v>66.461373256233742</v>
      </c>
      <c r="AJ95" s="8">
        <v>67.038821230503302</v>
      </c>
      <c r="AK95" s="8">
        <v>8.6136355572854519E-3</v>
      </c>
      <c r="AL95" s="8">
        <v>0.69407562722205751</v>
      </c>
      <c r="AM95" s="8">
        <v>5.9794205536224958E-4</v>
      </c>
      <c r="AN95" s="8">
        <v>-1.6445597025796699</v>
      </c>
      <c r="AO95" s="8">
        <v>-1.6908162607655315</v>
      </c>
      <c r="AP95" s="8">
        <v>0.83311201361044929</v>
      </c>
      <c r="AQ95" s="8">
        <v>67.038821230503302</v>
      </c>
    </row>
    <row r="96" spans="32:43" x14ac:dyDescent="0.25">
      <c r="AF96" t="str">
        <v>Austria|2014</v>
      </c>
      <c r="AG96">
        <v>66</v>
      </c>
      <c r="AH96" s="8">
        <v>60.915253250388901</v>
      </c>
      <c r="AI96" s="8">
        <v>5.0847467496110994</v>
      </c>
      <c r="AJ96" s="8">
        <v>5.1508148131739517</v>
      </c>
      <c r="AK96" s="8">
        <v>1.2826720811991505E-2</v>
      </c>
      <c r="AL96" s="8">
        <v>5.3214696053722976E-2</v>
      </c>
      <c r="AM96" s="8">
        <v>5.2563876038344767E-6</v>
      </c>
      <c r="AN96" s="8">
        <v>-1.6445597025796699</v>
      </c>
      <c r="AO96" s="8">
        <v>-1.683583715944019</v>
      </c>
      <c r="AP96" s="8">
        <v>0.23068310743035125</v>
      </c>
      <c r="AQ96" s="8">
        <v>5.1508148131739517</v>
      </c>
    </row>
    <row r="97" spans="32:43" x14ac:dyDescent="0.25">
      <c r="AF97" t="str">
        <v>Austria|2013</v>
      </c>
      <c r="AG97">
        <v>68</v>
      </c>
      <c r="AH97" s="8">
        <v>99.196355215625999</v>
      </c>
      <c r="AI97" s="8">
        <v>-31.196355215625999</v>
      </c>
      <c r="AJ97" s="8">
        <v>-31.408270692127505</v>
      </c>
      <c r="AK97" s="8">
        <v>6.7471233478200027E-3</v>
      </c>
      <c r="AL97" s="8">
        <v>-0.32548643624557838</v>
      </c>
      <c r="AM97" s="8">
        <v>1.0280791908213049E-4</v>
      </c>
      <c r="AN97" s="8">
        <v>-1.6445597025796699</v>
      </c>
      <c r="AO97" s="8">
        <v>-1.6732037140471379</v>
      </c>
      <c r="AP97" s="8">
        <v>0.57051418584078906</v>
      </c>
      <c r="AQ97" s="8">
        <v>-31.408270692127505</v>
      </c>
    </row>
    <row r="98" spans="32:43" x14ac:dyDescent="0.25">
      <c r="AF98" t="str">
        <v>Austria|2012</v>
      </c>
      <c r="AG98">
        <v>7</v>
      </c>
      <c r="AH98" s="8">
        <v>65.685440138574052</v>
      </c>
      <c r="AI98" s="8">
        <v>-58.685440138574052</v>
      </c>
      <c r="AJ98" s="8">
        <v>-59.373893740534648</v>
      </c>
      <c r="AK98" s="8">
        <v>1.1595224072201663E-2</v>
      </c>
      <c r="AL98" s="8">
        <v>-0.61379295978034909</v>
      </c>
      <c r="AM98" s="8">
        <v>6.3137891703134619E-4</v>
      </c>
      <c r="AN98" s="8">
        <v>-1.6445597025796699</v>
      </c>
      <c r="AO98" s="8">
        <v>-1.6715462746364333</v>
      </c>
      <c r="AP98" s="8">
        <v>0.78344939835342853</v>
      </c>
      <c r="AQ98" s="8">
        <v>-59.373893740534648</v>
      </c>
    </row>
    <row r="99" spans="32:43" x14ac:dyDescent="0.25">
      <c r="AF99" t="str">
        <v>Austria|2011</v>
      </c>
      <c r="AG99">
        <v>73</v>
      </c>
      <c r="AH99" s="8">
        <v>63.076865115055966</v>
      </c>
      <c r="AI99" s="8">
        <v>9.9231348849440337</v>
      </c>
      <c r="AJ99" s="8">
        <v>10.049728033587881</v>
      </c>
      <c r="AK99" s="8">
        <v>1.259667408120408E-2</v>
      </c>
      <c r="AL99" s="8">
        <v>0.10383901411475403</v>
      </c>
      <c r="AM99" s="8">
        <v>1.9650987496871187E-5</v>
      </c>
      <c r="AN99" s="8">
        <v>-1.5673169272642296</v>
      </c>
      <c r="AO99" s="8">
        <v>-1.6687746878927545</v>
      </c>
      <c r="AP99" s="8">
        <v>0.32224061524698283</v>
      </c>
      <c r="AQ99" s="8">
        <v>10.049728033587881</v>
      </c>
    </row>
    <row r="100" spans="32:43" x14ac:dyDescent="0.25">
      <c r="AF100" t="str">
        <v>Austria|2010</v>
      </c>
      <c r="AG100">
        <v>75</v>
      </c>
      <c r="AH100" s="8">
        <v>71.404958186475682</v>
      </c>
      <c r="AI100" s="8">
        <v>3.5950418135243183</v>
      </c>
      <c r="AJ100" s="8">
        <v>3.6325676316692843</v>
      </c>
      <c r="AK100" s="8">
        <v>1.0330383890945431E-2</v>
      </c>
      <c r="AL100" s="8">
        <v>3.7576625944887442E-2</v>
      </c>
      <c r="AM100" s="8">
        <v>2.1055412145962813E-6</v>
      </c>
      <c r="AN100" s="8">
        <v>-1.5673169272642296</v>
      </c>
      <c r="AO100" s="8">
        <v>-1.6685215502898063</v>
      </c>
      <c r="AP100" s="8">
        <v>0.19384691368419421</v>
      </c>
      <c r="AQ100" s="8">
        <v>3.6325676316692843</v>
      </c>
    </row>
    <row r="101" spans="32:43" x14ac:dyDescent="0.25">
      <c r="AF101" t="str">
        <v>Austria|2009</v>
      </c>
      <c r="AG101">
        <v>77</v>
      </c>
      <c r="AH101" s="8">
        <v>67.087717316739003</v>
      </c>
      <c r="AI101" s="8">
        <v>9.9122826832609974</v>
      </c>
      <c r="AJ101" s="8">
        <v>10.040638959562447</v>
      </c>
      <c r="AK101" s="8">
        <v>1.2783676100534026E-2</v>
      </c>
      <c r="AL101" s="8">
        <v>0.1037352765903416</v>
      </c>
      <c r="AM101" s="8">
        <v>1.9906656794469193E-5</v>
      </c>
      <c r="AN101" s="8">
        <v>-1.5673169272642296</v>
      </c>
      <c r="AO101" s="8">
        <v>-1.664486122724135</v>
      </c>
      <c r="AP101" s="8">
        <v>0.32207961219291975</v>
      </c>
      <c r="AQ101" s="8">
        <v>10.040638959562447</v>
      </c>
    </row>
    <row r="102" spans="32:43" x14ac:dyDescent="0.25">
      <c r="AF102" t="str">
        <v>Austria|2008</v>
      </c>
      <c r="AG102">
        <v>76</v>
      </c>
      <c r="AH102" s="8">
        <v>71.255992639084781</v>
      </c>
      <c r="AI102" s="8">
        <v>4.7440073609152194</v>
      </c>
      <c r="AJ102" s="8">
        <v>4.8069546138166936</v>
      </c>
      <c r="AK102" s="8">
        <v>1.3095037910394233E-2</v>
      </c>
      <c r="AL102" s="8">
        <v>4.9655418004058656E-2</v>
      </c>
      <c r="AM102" s="8">
        <v>4.6737628456833149E-6</v>
      </c>
      <c r="AN102" s="8">
        <v>-1.5673169272642296</v>
      </c>
      <c r="AO102" s="8">
        <v>-1.6595448111201934</v>
      </c>
      <c r="AP102" s="8">
        <v>0.2228349568718038</v>
      </c>
      <c r="AQ102" s="8">
        <v>4.8069546138166936</v>
      </c>
    </row>
    <row r="103" spans="32:43" x14ac:dyDescent="0.25">
      <c r="AF103" t="str">
        <v>Austria|2007</v>
      </c>
      <c r="AG103">
        <v>8</v>
      </c>
      <c r="AH103" s="8">
        <v>75.626569773885279</v>
      </c>
      <c r="AI103" s="8">
        <v>-67.626569773885279</v>
      </c>
      <c r="AJ103" s="8">
        <v>-68.352324197931395</v>
      </c>
      <c r="AK103" s="8">
        <v>1.0617845589924825E-2</v>
      </c>
      <c r="AL103" s="8">
        <v>-0.70695908053611112</v>
      </c>
      <c r="AM103" s="8">
        <v>7.662365193645917E-4</v>
      </c>
      <c r="AN103" s="8">
        <v>-1.5673169272642296</v>
      </c>
      <c r="AO103" s="8">
        <v>-1.6573678715094331</v>
      </c>
      <c r="AP103" s="8">
        <v>0.8408085873349006</v>
      </c>
      <c r="AQ103" s="8">
        <v>-68.352324197931395</v>
      </c>
    </row>
    <row r="104" spans="32:43" x14ac:dyDescent="0.25">
      <c r="AF104" t="str">
        <v>Austria|2006</v>
      </c>
      <c r="AG104">
        <v>81</v>
      </c>
      <c r="AH104" s="8">
        <v>111.46695294259183</v>
      </c>
      <c r="AI104" s="8">
        <v>-30.466952942591831</v>
      </c>
      <c r="AJ104" s="8">
        <v>-30.679999471328372</v>
      </c>
      <c r="AK104" s="8">
        <v>6.9441503392345984E-3</v>
      </c>
      <c r="AL104" s="8">
        <v>-0.31790776734837428</v>
      </c>
      <c r="AM104" s="8">
        <v>1.0096007829794417E-4</v>
      </c>
      <c r="AN104" s="8">
        <v>-1.5673169272642296</v>
      </c>
      <c r="AO104" s="8">
        <v>-1.6528305203934472</v>
      </c>
      <c r="AP104" s="8">
        <v>0.56383310238790896</v>
      </c>
      <c r="AQ104" s="8">
        <v>-30.679999471328372</v>
      </c>
    </row>
    <row r="105" spans="32:43" x14ac:dyDescent="0.25">
      <c r="AF105" t="str">
        <v>Austria|2005</v>
      </c>
      <c r="AG105">
        <v>85</v>
      </c>
      <c r="AH105" s="8">
        <v>86.12474078902585</v>
      </c>
      <c r="AI105" s="8">
        <v>-1.1247407890258501</v>
      </c>
      <c r="AJ105" s="8">
        <v>-1.1333298945413808</v>
      </c>
      <c r="AK105" s="8">
        <v>7.5786455090435193E-3</v>
      </c>
      <c r="AL105" s="8">
        <v>-1.173987165752619E-2</v>
      </c>
      <c r="AM105" s="8">
        <v>1.5035717282410055E-7</v>
      </c>
      <c r="AN105" s="8">
        <v>-1.5673169272642296</v>
      </c>
      <c r="AO105" s="8">
        <v>-1.6496086901719327</v>
      </c>
      <c r="AP105" s="8">
        <v>0.10835068831127097</v>
      </c>
      <c r="AQ105" s="8">
        <v>-1.1333298945413808</v>
      </c>
    </row>
    <row r="106" spans="32:43" x14ac:dyDescent="0.25">
      <c r="AF106" t="str">
        <v>Austria|2004</v>
      </c>
      <c r="AG106">
        <v>86</v>
      </c>
      <c r="AH106" s="8">
        <v>90.846250592019771</v>
      </c>
      <c r="AI106" s="8">
        <v>-4.8462505920197714</v>
      </c>
      <c r="AJ106" s="8">
        <v>-4.8791952228883506</v>
      </c>
      <c r="AK106" s="8">
        <v>6.7520624536677436E-3</v>
      </c>
      <c r="AL106" s="8">
        <v>-5.0563366950023066E-2</v>
      </c>
      <c r="AM106" s="8">
        <v>2.482862730291246E-6</v>
      </c>
      <c r="AN106" s="8">
        <v>-1.5673169272642296</v>
      </c>
      <c r="AO106" s="8">
        <v>-1.6489215528010739</v>
      </c>
      <c r="AP106" s="8">
        <v>0.22486299595536627</v>
      </c>
      <c r="AQ106" s="8">
        <v>-4.8791952228883506</v>
      </c>
    </row>
    <row r="107" spans="32:43" x14ac:dyDescent="0.25">
      <c r="AF107" t="str">
        <v>Austria|2003</v>
      </c>
      <c r="AG107">
        <v>88</v>
      </c>
      <c r="AH107" s="8">
        <v>113.04980462982758</v>
      </c>
      <c r="AI107" s="8">
        <v>-25.049804629827577</v>
      </c>
      <c r="AJ107" s="8">
        <v>-25.208309386557008</v>
      </c>
      <c r="AK107" s="8">
        <v>6.2877979756134844E-3</v>
      </c>
      <c r="AL107" s="8">
        <v>-0.2612961350667668</v>
      </c>
      <c r="AM107" s="8">
        <v>6.171715369009508E-5</v>
      </c>
      <c r="AN107" s="8">
        <v>-1.5673169272642296</v>
      </c>
      <c r="AO107" s="8">
        <v>-1.647983245945468</v>
      </c>
      <c r="AP107" s="8">
        <v>0.51117133631177603</v>
      </c>
      <c r="AQ107" s="8">
        <v>-25.208309386557008</v>
      </c>
    </row>
    <row r="108" spans="32:43" x14ac:dyDescent="0.25">
      <c r="AF108" t="str">
        <v>Austria|2002</v>
      </c>
      <c r="AG108">
        <v>9</v>
      </c>
      <c r="AH108" s="8">
        <v>78.403329270682292</v>
      </c>
      <c r="AI108" s="8">
        <v>-69.403329270682292</v>
      </c>
      <c r="AJ108" s="8">
        <v>-69.736339310698725</v>
      </c>
      <c r="AK108" s="8">
        <v>4.7752727388337213E-3</v>
      </c>
      <c r="AL108" s="8">
        <v>-0.72340029129172079</v>
      </c>
      <c r="AM108" s="8">
        <v>3.5870410102766735E-4</v>
      </c>
      <c r="AN108" s="8">
        <v>-1.5673169272642296</v>
      </c>
      <c r="AO108" s="8">
        <v>-1.6424596094917301</v>
      </c>
      <c r="AP108" s="8">
        <v>0.85052941824002815</v>
      </c>
      <c r="AQ108" s="8">
        <v>-69.736339310698725</v>
      </c>
    </row>
    <row r="109" spans="32:43" x14ac:dyDescent="0.25">
      <c r="AF109" t="str">
        <v>Austria|2001</v>
      </c>
      <c r="AG109">
        <v>92</v>
      </c>
      <c r="AH109" s="8">
        <v>88.388053671887036</v>
      </c>
      <c r="AI109" s="8">
        <v>3.611946328112964</v>
      </c>
      <c r="AJ109" s="8">
        <v>3.6287311903393387</v>
      </c>
      <c r="AK109" s="8">
        <v>4.6255457750799187E-3</v>
      </c>
      <c r="AL109" s="8">
        <v>3.764497362626347E-2</v>
      </c>
      <c r="AM109" s="8">
        <v>9.407894681447453E-7</v>
      </c>
      <c r="AN109" s="8">
        <v>-1.5673169272642296</v>
      </c>
      <c r="AO109" s="8">
        <v>-1.6398157570557848</v>
      </c>
      <c r="AP109" s="8">
        <v>0.19402312652429729</v>
      </c>
      <c r="AQ109" s="8">
        <v>3.6287311903393387</v>
      </c>
    </row>
    <row r="110" spans="32:43" x14ac:dyDescent="0.25">
      <c r="AF110" t="str">
        <v>Austria|2000</v>
      </c>
      <c r="AG110">
        <v>96</v>
      </c>
      <c r="AH110" s="8">
        <v>92.910651193699692</v>
      </c>
      <c r="AI110" s="8">
        <v>3.0893488063003076</v>
      </c>
      <c r="AJ110" s="8">
        <v>3.10464314886522</v>
      </c>
      <c r="AK110" s="8">
        <v>4.9262803586629092E-3</v>
      </c>
      <c r="AL110" s="8">
        <v>3.2203143817756061E-2</v>
      </c>
      <c r="AM110" s="8">
        <v>7.3343624968642982E-7</v>
      </c>
      <c r="AN110" s="8">
        <v>-1.5673169272642296</v>
      </c>
      <c r="AO110" s="8">
        <v>-1.6219431469411436</v>
      </c>
      <c r="AP110" s="8">
        <v>0.17945234414115649</v>
      </c>
      <c r="AQ110" s="8">
        <v>3.10464314886522</v>
      </c>
    </row>
    <row r="111" spans="32:43" x14ac:dyDescent="0.25">
      <c r="AF111" t="str">
        <v>Azerbaijan|2014</v>
      </c>
      <c r="AG111">
        <v>119</v>
      </c>
      <c r="AH111" s="8">
        <v>138.61330038306508</v>
      </c>
      <c r="AI111" s="8">
        <v>-19.613300383065081</v>
      </c>
      <c r="AJ111" s="8">
        <v>-19.679314889730019</v>
      </c>
      <c r="AK111" s="8">
        <v>3.35451244287916E-3</v>
      </c>
      <c r="AL111" s="8">
        <v>-0.2042863183235453</v>
      </c>
      <c r="AM111" s="8">
        <v>2.0066388928244374E-5</v>
      </c>
      <c r="AN111" s="8">
        <v>-1.5673169272642296</v>
      </c>
      <c r="AO111" s="8">
        <v>-1.6218009155027575</v>
      </c>
      <c r="AP111" s="8">
        <v>0.45198044020017647</v>
      </c>
      <c r="AQ111" s="8">
        <v>-19.679314889730019</v>
      </c>
    </row>
    <row r="112" spans="32:43" x14ac:dyDescent="0.25">
      <c r="AF112" t="str">
        <v>Azerbaijan|2013</v>
      </c>
      <c r="AG112">
        <v>121</v>
      </c>
      <c r="AH112" s="8">
        <v>150.978994565113</v>
      </c>
      <c r="AI112" s="8">
        <v>-29.978994565112998</v>
      </c>
      <c r="AJ112" s="8">
        <v>-30.055229342138919</v>
      </c>
      <c r="AK112" s="8">
        <v>2.5364896124428445E-3</v>
      </c>
      <c r="AL112" s="8">
        <v>-0.31212424805106548</v>
      </c>
      <c r="AM112" s="8">
        <v>3.5391017522435258E-5</v>
      </c>
      <c r="AN112" s="8">
        <v>-1.5673169272642296</v>
      </c>
      <c r="AO112" s="8">
        <v>-1.6195726848719845</v>
      </c>
      <c r="AP112" s="8">
        <v>0.55868081052696406</v>
      </c>
      <c r="AQ112" s="8">
        <v>-30.055229342138919</v>
      </c>
    </row>
    <row r="113" spans="32:43" x14ac:dyDescent="0.25">
      <c r="AF113" t="str">
        <v>Azerbaijan|2012</v>
      </c>
      <c r="AG113">
        <v>123</v>
      </c>
      <c r="AH113" s="8">
        <v>144.43682424646798</v>
      </c>
      <c r="AI113" s="8">
        <v>-21.436824246467978</v>
      </c>
      <c r="AJ113" s="8">
        <v>-21.503234967259374</v>
      </c>
      <c r="AK113" s="8">
        <v>3.0884060418123419E-3</v>
      </c>
      <c r="AL113" s="8">
        <v>-0.22324979983021054</v>
      </c>
      <c r="AM113" s="8">
        <v>2.2057783151275488E-5</v>
      </c>
      <c r="AN113" s="8">
        <v>-1.5673169272642296</v>
      </c>
      <c r="AO113" s="8">
        <v>-1.6113919446315026</v>
      </c>
      <c r="AP113" s="8">
        <v>0.47249317437420252</v>
      </c>
      <c r="AQ113" s="8">
        <v>-21.503234967259374</v>
      </c>
    </row>
    <row r="114" spans="32:43" x14ac:dyDescent="0.25">
      <c r="AF114" t="str">
        <v>Azerbaijan|2011</v>
      </c>
      <c r="AG114">
        <v>125</v>
      </c>
      <c r="AH114" s="8">
        <v>153.31745439766269</v>
      </c>
      <c r="AI114" s="8">
        <v>-28.317454397662686</v>
      </c>
      <c r="AJ114" s="8">
        <v>-28.380157412892302</v>
      </c>
      <c r="AK114" s="8">
        <v>2.2093963157911421E-3</v>
      </c>
      <c r="AL114" s="8">
        <v>-0.29477690802175716</v>
      </c>
      <c r="AM114" s="8">
        <v>2.748673110708506E-5</v>
      </c>
      <c r="AN114" s="8">
        <v>-1.5673169272642296</v>
      </c>
      <c r="AO114" s="8">
        <v>-1.610349166407631</v>
      </c>
      <c r="AP114" s="8">
        <v>0.54293361290470599</v>
      </c>
      <c r="AQ114" s="8">
        <v>-28.380157412892302</v>
      </c>
    </row>
    <row r="115" spans="32:43" x14ac:dyDescent="0.25">
      <c r="AF115" t="str">
        <v>Azerbaijan|2010</v>
      </c>
      <c r="AG115">
        <v>13</v>
      </c>
      <c r="AH115" s="8">
        <v>153.42663776590717</v>
      </c>
      <c r="AI115" s="8">
        <v>-140.42663776590717</v>
      </c>
      <c r="AJ115" s="8">
        <v>-140.65339857626574</v>
      </c>
      <c r="AK115" s="8">
        <v>1.6121957425409212E-3</v>
      </c>
      <c r="AL115" s="8">
        <v>-1.4613653922885557</v>
      </c>
      <c r="AM115" s="8">
        <v>4.9264955994356683E-4</v>
      </c>
      <c r="AN115" s="8">
        <v>-1.5673169272642296</v>
      </c>
      <c r="AO115" s="8">
        <v>-1.6090606852634091</v>
      </c>
      <c r="AP115" s="8">
        <v>1.2088694686725097</v>
      </c>
      <c r="AQ115" s="8">
        <v>-140.65339857626574</v>
      </c>
    </row>
    <row r="116" spans="32:43" x14ac:dyDescent="0.25">
      <c r="AF116" t="str">
        <v>Azerbaijan|2009</v>
      </c>
      <c r="AG116">
        <v>132</v>
      </c>
      <c r="AH116" s="8">
        <v>156.42588265016047</v>
      </c>
      <c r="AI116" s="8">
        <v>-24.425882650160474</v>
      </c>
      <c r="AJ116" s="8">
        <v>-24.44974580793868</v>
      </c>
      <c r="AK116" s="8">
        <v>9.7600842011450742E-4</v>
      </c>
      <c r="AL116" s="8">
        <v>-0.25410971058135295</v>
      </c>
      <c r="AM116" s="8">
        <v>9.0120196403289372E-6</v>
      </c>
      <c r="AN116" s="8">
        <v>-1.5673169272642296</v>
      </c>
      <c r="AO116" s="8">
        <v>-1.6069478874009471</v>
      </c>
      <c r="AP116" s="8">
        <v>0.50409295827392087</v>
      </c>
      <c r="AQ116" s="8">
        <v>-24.44974580793868</v>
      </c>
    </row>
    <row r="117" spans="32:43" x14ac:dyDescent="0.25">
      <c r="AF117" t="str">
        <v>Azerbaijan|2008</v>
      </c>
      <c r="AG117">
        <v>141</v>
      </c>
      <c r="AH117" s="8">
        <v>152.05772650984949</v>
      </c>
      <c r="AI117" s="8">
        <v>-11.057726509849488</v>
      </c>
      <c r="AJ117" s="8">
        <v>-11.077947403232207</v>
      </c>
      <c r="AK117" s="8">
        <v>1.8253285240205433E-3</v>
      </c>
      <c r="AL117" s="8">
        <v>-0.11508574298754289</v>
      </c>
      <c r="AM117" s="8">
        <v>3.4600271501850529E-6</v>
      </c>
      <c r="AN117" s="8">
        <v>-1.4800045078319408</v>
      </c>
      <c r="AO117" s="8">
        <v>-1.6013219223990791</v>
      </c>
      <c r="AP117" s="8">
        <v>0.33924289673852109</v>
      </c>
      <c r="AQ117" s="8">
        <v>-11.077947403232207</v>
      </c>
    </row>
    <row r="118" spans="32:43" x14ac:dyDescent="0.25">
      <c r="AF118" t="str">
        <v>Azerbaijan|2007</v>
      </c>
      <c r="AG118">
        <v>14</v>
      </c>
      <c r="AH118" s="8">
        <v>151.64026911234578</v>
      </c>
      <c r="AI118" s="8">
        <v>-137.64026911234578</v>
      </c>
      <c r="AJ118" s="8">
        <v>-137.83423245718623</v>
      </c>
      <c r="AK118" s="8">
        <v>1.4072218590595841E-3</v>
      </c>
      <c r="AL118" s="8">
        <v>-1.4322217241219244</v>
      </c>
      <c r="AM118" s="8">
        <v>4.1294919652780571E-4</v>
      </c>
      <c r="AN118" s="8">
        <v>-1.4800045078319408</v>
      </c>
      <c r="AO118" s="8">
        <v>-1.5855097108691787</v>
      </c>
      <c r="AP118" s="8">
        <v>1.1967546632965023</v>
      </c>
      <c r="AQ118" s="8">
        <v>-137.83423245718623</v>
      </c>
    </row>
    <row r="119" spans="32:43" x14ac:dyDescent="0.25">
      <c r="AF119" t="str">
        <v>Azerbaijan|2006</v>
      </c>
      <c r="AG119">
        <v>154</v>
      </c>
      <c r="AH119" s="8">
        <v>164.22762319785102</v>
      </c>
      <c r="AI119" s="8">
        <v>-10.227623197851017</v>
      </c>
      <c r="AJ119" s="8">
        <v>-10.240485077838819</v>
      </c>
      <c r="AK119" s="8">
        <v>1.2559834705132388E-3</v>
      </c>
      <c r="AL119" s="8">
        <v>-0.10641591376327632</v>
      </c>
      <c r="AM119" s="8">
        <v>2.0344398331114093E-6</v>
      </c>
      <c r="AN119" s="8">
        <v>-1.4800045078319408</v>
      </c>
      <c r="AO119" s="8">
        <v>-1.5827854385144264</v>
      </c>
      <c r="AP119" s="8">
        <v>0.32621452107972804</v>
      </c>
      <c r="AQ119" s="8">
        <v>-10.240485077838819</v>
      </c>
    </row>
    <row r="120" spans="32:43" x14ac:dyDescent="0.25">
      <c r="AF120" t="str">
        <v>Azerbaijan|2005</v>
      </c>
      <c r="AG120">
        <v>162</v>
      </c>
      <c r="AH120" s="8">
        <v>156.75670589070754</v>
      </c>
      <c r="AI120" s="8">
        <v>5.2432941092924636</v>
      </c>
      <c r="AJ120" s="8">
        <v>5.2499292718625901</v>
      </c>
      <c r="AK120" s="8">
        <v>1.2638575162694037E-3</v>
      </c>
      <c r="AL120" s="8">
        <v>5.455540573719412E-2</v>
      </c>
      <c r="AM120" s="8">
        <v>5.3805279175642281E-7</v>
      </c>
      <c r="AN120" s="8">
        <v>-1.4800045078319408</v>
      </c>
      <c r="AO120" s="8">
        <v>-1.5794829975632725</v>
      </c>
      <c r="AP120" s="8">
        <v>0.23357098650558916</v>
      </c>
      <c r="AQ120" s="8">
        <v>5.2499292718625901</v>
      </c>
    </row>
    <row r="121" spans="32:43" x14ac:dyDescent="0.25">
      <c r="AF121" t="str">
        <v>Azerbaijan|2004</v>
      </c>
      <c r="AG121">
        <v>154</v>
      </c>
      <c r="AH121" s="8">
        <v>159.56363249660637</v>
      </c>
      <c r="AI121" s="8">
        <v>-5.5636324966063739</v>
      </c>
      <c r="AJ121" s="8">
        <v>-5.5710212208019332</v>
      </c>
      <c r="AK121" s="8">
        <v>1.3262782356617047E-3</v>
      </c>
      <c r="AL121" s="8">
        <v>-5.7890270408889014E-2</v>
      </c>
      <c r="AM121" s="8">
        <v>6.3580528980134466E-7</v>
      </c>
      <c r="AN121" s="8">
        <v>-1.4800045078319408</v>
      </c>
      <c r="AO121" s="8">
        <v>-1.5763978647229342</v>
      </c>
      <c r="AP121" s="8">
        <v>0.24060397006053125</v>
      </c>
      <c r="AQ121" s="8">
        <v>-5.5710212208019332</v>
      </c>
    </row>
    <row r="122" spans="32:43" x14ac:dyDescent="0.25">
      <c r="AF122" t="str">
        <v>Azerbaijan|2003</v>
      </c>
      <c r="AG122">
        <v>154</v>
      </c>
      <c r="AH122" s="8">
        <v>161.99701238673617</v>
      </c>
      <c r="AI122" s="8">
        <v>-7.9970123867361735</v>
      </c>
      <c r="AJ122" s="8">
        <v>-8.0074046998880206</v>
      </c>
      <c r="AK122" s="8">
        <v>1.2978378814789938E-3</v>
      </c>
      <c r="AL122" s="8">
        <v>-8.3208698272584092E-2</v>
      </c>
      <c r="AM122" s="8">
        <v>1.2853573105194893E-6</v>
      </c>
      <c r="AN122" s="8">
        <v>-1.4800045078319408</v>
      </c>
      <c r="AO122" s="8">
        <v>-1.5698963652342612</v>
      </c>
      <c r="AP122" s="8">
        <v>0.28845917956027001</v>
      </c>
      <c r="AQ122" s="8">
        <v>-8.0074046998880206</v>
      </c>
    </row>
    <row r="123" spans="32:43" x14ac:dyDescent="0.25">
      <c r="AF123" t="str">
        <v>Azerbaijan|2002</v>
      </c>
      <c r="AG123">
        <v>146</v>
      </c>
      <c r="AH123" s="8">
        <v>164.87533822976366</v>
      </c>
      <c r="AI123" s="8">
        <v>-18.875338229763656</v>
      </c>
      <c r="AJ123" s="8">
        <v>-18.899857623048323</v>
      </c>
      <c r="AK123" s="8">
        <v>1.2973321690404563E-3</v>
      </c>
      <c r="AL123" s="8">
        <v>-0.19639733564854597</v>
      </c>
      <c r="AM123" s="8">
        <v>7.1579411043919058E-6</v>
      </c>
      <c r="AN123" s="8">
        <v>-1.4800045078319408</v>
      </c>
      <c r="AO123" s="8">
        <v>-1.5618264659434493</v>
      </c>
      <c r="AP123" s="8">
        <v>0.44316739010056455</v>
      </c>
      <c r="AQ123" s="8">
        <v>-18.899857623048323</v>
      </c>
    </row>
    <row r="124" spans="32:43" x14ac:dyDescent="0.25">
      <c r="AF124" t="str">
        <v>Bangladesh|2014</v>
      </c>
      <c r="AG124">
        <v>132</v>
      </c>
      <c r="AH124" s="8">
        <v>171.58868429865831</v>
      </c>
      <c r="AI124" s="8">
        <v>-39.588684298658308</v>
      </c>
      <c r="AJ124" s="8">
        <v>-39.649908631176288</v>
      </c>
      <c r="AK124" s="8">
        <v>1.5441229155782644E-3</v>
      </c>
      <c r="AL124" s="8">
        <v>-0.41196999283759717</v>
      </c>
      <c r="AM124" s="8">
        <v>3.7496101695684976E-5</v>
      </c>
      <c r="AN124" s="8">
        <v>-1.4800045078319408</v>
      </c>
      <c r="AO124" s="8">
        <v>-1.5581457125103881</v>
      </c>
      <c r="AP124" s="8">
        <v>0.64184888629458348</v>
      </c>
      <c r="AQ124" s="8">
        <v>-39.649908631176288</v>
      </c>
    </row>
    <row r="125" spans="32:43" x14ac:dyDescent="0.25">
      <c r="AF125" t="str">
        <v>Bangladesh|2013</v>
      </c>
      <c r="AG125">
        <v>135</v>
      </c>
      <c r="AH125" s="8">
        <v>171.38337663594771</v>
      </c>
      <c r="AI125" s="8">
        <v>-36.383376635947712</v>
      </c>
      <c r="AJ125" s="8">
        <v>-36.439064187754198</v>
      </c>
      <c r="AK125" s="8">
        <v>1.5282377044468528E-3</v>
      </c>
      <c r="AL125" s="8">
        <v>-0.37861172818361261</v>
      </c>
      <c r="AM125" s="8">
        <v>3.1343335323805359E-5</v>
      </c>
      <c r="AN125" s="8">
        <v>-1.4800045078319408</v>
      </c>
      <c r="AO125" s="8">
        <v>-1.542928208057224</v>
      </c>
      <c r="AP125" s="8">
        <v>0.61531433282803727</v>
      </c>
      <c r="AQ125" s="8">
        <v>-36.439064187754198</v>
      </c>
    </row>
    <row r="126" spans="32:43" x14ac:dyDescent="0.25">
      <c r="AF126" t="str">
        <v>Bangladesh|2012</v>
      </c>
      <c r="AG126">
        <v>137</v>
      </c>
      <c r="AH126" s="8">
        <v>172.78889737968396</v>
      </c>
      <c r="AI126" s="8">
        <v>-35.788897379683959</v>
      </c>
      <c r="AJ126" s="8">
        <v>-35.844267440796408</v>
      </c>
      <c r="AK126" s="8">
        <v>1.5447396492033365E-3</v>
      </c>
      <c r="AL126" s="8">
        <v>-0.37242855154073401</v>
      </c>
      <c r="AM126" s="8">
        <v>3.0655935972765869E-5</v>
      </c>
      <c r="AN126" s="8">
        <v>-1.4800045078319408</v>
      </c>
      <c r="AO126" s="8">
        <v>-1.5363023857272118</v>
      </c>
      <c r="AP126" s="8">
        <v>0.61026924512114655</v>
      </c>
      <c r="AQ126" s="8">
        <v>-35.844267440796408</v>
      </c>
    </row>
    <row r="127" spans="32:43" x14ac:dyDescent="0.25">
      <c r="AF127" t="str">
        <v>Bangladesh|2011</v>
      </c>
      <c r="AG127">
        <v>14</v>
      </c>
      <c r="AH127" s="8">
        <v>179.93009951874041</v>
      </c>
      <c r="AI127" s="8">
        <v>-165.93009951874041</v>
      </c>
      <c r="AJ127" s="8">
        <v>-166.20674288489312</v>
      </c>
      <c r="AK127" s="8">
        <v>1.6644533269284847E-3</v>
      </c>
      <c r="AL127" s="8">
        <v>-1.7268151907715819</v>
      </c>
      <c r="AM127" s="8">
        <v>7.1021324555335891E-4</v>
      </c>
      <c r="AN127" s="8">
        <v>-1.4800045078319408</v>
      </c>
      <c r="AO127" s="8">
        <v>-1.5354838087246461</v>
      </c>
      <c r="AP127" s="8">
        <v>1.3140834032783391</v>
      </c>
      <c r="AQ127" s="8">
        <v>-166.20674288489312</v>
      </c>
    </row>
    <row r="128" spans="32:43" x14ac:dyDescent="0.25">
      <c r="AF128" t="str">
        <v>Bangladesh|2010</v>
      </c>
      <c r="AG128">
        <v>142</v>
      </c>
      <c r="AH128" s="8">
        <v>187.0849738635084</v>
      </c>
      <c r="AI128" s="8">
        <v>-45.084973863508395</v>
      </c>
      <c r="AJ128" s="8">
        <v>-45.168821457425842</v>
      </c>
      <c r="AK128" s="8">
        <v>1.856315733109752E-3</v>
      </c>
      <c r="AL128" s="8">
        <v>-0.4692391559528899</v>
      </c>
      <c r="AM128" s="8">
        <v>5.849910642108082E-5</v>
      </c>
      <c r="AN128" s="8">
        <v>-1.4800045078319408</v>
      </c>
      <c r="AO128" s="8">
        <v>-1.5309237669541214</v>
      </c>
      <c r="AP128" s="8">
        <v>0.68501033273439749</v>
      </c>
      <c r="AQ128" s="8">
        <v>-45.168821457425842</v>
      </c>
    </row>
    <row r="129" spans="32:43" x14ac:dyDescent="0.25">
      <c r="AF129" t="str">
        <v>Bangladesh|2009</v>
      </c>
      <c r="AG129">
        <v>144</v>
      </c>
      <c r="AH129" s="8">
        <v>194.28196592184236</v>
      </c>
      <c r="AI129" s="8">
        <v>-50.281965921842357</v>
      </c>
      <c r="AJ129" s="8">
        <v>-50.388757738157068</v>
      </c>
      <c r="AK129" s="8">
        <v>2.1193579899239875E-3</v>
      </c>
      <c r="AL129" s="8">
        <v>-0.52339781432825649</v>
      </c>
      <c r="AM129" s="8">
        <v>8.3117312641719029E-5</v>
      </c>
      <c r="AN129" s="8">
        <v>-1.4800045078319408</v>
      </c>
      <c r="AO129" s="8">
        <v>-1.5293518087643778</v>
      </c>
      <c r="AP129" s="8">
        <v>0.72346237934550306</v>
      </c>
      <c r="AQ129" s="8">
        <v>-50.388757738157068</v>
      </c>
    </row>
    <row r="130" spans="32:43" x14ac:dyDescent="0.25">
      <c r="AF130" t="str">
        <v>Bangladesh|2008</v>
      </c>
      <c r="AG130">
        <v>147</v>
      </c>
      <c r="AH130" s="8">
        <v>191.46895577327373</v>
      </c>
      <c r="AI130" s="8">
        <v>-44.468955773273734</v>
      </c>
      <c r="AJ130" s="8">
        <v>-44.558231305920387</v>
      </c>
      <c r="AK130" s="8">
        <v>2.0035699360173602E-3</v>
      </c>
      <c r="AL130" s="8">
        <v>-0.46286185524610857</v>
      </c>
      <c r="AM130" s="8">
        <v>6.1444110585924942E-5</v>
      </c>
      <c r="AN130" s="8">
        <v>-1.4233346210279803</v>
      </c>
      <c r="AO130" s="8">
        <v>-1.5271215163266167</v>
      </c>
      <c r="AP130" s="8">
        <v>0.68033951468815079</v>
      </c>
      <c r="AQ130" s="8">
        <v>-44.558231305920387</v>
      </c>
    </row>
    <row r="131" spans="32:43" x14ac:dyDescent="0.25">
      <c r="AF131" t="str">
        <v>Bangladesh|2007</v>
      </c>
      <c r="AG131">
        <v>151</v>
      </c>
      <c r="AH131" s="8">
        <v>191.45416067969066</v>
      </c>
      <c r="AI131" s="8">
        <v>-40.454160679690659</v>
      </c>
      <c r="AJ131" s="8">
        <v>-40.535379473608756</v>
      </c>
      <c r="AK131" s="8">
        <v>2.0036519942035966E-3</v>
      </c>
      <c r="AL131" s="8">
        <v>-0.42107327030329927</v>
      </c>
      <c r="AM131" s="8">
        <v>5.0852305517177767E-5</v>
      </c>
      <c r="AN131" s="8">
        <v>-1.4233346210279803</v>
      </c>
      <c r="AO131" s="8">
        <v>-1.5244135702419159</v>
      </c>
      <c r="AP131" s="8">
        <v>0.64890158753334803</v>
      </c>
      <c r="AQ131" s="8">
        <v>-40.535379473608756</v>
      </c>
    </row>
    <row r="132" spans="32:43" x14ac:dyDescent="0.25">
      <c r="AF132" t="str">
        <v>Bangladesh|2006</v>
      </c>
      <c r="AG132">
        <v>152</v>
      </c>
      <c r="AH132" s="8">
        <v>194.3346157074659</v>
      </c>
      <c r="AI132" s="8">
        <v>-42.3346157074659</v>
      </c>
      <c r="AJ132" s="8">
        <v>-42.424419078043016</v>
      </c>
      <c r="AK132" s="8">
        <v>2.1167849207766728E-3</v>
      </c>
      <c r="AL132" s="8">
        <v>-0.44067124978432232</v>
      </c>
      <c r="AM132" s="8">
        <v>5.8847553168366955E-5</v>
      </c>
      <c r="AN132" s="8">
        <v>-1.4233346210279803</v>
      </c>
      <c r="AO132" s="8">
        <v>-1.5211945130568567</v>
      </c>
      <c r="AP132" s="8">
        <v>0.66383073880645382</v>
      </c>
      <c r="AQ132" s="8">
        <v>-42.424419078043016</v>
      </c>
    </row>
    <row r="133" spans="32:43" x14ac:dyDescent="0.25">
      <c r="AF133" t="str">
        <v>Bangladesh|2005</v>
      </c>
      <c r="AG133">
        <v>155</v>
      </c>
      <c r="AH133" s="8">
        <v>197.21510206645337</v>
      </c>
      <c r="AI133" s="8">
        <v>-42.215102066453369</v>
      </c>
      <c r="AJ133" s="8">
        <v>-42.309944184024246</v>
      </c>
      <c r="AK133" s="8">
        <v>2.241603466985632E-3</v>
      </c>
      <c r="AL133" s="8">
        <v>-0.43945468848658531</v>
      </c>
      <c r="AM133" s="8">
        <v>6.1981711313895306E-5</v>
      </c>
      <c r="AN133" s="8">
        <v>-1.4233346210279803</v>
      </c>
      <c r="AO133" s="8">
        <v>-1.5209122208984731</v>
      </c>
      <c r="AP133" s="8">
        <v>0.66291378661677058</v>
      </c>
      <c r="AQ133" s="8">
        <v>-42.309944184024246</v>
      </c>
    </row>
    <row r="134" spans="32:43" x14ac:dyDescent="0.25">
      <c r="AF134" t="str">
        <v>Bangladesh|2004</v>
      </c>
      <c r="AG134">
        <v>158</v>
      </c>
      <c r="AH134" s="8">
        <v>198.80543328197524</v>
      </c>
      <c r="AI134" s="8">
        <v>-40.80543328197524</v>
      </c>
      <c r="AJ134" s="8">
        <v>-40.899675887209696</v>
      </c>
      <c r="AK134" s="8">
        <v>2.304238436860763E-3</v>
      </c>
      <c r="AL134" s="8">
        <v>-0.42479352107083196</v>
      </c>
      <c r="AM134" s="8">
        <v>5.9537009710990891E-5</v>
      </c>
      <c r="AN134" s="8">
        <v>-1.4233346210279803</v>
      </c>
      <c r="AO134" s="8">
        <v>-1.5148806612504231</v>
      </c>
      <c r="AP134" s="8">
        <v>0.65176185917160878</v>
      </c>
      <c r="AQ134" s="8">
        <v>-40.899675887209696</v>
      </c>
    </row>
    <row r="135" spans="32:43" x14ac:dyDescent="0.25">
      <c r="AF135" t="str">
        <v>Bangladesh|2003</v>
      </c>
      <c r="AG135">
        <v>161</v>
      </c>
      <c r="AH135" s="8">
        <v>201.52012395158835</v>
      </c>
      <c r="AI135" s="8">
        <v>-40.520123951588346</v>
      </c>
      <c r="AJ135" s="8">
        <v>-40.619668285128391</v>
      </c>
      <c r="AK135" s="8">
        <v>2.4506436842688367E-3</v>
      </c>
      <c r="AL135" s="8">
        <v>-0.42185434159083224</v>
      </c>
      <c r="AM135" s="8">
        <v>6.2455801239546266E-5</v>
      </c>
      <c r="AN135" s="8">
        <v>-1.4233346210279803</v>
      </c>
      <c r="AO135" s="8">
        <v>-1.506801049965331</v>
      </c>
      <c r="AP135" s="8">
        <v>0.64950314979284918</v>
      </c>
      <c r="AQ135" s="8">
        <v>-40.619668285128391</v>
      </c>
    </row>
    <row r="136" spans="32:43" x14ac:dyDescent="0.25">
      <c r="AF136" t="str">
        <v>Belarus|2014</v>
      </c>
      <c r="AG136">
        <v>199</v>
      </c>
      <c r="AH136" s="8">
        <v>136.79797856031945</v>
      </c>
      <c r="AI136" s="8">
        <v>62.20202143968055</v>
      </c>
      <c r="AJ136" s="8">
        <v>62.669302353618328</v>
      </c>
      <c r="AK136" s="8">
        <v>7.4562967256456385E-3</v>
      </c>
      <c r="AL136" s="8">
        <v>0.64921513158351762</v>
      </c>
      <c r="AM136" s="8">
        <v>4.5232726983476768E-4</v>
      </c>
      <c r="AN136" s="8">
        <v>-1.4233346210279803</v>
      </c>
      <c r="AO136" s="8">
        <v>-1.5062798165756797</v>
      </c>
      <c r="AP136" s="8">
        <v>0.80573887307459457</v>
      </c>
      <c r="AQ136" s="8">
        <v>62.669302353618328</v>
      </c>
    </row>
    <row r="137" spans="32:43" x14ac:dyDescent="0.25">
      <c r="AF137" t="str">
        <v>Belarus|2013</v>
      </c>
      <c r="AG137">
        <v>23</v>
      </c>
      <c r="AH137" s="8">
        <v>139.65321579674105</v>
      </c>
      <c r="AI137" s="8">
        <v>-116.65321579674105</v>
      </c>
      <c r="AJ137" s="8">
        <v>-117.64125303697381</v>
      </c>
      <c r="AK137" s="8">
        <v>8.398731012515006E-3</v>
      </c>
      <c r="AL137" s="8">
        <v>-1.2181117511521418</v>
      </c>
      <c r="AM137" s="8">
        <v>1.7953652876661426E-3</v>
      </c>
      <c r="AN137" s="8">
        <v>-1.4233346210279803</v>
      </c>
      <c r="AO137" s="8">
        <v>-1.5040832398665043</v>
      </c>
      <c r="AP137" s="8">
        <v>1.1036810006302282</v>
      </c>
      <c r="AQ137" s="8">
        <v>-117.64125303697381</v>
      </c>
    </row>
    <row r="138" spans="32:43" x14ac:dyDescent="0.25">
      <c r="AF138" t="str">
        <v>Belarus|2012</v>
      </c>
      <c r="AG138">
        <v>194</v>
      </c>
      <c r="AH138" s="8">
        <v>152.00817734328399</v>
      </c>
      <c r="AI138" s="8">
        <v>41.99182265671601</v>
      </c>
      <c r="AJ138" s="8">
        <v>42.486821692346339</v>
      </c>
      <c r="AK138" s="8">
        <v>1.1650648740324556E-2</v>
      </c>
      <c r="AL138" s="8">
        <v>0.43920617668361611</v>
      </c>
      <c r="AM138" s="8">
        <v>3.2484670456652556E-4</v>
      </c>
      <c r="AN138" s="8">
        <v>-1.4233346210279803</v>
      </c>
      <c r="AO138" s="8">
        <v>-1.488991793564592</v>
      </c>
      <c r="AP138" s="8">
        <v>0.66272632110367857</v>
      </c>
      <c r="AQ138" s="8">
        <v>42.486821692346339</v>
      </c>
    </row>
    <row r="139" spans="32:43" x14ac:dyDescent="0.25">
      <c r="AF139" t="str">
        <v>Belarus|2011</v>
      </c>
      <c r="AG139">
        <v>232</v>
      </c>
      <c r="AH139" s="8">
        <v>153.57605884446471</v>
      </c>
      <c r="AI139" s="8">
        <v>78.423941155535289</v>
      </c>
      <c r="AJ139" s="8">
        <v>79.423467838343413</v>
      </c>
      <c r="AK139" s="8">
        <v>1.2584777648371421E-2</v>
      </c>
      <c r="AL139" s="8">
        <v>0.82064949941746657</v>
      </c>
      <c r="AM139" s="8">
        <v>1.2262050668431824E-3</v>
      </c>
      <c r="AN139" s="8">
        <v>-1.4233346210279803</v>
      </c>
      <c r="AO139" s="8">
        <v>-1.4849851480643532</v>
      </c>
      <c r="AP139" s="8">
        <v>0.90589706888667354</v>
      </c>
      <c r="AQ139" s="8">
        <v>79.423467838343413</v>
      </c>
    </row>
    <row r="140" spans="32:43" x14ac:dyDescent="0.25">
      <c r="AF140" t="str">
        <v>Belarus|2010</v>
      </c>
      <c r="AG140">
        <v>222</v>
      </c>
      <c r="AH140" s="8">
        <v>146.69783560044746</v>
      </c>
      <c r="AI140" s="8">
        <v>75.302164399552538</v>
      </c>
      <c r="AJ140" s="8">
        <v>75.977387024367474</v>
      </c>
      <c r="AK140" s="8">
        <v>8.8871524970763165E-3</v>
      </c>
      <c r="AL140" s="8">
        <v>0.78651110798016899</v>
      </c>
      <c r="AM140" s="8">
        <v>7.9241229933598508E-4</v>
      </c>
      <c r="AN140" s="8">
        <v>-1.4233346210279803</v>
      </c>
      <c r="AO140" s="8">
        <v>-1.4810979108575719</v>
      </c>
      <c r="AP140" s="8">
        <v>0.8868546149060561</v>
      </c>
      <c r="AQ140" s="8">
        <v>75.977387024367474</v>
      </c>
    </row>
    <row r="141" spans="32:43" x14ac:dyDescent="0.25">
      <c r="AF141" t="str">
        <v>Belarus|2009</v>
      </c>
      <c r="AG141">
        <v>226</v>
      </c>
      <c r="AH141" s="8">
        <v>144.83080051783784</v>
      </c>
      <c r="AI141" s="8">
        <v>81.169199482162156</v>
      </c>
      <c r="AJ141" s="8">
        <v>81.807741855569034</v>
      </c>
      <c r="AK141" s="8">
        <v>7.8054027519084551E-3</v>
      </c>
      <c r="AL141" s="8">
        <v>0.84732844916397998</v>
      </c>
      <c r="AM141" s="8">
        <v>8.0687079371771981E-4</v>
      </c>
      <c r="AN141" s="8">
        <v>-1.4233346210279803</v>
      </c>
      <c r="AO141" s="8">
        <v>-1.477671951058569</v>
      </c>
      <c r="AP141" s="8">
        <v>0.92050445363614619</v>
      </c>
      <c r="AQ141" s="8">
        <v>81.807741855569034</v>
      </c>
    </row>
    <row r="142" spans="32:43" x14ac:dyDescent="0.25">
      <c r="AF142" t="str">
        <v>Belarus|2008</v>
      </c>
      <c r="AG142">
        <v>224</v>
      </c>
      <c r="AH142" s="8">
        <v>150.96113245191739</v>
      </c>
      <c r="AI142" s="8">
        <v>73.038867548082607</v>
      </c>
      <c r="AJ142" s="8">
        <v>73.674390369668529</v>
      </c>
      <c r="AK142" s="8">
        <v>8.6261022099690231E-3</v>
      </c>
      <c r="AL142" s="8">
        <v>0.76277112652260248</v>
      </c>
      <c r="AM142" s="8">
        <v>7.2321524128933338E-4</v>
      </c>
      <c r="AN142" s="8">
        <v>-1.4233346210279803</v>
      </c>
      <c r="AO142" s="8">
        <v>-1.4728029086121623</v>
      </c>
      <c r="AP142" s="8">
        <v>0.87336769262585068</v>
      </c>
      <c r="AQ142" s="8">
        <v>73.674390369668529</v>
      </c>
    </row>
    <row r="143" spans="32:43" x14ac:dyDescent="0.25">
      <c r="AF143" t="str">
        <v>Belarus|2007</v>
      </c>
      <c r="AG143">
        <v>226</v>
      </c>
      <c r="AH143" s="8">
        <v>152.35444620646012</v>
      </c>
      <c r="AI143" s="8">
        <v>73.645553793539875</v>
      </c>
      <c r="AJ143" s="8">
        <v>74.236749480502823</v>
      </c>
      <c r="AK143" s="8">
        <v>7.963652653167513E-3</v>
      </c>
      <c r="AL143" s="8">
        <v>0.76885013370835875</v>
      </c>
      <c r="AM143" s="8">
        <v>6.7790692938805679E-4</v>
      </c>
      <c r="AN143" s="8">
        <v>-1.3708994371181193</v>
      </c>
      <c r="AO143" s="8">
        <v>-1.4720113367978382</v>
      </c>
      <c r="AP143" s="8">
        <v>0.87684099682231942</v>
      </c>
      <c r="AQ143" s="8">
        <v>74.236749480502823</v>
      </c>
    </row>
    <row r="144" spans="32:43" x14ac:dyDescent="0.25">
      <c r="AF144" t="str">
        <v>Belarus|2006</v>
      </c>
      <c r="AG144">
        <v>243</v>
      </c>
      <c r="AH144" s="8">
        <v>151.06526927468497</v>
      </c>
      <c r="AI144" s="8">
        <v>91.934730725315035</v>
      </c>
      <c r="AJ144" s="8">
        <v>92.490583083263047</v>
      </c>
      <c r="AK144" s="8">
        <v>6.0098265079334325E-3</v>
      </c>
      <c r="AL144" s="8">
        <v>0.95884303325890474</v>
      </c>
      <c r="AM144" s="8">
        <v>7.941030025705166E-4</v>
      </c>
      <c r="AN144" s="8">
        <v>-1.3708994371181193</v>
      </c>
      <c r="AO144" s="8">
        <v>-1.4622487616532649</v>
      </c>
      <c r="AP144" s="8">
        <v>0.97920530700099084</v>
      </c>
      <c r="AQ144" s="8">
        <v>92.490583083263047</v>
      </c>
    </row>
    <row r="145" spans="32:43" x14ac:dyDescent="0.25">
      <c r="AF145" t="str">
        <v>Belarus|2005</v>
      </c>
      <c r="AG145">
        <v>252</v>
      </c>
      <c r="AH145" s="8">
        <v>149.40447010692967</v>
      </c>
      <c r="AI145" s="8">
        <v>102.59552989307033</v>
      </c>
      <c r="AJ145" s="8">
        <v>103.06584191489263</v>
      </c>
      <c r="AK145" s="8">
        <v>4.5632191333638775E-3</v>
      </c>
      <c r="AL145" s="8">
        <v>1.0692531819025926</v>
      </c>
      <c r="AM145" s="8">
        <v>7.4872218861019035E-4</v>
      </c>
      <c r="AN145" s="8">
        <v>-1.3708994371181193</v>
      </c>
      <c r="AO145" s="8">
        <v>-1.4613653922885557</v>
      </c>
      <c r="AP145" s="8">
        <v>1.0340469921152484</v>
      </c>
      <c r="AQ145" s="8">
        <v>103.06584191489263</v>
      </c>
    </row>
    <row r="146" spans="32:43" x14ac:dyDescent="0.25">
      <c r="AF146" t="str">
        <v>Belarus|2004</v>
      </c>
      <c r="AG146">
        <v>247</v>
      </c>
      <c r="AH146" s="8">
        <v>157.60887362496968</v>
      </c>
      <c r="AI146" s="8">
        <v>89.391126375030325</v>
      </c>
      <c r="AJ146" s="8">
        <v>89.892299965639253</v>
      </c>
      <c r="AK146" s="8">
        <v>5.5752671897426904E-3</v>
      </c>
      <c r="AL146" s="8">
        <v>0.93211051076548002</v>
      </c>
      <c r="AM146" s="8">
        <v>6.9587388517211438E-4</v>
      </c>
      <c r="AN146" s="8">
        <v>-1.3708994371181193</v>
      </c>
      <c r="AO146" s="8">
        <v>-1.4576185641446133</v>
      </c>
      <c r="AP146" s="8">
        <v>0.96545870484732799</v>
      </c>
      <c r="AQ146" s="8">
        <v>89.892299965639253</v>
      </c>
    </row>
    <row r="147" spans="32:43" x14ac:dyDescent="0.25">
      <c r="AF147" t="str">
        <v>Belarus|2003</v>
      </c>
      <c r="AG147">
        <v>253</v>
      </c>
      <c r="AH147" s="8">
        <v>157.28583295393227</v>
      </c>
      <c r="AI147" s="8">
        <v>95.714167046067729</v>
      </c>
      <c r="AJ147" s="8">
        <v>96.163695222917795</v>
      </c>
      <c r="AK147" s="8">
        <v>4.6746142170183656E-3</v>
      </c>
      <c r="AL147" s="8">
        <v>0.9975912656304331</v>
      </c>
      <c r="AM147" s="8">
        <v>6.6771007720230213E-4</v>
      </c>
      <c r="AN147" s="8">
        <v>-1.3708994371181193</v>
      </c>
      <c r="AO147" s="8">
        <v>-1.4573070198074709</v>
      </c>
      <c r="AP147" s="8">
        <v>0.99879490669027393</v>
      </c>
      <c r="AQ147" s="8">
        <v>96.163695222917795</v>
      </c>
    </row>
    <row r="148" spans="32:43" x14ac:dyDescent="0.25">
      <c r="AF148" t="str">
        <v>Belarus|2002</v>
      </c>
      <c r="AG148">
        <v>262</v>
      </c>
      <c r="AH148" s="8">
        <v>165.01091083743901</v>
      </c>
      <c r="AI148" s="8">
        <v>96.989089162560987</v>
      </c>
      <c r="AJ148" s="8">
        <v>97.564268818029149</v>
      </c>
      <c r="AK148" s="8">
        <v>5.8953924673074464E-3</v>
      </c>
      <c r="AL148" s="8">
        <v>1.0114997778667878</v>
      </c>
      <c r="AM148" s="8">
        <v>8.6679057210448096E-4</v>
      </c>
      <c r="AN148" s="8">
        <v>-1.3708994371181193</v>
      </c>
      <c r="AO148" s="8">
        <v>-1.4506719659630016</v>
      </c>
      <c r="AP148" s="8">
        <v>1.0057334526934996</v>
      </c>
      <c r="AQ148" s="8">
        <v>97.564268818029149</v>
      </c>
    </row>
    <row r="149" spans="32:43" x14ac:dyDescent="0.25">
      <c r="AF149" t="str">
        <v>Belarus|2001</v>
      </c>
      <c r="AG149">
        <v>254</v>
      </c>
      <c r="AH149" s="8">
        <v>164.32609856511783</v>
      </c>
      <c r="AI149" s="8">
        <v>89.673901434882168</v>
      </c>
      <c r="AJ149" s="8">
        <v>90.065118305310264</v>
      </c>
      <c r="AK149" s="8">
        <v>4.3437112812300897E-3</v>
      </c>
      <c r="AL149" s="8">
        <v>0.93448061910795144</v>
      </c>
      <c r="AM149" s="8">
        <v>5.4424452258405149E-4</v>
      </c>
      <c r="AN149" s="8">
        <v>-1.3708994371181193</v>
      </c>
      <c r="AO149" s="8">
        <v>-1.4501658142918155</v>
      </c>
      <c r="AP149" s="8">
        <v>0.96668537751843098</v>
      </c>
      <c r="AQ149" s="8">
        <v>90.065118305310264</v>
      </c>
    </row>
    <row r="150" spans="32:43" x14ac:dyDescent="0.25">
      <c r="AF150" t="str">
        <v>Belarus|2000</v>
      </c>
      <c r="AG150">
        <v>247</v>
      </c>
      <c r="AH150" s="8">
        <v>175.49283325901604</v>
      </c>
      <c r="AI150" s="8">
        <v>71.507166740983962</v>
      </c>
      <c r="AJ150" s="8">
        <v>72.012068165489083</v>
      </c>
      <c r="AK150" s="8">
        <v>7.011344589421019E-3</v>
      </c>
      <c r="AL150" s="8">
        <v>0.74616759028782487</v>
      </c>
      <c r="AM150" s="8">
        <v>5.616060121419028E-4</v>
      </c>
      <c r="AN150" s="8">
        <v>-1.3708994371181193</v>
      </c>
      <c r="AO150" s="8">
        <v>-1.4463785413382422</v>
      </c>
      <c r="AP150" s="8">
        <v>0.86380992717601068</v>
      </c>
      <c r="AQ150" s="8">
        <v>72.012068165489083</v>
      </c>
    </row>
    <row r="151" spans="32:43" x14ac:dyDescent="0.25">
      <c r="AF151" t="str">
        <v>Belgium|2014</v>
      </c>
      <c r="AG151">
        <v>76</v>
      </c>
      <c r="AH151" s="8">
        <v>61.49894328065443</v>
      </c>
      <c r="AI151" s="8">
        <v>14.50105671934557</v>
      </c>
      <c r="AJ151" s="8">
        <v>14.639448498957549</v>
      </c>
      <c r="AK151" s="8">
        <v>9.4533465261231204E-3</v>
      </c>
      <c r="AL151" s="8">
        <v>0.1515029669691961</v>
      </c>
      <c r="AM151" s="8">
        <v>3.1293553284254478E-5</v>
      </c>
      <c r="AN151" s="8">
        <v>-1.3708994371181193</v>
      </c>
      <c r="AO151" s="8">
        <v>-1.4463586296452919</v>
      </c>
      <c r="AP151" s="8">
        <v>0.38923382043342031</v>
      </c>
      <c r="AQ151" s="8">
        <v>14.639448498957549</v>
      </c>
    </row>
    <row r="152" spans="32:43" x14ac:dyDescent="0.25">
      <c r="AF152" t="str">
        <v>Belgium|2013</v>
      </c>
      <c r="AG152">
        <v>77</v>
      </c>
      <c r="AH152" s="8">
        <v>87.654291910998779</v>
      </c>
      <c r="AI152" s="8">
        <v>-10.654291910998779</v>
      </c>
      <c r="AJ152" s="8">
        <v>-10.717970366618321</v>
      </c>
      <c r="AK152" s="8">
        <v>5.9412793132803312E-3</v>
      </c>
      <c r="AL152" s="8">
        <v>-0.11111623715913378</v>
      </c>
      <c r="AM152" s="8">
        <v>1.0542046862263446E-5</v>
      </c>
      <c r="AN152" s="8">
        <v>-1.3708994371181193</v>
      </c>
      <c r="AO152" s="8">
        <v>-1.443503604587429</v>
      </c>
      <c r="AP152" s="8">
        <v>0.33334102231668666</v>
      </c>
      <c r="AQ152" s="8">
        <v>-10.717970366618321</v>
      </c>
    </row>
    <row r="153" spans="32:43" x14ac:dyDescent="0.25">
      <c r="AF153" t="str">
        <v>Belgium|2012</v>
      </c>
      <c r="AG153">
        <v>78</v>
      </c>
      <c r="AH153" s="8">
        <v>82.954604202085676</v>
      </c>
      <c r="AI153" s="8">
        <v>-4.954604202085676</v>
      </c>
      <c r="AJ153" s="8">
        <v>-4.9835185327936617</v>
      </c>
      <c r="AK153" s="8">
        <v>5.801991207159473E-3</v>
      </c>
      <c r="AL153" s="8">
        <v>-5.1669168952194033E-2</v>
      </c>
      <c r="AM153" s="8">
        <v>2.2257126292456418E-6</v>
      </c>
      <c r="AN153" s="8">
        <v>-1.3329906577816031</v>
      </c>
      <c r="AO153" s="8">
        <v>-1.4402397042748529</v>
      </c>
      <c r="AP153" s="8">
        <v>0.22730853251075736</v>
      </c>
      <c r="AQ153" s="8">
        <v>-4.9835185327936617</v>
      </c>
    </row>
    <row r="154" spans="32:43" x14ac:dyDescent="0.25">
      <c r="AF154" t="str">
        <v>Belgium|2011</v>
      </c>
      <c r="AG154">
        <v>8</v>
      </c>
      <c r="AH154" s="8">
        <v>84.275907034319829</v>
      </c>
      <c r="AI154" s="8">
        <v>-76.275907034319829</v>
      </c>
      <c r="AJ154" s="8">
        <v>-76.713537795794579</v>
      </c>
      <c r="AK154" s="8">
        <v>5.7047396593764912E-3</v>
      </c>
      <c r="AL154" s="8">
        <v>-0.79540561120558584</v>
      </c>
      <c r="AM154" s="8">
        <v>5.1856084502264685E-4</v>
      </c>
      <c r="AN154" s="8">
        <v>-1.3329906577816031</v>
      </c>
      <c r="AO154" s="8">
        <v>-1.4353916995703861</v>
      </c>
      <c r="AP154" s="8">
        <v>0.89185515147112637</v>
      </c>
      <c r="AQ154" s="8">
        <v>-76.713537795794579</v>
      </c>
    </row>
    <row r="155" spans="32:43" x14ac:dyDescent="0.25">
      <c r="AF155" t="str">
        <v>Belgium|2010</v>
      </c>
      <c r="AG155">
        <v>81</v>
      </c>
      <c r="AH155" s="8">
        <v>87.764454281821145</v>
      </c>
      <c r="AI155" s="8">
        <v>-6.7644542818211448</v>
      </c>
      <c r="AJ155" s="8">
        <v>-6.8032127942921985</v>
      </c>
      <c r="AK155" s="8">
        <v>5.6970895432774827E-3</v>
      </c>
      <c r="AL155" s="8">
        <v>-7.0539498028580769E-2</v>
      </c>
      <c r="AM155" s="8">
        <v>4.0728744658249445E-6</v>
      </c>
      <c r="AN155" s="8">
        <v>-1.3329906577816031</v>
      </c>
      <c r="AO155" s="8">
        <v>-1.4322217241219244</v>
      </c>
      <c r="AP155" s="8">
        <v>0.26559272962297137</v>
      </c>
      <c r="AQ155" s="8">
        <v>-6.8032127942921985</v>
      </c>
    </row>
    <row r="156" spans="32:43" x14ac:dyDescent="0.25">
      <c r="AF156" t="str">
        <v>Belgium|2009</v>
      </c>
      <c r="AG156">
        <v>85</v>
      </c>
      <c r="AH156" s="8">
        <v>88.533209924684769</v>
      </c>
      <c r="AI156" s="8">
        <v>-3.533209924684769</v>
      </c>
      <c r="AJ156" s="8">
        <v>-3.5533041550773858</v>
      </c>
      <c r="AK156" s="8">
        <v>5.6550831326679539E-3</v>
      </c>
      <c r="AL156" s="8">
        <v>-3.684341406719379E-2</v>
      </c>
      <c r="AM156" s="8">
        <v>1.1028682384139171E-6</v>
      </c>
      <c r="AN156" s="8">
        <v>-1.3329906577816031</v>
      </c>
      <c r="AO156" s="8">
        <v>-1.4262969088923505</v>
      </c>
      <c r="AP156" s="8">
        <v>0.19194638331365815</v>
      </c>
      <c r="AQ156" s="8">
        <v>-3.5533041550773858</v>
      </c>
    </row>
    <row r="157" spans="32:43" x14ac:dyDescent="0.25">
      <c r="AF157" t="str">
        <v>Belgium|2008</v>
      </c>
      <c r="AG157">
        <v>87</v>
      </c>
      <c r="AH157" s="8">
        <v>60.565267872505757</v>
      </c>
      <c r="AI157" s="8">
        <v>26.434732127494243</v>
      </c>
      <c r="AJ157" s="8">
        <v>26.698265975970404</v>
      </c>
      <c r="AK157" s="8">
        <v>9.8708226486826506E-3</v>
      </c>
      <c r="AL157" s="8">
        <v>0.27624087364750466</v>
      </c>
      <c r="AM157" s="8">
        <v>1.086774220756258E-4</v>
      </c>
      <c r="AN157" s="8">
        <v>-1.3329906577816031</v>
      </c>
      <c r="AO157" s="8">
        <v>-1.4245109097419997</v>
      </c>
      <c r="AP157" s="8">
        <v>0.52558621904260827</v>
      </c>
      <c r="AQ157" s="8">
        <v>26.698265975970404</v>
      </c>
    </row>
    <row r="158" spans="32:43" x14ac:dyDescent="0.25">
      <c r="AF158" t="str">
        <v>Belgium|2007</v>
      </c>
      <c r="AG158">
        <v>86</v>
      </c>
      <c r="AH158" s="8">
        <v>89.417201215603967</v>
      </c>
      <c r="AI158" s="8">
        <v>-3.4172012156039671</v>
      </c>
      <c r="AJ158" s="8">
        <v>-3.4365926167636269</v>
      </c>
      <c r="AK158" s="8">
        <v>5.6426243439705957E-3</v>
      </c>
      <c r="AL158" s="8">
        <v>-3.563348153065047E-2</v>
      </c>
      <c r="AM158" s="8">
        <v>1.0293358816271706E-6</v>
      </c>
      <c r="AN158" s="8">
        <v>-1.3329906577816031</v>
      </c>
      <c r="AO158" s="8">
        <v>-1.4224190628820925</v>
      </c>
      <c r="AP158" s="8">
        <v>0.18876832766820409</v>
      </c>
      <c r="AQ158" s="8">
        <v>-3.4365926167636269</v>
      </c>
    </row>
    <row r="159" spans="32:43" x14ac:dyDescent="0.25">
      <c r="AF159" t="str">
        <v>Belgium|2006</v>
      </c>
      <c r="AG159">
        <v>85</v>
      </c>
      <c r="AH159" s="8">
        <v>71.163807483268101</v>
      </c>
      <c r="AI159" s="8">
        <v>13.836192516731899</v>
      </c>
      <c r="AJ159" s="8">
        <v>13.929514607710878</v>
      </c>
      <c r="AK159" s="8">
        <v>6.6995938916148655E-3</v>
      </c>
      <c r="AL159" s="8">
        <v>0.14435613439201564</v>
      </c>
      <c r="AM159" s="8">
        <v>2.0078918302276393E-5</v>
      </c>
      <c r="AN159" s="8">
        <v>-1.3329906577816031</v>
      </c>
      <c r="AO159" s="8">
        <v>-1.4116481851926348</v>
      </c>
      <c r="AP159" s="8">
        <v>0.37994227771072758</v>
      </c>
      <c r="AQ159" s="8">
        <v>13.929514607710878</v>
      </c>
    </row>
    <row r="160" spans="32:43" x14ac:dyDescent="0.25">
      <c r="AF160" t="str">
        <v>Belgium|2005</v>
      </c>
      <c r="AG160">
        <v>89</v>
      </c>
      <c r="AH160" s="8">
        <v>78.24454496159666</v>
      </c>
      <c r="AI160" s="8">
        <v>10.75545503840334</v>
      </c>
      <c r="AJ160" s="8">
        <v>10.826131483152727</v>
      </c>
      <c r="AK160" s="8">
        <v>6.5283194518161993E-3</v>
      </c>
      <c r="AL160" s="8">
        <v>0.11220442834212049</v>
      </c>
      <c r="AM160" s="8">
        <v>1.1818649706091249E-5</v>
      </c>
      <c r="AN160" s="8">
        <v>-1.3075533054630664</v>
      </c>
      <c r="AO160" s="8">
        <v>-1.4013155221367002</v>
      </c>
      <c r="AP160" s="8">
        <v>0.33496929462582165</v>
      </c>
      <c r="AQ160" s="8">
        <v>10.826131483152727</v>
      </c>
    </row>
    <row r="161" spans="32:43" x14ac:dyDescent="0.25">
      <c r="AF161" t="str">
        <v>Belgium|2004</v>
      </c>
      <c r="AG161">
        <v>91</v>
      </c>
      <c r="AH161" s="8">
        <v>32.706324203322424</v>
      </c>
      <c r="AI161" s="8">
        <v>58.293675796677576</v>
      </c>
      <c r="AJ161" s="8">
        <v>58.668874435796951</v>
      </c>
      <c r="AK161" s="8">
        <v>6.3951906820704533E-3</v>
      </c>
      <c r="AL161" s="8">
        <v>0.60809796921709569</v>
      </c>
      <c r="AM161" s="8">
        <v>3.4000779933529373E-4</v>
      </c>
      <c r="AN161" s="8">
        <v>-1.3075533054630664</v>
      </c>
      <c r="AO161" s="8">
        <v>-1.4007220282239139</v>
      </c>
      <c r="AP161" s="8">
        <v>0.77980636648920465</v>
      </c>
      <c r="AQ161" s="8">
        <v>58.668874435796951</v>
      </c>
    </row>
    <row r="162" spans="32:43" x14ac:dyDescent="0.25">
      <c r="AF162" t="str">
        <v>Belgium|2003</v>
      </c>
      <c r="AG162">
        <v>95</v>
      </c>
      <c r="AH162" s="8">
        <v>53.791398322139059</v>
      </c>
      <c r="AI162" s="8">
        <v>41.208601677860941</v>
      </c>
      <c r="AJ162" s="8">
        <v>41.52410653701839</v>
      </c>
      <c r="AK162" s="8">
        <v>7.5981131316138839E-3</v>
      </c>
      <c r="AL162" s="8">
        <v>0.43013327576840577</v>
      </c>
      <c r="AM162" s="8">
        <v>2.0236072067064562E-4</v>
      </c>
      <c r="AN162" s="8">
        <v>-1.3075533054630664</v>
      </c>
      <c r="AO162" s="8">
        <v>-1.3963088784251148</v>
      </c>
      <c r="AP162" s="8">
        <v>0.65584546637787</v>
      </c>
      <c r="AQ162" s="8">
        <v>41.52410653701839</v>
      </c>
    </row>
    <row r="163" spans="32:43" x14ac:dyDescent="0.25">
      <c r="AF163" t="str">
        <v>Belgium|2002</v>
      </c>
      <c r="AG163">
        <v>99</v>
      </c>
      <c r="AH163" s="8">
        <v>51.81227305553665</v>
      </c>
      <c r="AI163" s="8">
        <v>47.18772694446335</v>
      </c>
      <c r="AJ163" s="8">
        <v>47.573416690064739</v>
      </c>
      <c r="AK163" s="8">
        <v>8.1072534292442808E-3</v>
      </c>
      <c r="AL163" s="8">
        <v>0.49266947476208667</v>
      </c>
      <c r="AM163" s="8">
        <v>2.8341465553435023E-4</v>
      </c>
      <c r="AN163" s="8">
        <v>-1.3075533054630664</v>
      </c>
      <c r="AO163" s="8">
        <v>-1.3956064390518801</v>
      </c>
      <c r="AP163" s="8">
        <v>0.70190417776366498</v>
      </c>
      <c r="AQ163" s="8">
        <v>47.573416690064739</v>
      </c>
    </row>
    <row r="164" spans="32:43" x14ac:dyDescent="0.25">
      <c r="AF164" t="str">
        <v>Belgium|2001</v>
      </c>
      <c r="AG164">
        <v>1</v>
      </c>
      <c r="AH164" s="8">
        <v>47.390290980348823</v>
      </c>
      <c r="AI164" s="8">
        <v>-46.390290980348823</v>
      </c>
      <c r="AJ164" s="8">
        <v>-46.630823492587169</v>
      </c>
      <c r="AK164" s="8">
        <v>5.1582299908682011E-3</v>
      </c>
      <c r="AL164" s="8">
        <v>-0.48362533671514335</v>
      </c>
      <c r="AM164" s="8">
        <v>1.7324740605187847E-4</v>
      </c>
      <c r="AN164" s="8">
        <v>-1.3075533054630664</v>
      </c>
      <c r="AO164" s="8">
        <v>-1.3946733834141078</v>
      </c>
      <c r="AP164" s="8">
        <v>0.69543176280289598</v>
      </c>
      <c r="AQ164" s="8">
        <v>-46.630823492587169</v>
      </c>
    </row>
    <row r="165" spans="32:43" x14ac:dyDescent="0.25">
      <c r="AF165" t="str">
        <v>Belgium|2000</v>
      </c>
      <c r="AG165">
        <v>11</v>
      </c>
      <c r="AH165" s="8">
        <v>63.110593349601061</v>
      </c>
      <c r="AI165" s="8">
        <v>-52.110593349601061</v>
      </c>
      <c r="AJ165" s="8">
        <v>-52.497905698978165</v>
      </c>
      <c r="AK165" s="8">
        <v>7.3776723894081776E-3</v>
      </c>
      <c r="AL165" s="8">
        <v>-0.54386730614895029</v>
      </c>
      <c r="AM165" s="8">
        <v>3.1406764028086648E-4</v>
      </c>
      <c r="AN165" s="8">
        <v>-1.3075533054630664</v>
      </c>
      <c r="AO165" s="8">
        <v>-1.3936296602242018</v>
      </c>
      <c r="AP165" s="8">
        <v>0.73747359691649317</v>
      </c>
      <c r="AQ165" s="8">
        <v>-52.497905698978165</v>
      </c>
    </row>
    <row r="166" spans="32:43" x14ac:dyDescent="0.25">
      <c r="AF166" t="str">
        <v>Belize|2014</v>
      </c>
      <c r="AG166">
        <v>177</v>
      </c>
      <c r="AH166" s="8">
        <v>153.99438991685972</v>
      </c>
      <c r="AI166" s="8">
        <v>23.005610083140283</v>
      </c>
      <c r="AJ166" s="8">
        <v>23.037836165138845</v>
      </c>
      <c r="AK166" s="8">
        <v>1.3988328490384756E-3</v>
      </c>
      <c r="AL166" s="8">
        <v>0.23938485699748605</v>
      </c>
      <c r="AM166" s="8">
        <v>1.1467508262916686E-5</v>
      </c>
      <c r="AN166" s="8">
        <v>-1.3075533054630664</v>
      </c>
      <c r="AO166" s="8">
        <v>-1.3868812052422219</v>
      </c>
      <c r="AP166" s="8">
        <v>0.48926971804668851</v>
      </c>
      <c r="AQ166" s="8">
        <v>23.037836165138845</v>
      </c>
    </row>
    <row r="167" spans="32:43" x14ac:dyDescent="0.25">
      <c r="AF167" t="str">
        <v>Belize|2013</v>
      </c>
      <c r="AG167">
        <v>18</v>
      </c>
      <c r="AH167" s="8">
        <v>152.67117795628732</v>
      </c>
      <c r="AI167" s="8">
        <v>-134.67117795628732</v>
      </c>
      <c r="AJ167" s="8">
        <v>-134.85880217267859</v>
      </c>
      <c r="AK167" s="8">
        <v>1.3912641471560952E-3</v>
      </c>
      <c r="AL167" s="8">
        <v>-1.4013155221367002</v>
      </c>
      <c r="AM167" s="8">
        <v>3.9083014865053215E-4</v>
      </c>
      <c r="AN167" s="8">
        <v>-1.3075533054630664</v>
      </c>
      <c r="AO167" s="8">
        <v>-1.3737822800690531</v>
      </c>
      <c r="AP167" s="8">
        <v>1.1837717356554431</v>
      </c>
      <c r="AQ167" s="8">
        <v>-134.85880217267859</v>
      </c>
    </row>
    <row r="168" spans="32:43" x14ac:dyDescent="0.25">
      <c r="AF168" t="str">
        <v>Belize|2012</v>
      </c>
      <c r="AG168">
        <v>189</v>
      </c>
      <c r="AH168" s="8">
        <v>157.99778704799056</v>
      </c>
      <c r="AI168" s="8">
        <v>31.002212952009444</v>
      </c>
      <c r="AJ168" s="8">
        <v>31.046525292267102</v>
      </c>
      <c r="AK168" s="8">
        <v>1.4272882340458446E-3</v>
      </c>
      <c r="AL168" s="8">
        <v>0.32259809793031435</v>
      </c>
      <c r="AM168" s="8">
        <v>2.1249932588948045E-5</v>
      </c>
      <c r="AN168" s="8">
        <v>-1.3075533054630664</v>
      </c>
      <c r="AO168" s="8">
        <v>-1.3731815438626009</v>
      </c>
      <c r="AP168" s="8">
        <v>0.56797719842465011</v>
      </c>
      <c r="AQ168" s="8">
        <v>31.046525292267102</v>
      </c>
    </row>
    <row r="169" spans="32:43" x14ac:dyDescent="0.25">
      <c r="AF169" t="str">
        <v>Belize|2011</v>
      </c>
      <c r="AG169">
        <v>188</v>
      </c>
      <c r="AH169" s="8">
        <v>163.14483142264561</v>
      </c>
      <c r="AI169" s="8">
        <v>24.855168577354391</v>
      </c>
      <c r="AJ169" s="8">
        <v>24.890102931307489</v>
      </c>
      <c r="AK169" s="8">
        <v>1.4035439728598182E-3</v>
      </c>
      <c r="AL169" s="8">
        <v>0.25863104647936108</v>
      </c>
      <c r="AM169" s="8">
        <v>1.3430719447233827E-5</v>
      </c>
      <c r="AN169" s="8">
        <v>-1.3075533054630664</v>
      </c>
      <c r="AO169" s="8">
        <v>-1.3587718163933256</v>
      </c>
      <c r="AP169" s="8">
        <v>0.50855781036118308</v>
      </c>
      <c r="AQ169" s="8">
        <v>24.890102931307489</v>
      </c>
    </row>
    <row r="170" spans="32:43" x14ac:dyDescent="0.25">
      <c r="AF170" t="str">
        <v>Belize|2010</v>
      </c>
      <c r="AG170">
        <v>186</v>
      </c>
      <c r="AH170" s="8">
        <v>160.83769938821973</v>
      </c>
      <c r="AI170" s="8">
        <v>25.162300611780267</v>
      </c>
      <c r="AJ170" s="8">
        <v>25.19959982375331</v>
      </c>
      <c r="AK170" s="8">
        <v>1.4801509640595171E-3</v>
      </c>
      <c r="AL170" s="8">
        <v>0.26183695971201704</v>
      </c>
      <c r="AM170" s="8">
        <v>1.4518213178805772E-5</v>
      </c>
      <c r="AN170" s="8">
        <v>-1.3075533054630664</v>
      </c>
      <c r="AO170" s="8">
        <v>-1.3579157419906145</v>
      </c>
      <c r="AP170" s="8">
        <v>0.51170006811805002</v>
      </c>
      <c r="AQ170" s="8">
        <v>25.19959982375331</v>
      </c>
    </row>
    <row r="171" spans="32:43" x14ac:dyDescent="0.25">
      <c r="AF171" t="str">
        <v>Belize|2009</v>
      </c>
      <c r="AG171">
        <v>184</v>
      </c>
      <c r="AH171" s="8">
        <v>157.94202740565484</v>
      </c>
      <c r="AI171" s="8">
        <v>26.057972594345159</v>
      </c>
      <c r="AJ171" s="8">
        <v>26.096926106392054</v>
      </c>
      <c r="AK171" s="8">
        <v>1.4926475205581193E-3</v>
      </c>
      <c r="AL171" s="8">
        <v>0.2711589500839684</v>
      </c>
      <c r="AM171" s="8">
        <v>1.5702031493297885E-5</v>
      </c>
      <c r="AN171" s="8">
        <v>-1.3075533054630664</v>
      </c>
      <c r="AO171" s="8">
        <v>-1.3542396771321312</v>
      </c>
      <c r="AP171" s="8">
        <v>0.52072924834693934</v>
      </c>
      <c r="AQ171" s="8">
        <v>26.096926106392054</v>
      </c>
    </row>
    <row r="172" spans="32:43" x14ac:dyDescent="0.25">
      <c r="AF172" t="str">
        <v>Belize|2008</v>
      </c>
      <c r="AG172">
        <v>181</v>
      </c>
      <c r="AH172" s="8">
        <v>158.2187789169208</v>
      </c>
      <c r="AI172" s="8">
        <v>22.781221083079203</v>
      </c>
      <c r="AJ172" s="8">
        <v>22.824276768245497</v>
      </c>
      <c r="AK172" s="8">
        <v>1.8863986624188343E-3</v>
      </c>
      <c r="AL172" s="8">
        <v>0.23710786832223651</v>
      </c>
      <c r="AM172" s="8">
        <v>1.5179148095950613E-5</v>
      </c>
      <c r="AN172" s="8">
        <v>-1.2658155156203383</v>
      </c>
      <c r="AO172" s="8">
        <v>-1.3504058267521546</v>
      </c>
      <c r="AP172" s="8">
        <v>0.48693723242553194</v>
      </c>
      <c r="AQ172" s="8">
        <v>22.824276768245497</v>
      </c>
    </row>
    <row r="173" spans="32:43" x14ac:dyDescent="0.25">
      <c r="AF173" t="str">
        <v>Belize|2007</v>
      </c>
      <c r="AG173">
        <v>181</v>
      </c>
      <c r="AH173" s="8">
        <v>162.96345279488716</v>
      </c>
      <c r="AI173" s="8">
        <v>18.036547205112839</v>
      </c>
      <c r="AJ173" s="8">
        <v>18.074261582325889</v>
      </c>
      <c r="AK173" s="8">
        <v>2.0866344686484408E-3</v>
      </c>
      <c r="AL173" s="8">
        <v>0.18774394413812159</v>
      </c>
      <c r="AM173" s="8">
        <v>1.0529005980234827E-5</v>
      </c>
      <c r="AN173" s="8">
        <v>-1.2658155156203383</v>
      </c>
      <c r="AO173" s="8">
        <v>-1.3437817658014195</v>
      </c>
      <c r="AP173" s="8">
        <v>0.43329429275969189</v>
      </c>
      <c r="AQ173" s="8">
        <v>18.074261582325889</v>
      </c>
    </row>
    <row r="174" spans="32:43" x14ac:dyDescent="0.25">
      <c r="AF174" t="str">
        <v>Belize|2006</v>
      </c>
      <c r="AG174">
        <v>184</v>
      </c>
      <c r="AH174" s="8">
        <v>165.90801200449363</v>
      </c>
      <c r="AI174" s="8">
        <v>18.091987995506372</v>
      </c>
      <c r="AJ174" s="8">
        <v>18.116540908549759</v>
      </c>
      <c r="AK174" s="8">
        <v>1.3552759970750744E-3</v>
      </c>
      <c r="AL174" s="8">
        <v>0.18825206083163903</v>
      </c>
      <c r="AM174" s="8">
        <v>6.8706554998711587E-6</v>
      </c>
      <c r="AN174" s="8">
        <v>-1.2658155156203383</v>
      </c>
      <c r="AO174" s="8">
        <v>-1.3387862684866043</v>
      </c>
      <c r="AP174" s="8">
        <v>0.43388023789017982</v>
      </c>
      <c r="AQ174" s="8">
        <v>18.116540908549759</v>
      </c>
    </row>
    <row r="175" spans="32:43" x14ac:dyDescent="0.25">
      <c r="AF175" t="str">
        <v>Belize|2005</v>
      </c>
      <c r="AG175">
        <v>191</v>
      </c>
      <c r="AH175" s="8">
        <v>159.93991624212228</v>
      </c>
      <c r="AI175" s="8">
        <v>31.06008375787772</v>
      </c>
      <c r="AJ175" s="8">
        <v>31.098835486458629</v>
      </c>
      <c r="AK175" s="8">
        <v>1.2460829473111136E-3</v>
      </c>
      <c r="AL175" s="8">
        <v>0.32317096046930749</v>
      </c>
      <c r="AM175" s="8">
        <v>1.8614658581162395E-5</v>
      </c>
      <c r="AN175" s="8">
        <v>-1.2658155156203383</v>
      </c>
      <c r="AO175" s="8">
        <v>-1.3384554518600706</v>
      </c>
      <c r="AP175" s="8">
        <v>0.56848127539023441</v>
      </c>
      <c r="AQ175" s="8">
        <v>31.098835486458629</v>
      </c>
    </row>
    <row r="176" spans="32:43" x14ac:dyDescent="0.25">
      <c r="AF176" t="str">
        <v>Belize|2004</v>
      </c>
      <c r="AG176">
        <v>197</v>
      </c>
      <c r="AH176" s="8">
        <v>164.22306233005358</v>
      </c>
      <c r="AI176" s="8">
        <v>32.77693766994642</v>
      </c>
      <c r="AJ176" s="8">
        <v>32.817443628906595</v>
      </c>
      <c r="AK176" s="8">
        <v>1.2342813601877185E-3</v>
      </c>
      <c r="AL176" s="8">
        <v>0.34103230141635921</v>
      </c>
      <c r="AM176" s="8">
        <v>2.053258052634138E-5</v>
      </c>
      <c r="AN176" s="8">
        <v>-1.2658155156203383</v>
      </c>
      <c r="AO176" s="8">
        <v>-1.3380745685876503</v>
      </c>
      <c r="AP176" s="8">
        <v>0.5839797097642685</v>
      </c>
      <c r="AQ176" s="8">
        <v>32.817443628906595</v>
      </c>
    </row>
    <row r="177" spans="32:43" x14ac:dyDescent="0.25">
      <c r="AF177" t="str">
        <v>Belize|2003</v>
      </c>
      <c r="AG177">
        <v>21</v>
      </c>
      <c r="AH177" s="8">
        <v>173.39972148529833</v>
      </c>
      <c r="AI177" s="8">
        <v>-152.39972148529833</v>
      </c>
      <c r="AJ177" s="8">
        <v>-152.55826144045292</v>
      </c>
      <c r="AK177" s="8">
        <v>1.0392092414902953E-3</v>
      </c>
      <c r="AL177" s="8">
        <v>-1.5855097108691787</v>
      </c>
      <c r="AM177" s="8">
        <v>3.7358921504964098E-4</v>
      </c>
      <c r="AN177" s="8">
        <v>-1.2658155156203383</v>
      </c>
      <c r="AO177" s="8">
        <v>-1.3247812009564051</v>
      </c>
      <c r="AP177" s="8">
        <v>1.2591702469758324</v>
      </c>
      <c r="AQ177" s="8">
        <v>-152.55826144045292</v>
      </c>
    </row>
    <row r="178" spans="32:43" x14ac:dyDescent="0.25">
      <c r="AF178" t="str">
        <v>Belize|2002</v>
      </c>
      <c r="AG178">
        <v>199</v>
      </c>
      <c r="AH178" s="8">
        <v>161.7781345933376</v>
      </c>
      <c r="AI178" s="8">
        <v>37.221865406662403</v>
      </c>
      <c r="AJ178" s="8">
        <v>37.259091765459708</v>
      </c>
      <c r="AK178" s="8">
        <v>9.991214770246554E-4</v>
      </c>
      <c r="AL178" s="8">
        <v>0.38723459850534553</v>
      </c>
      <c r="AM178" s="8">
        <v>2.1424105169631593E-5</v>
      </c>
      <c r="AN178" s="8">
        <v>-1.2658155156203383</v>
      </c>
      <c r="AO178" s="8">
        <v>-1.3235806971930972</v>
      </c>
      <c r="AP178" s="8">
        <v>0.62228176777513378</v>
      </c>
      <c r="AQ178" s="8">
        <v>37.259091765459708</v>
      </c>
    </row>
    <row r="179" spans="32:43" x14ac:dyDescent="0.25">
      <c r="AF179" t="str">
        <v>Belize|2001</v>
      </c>
      <c r="AG179">
        <v>21</v>
      </c>
      <c r="AH179" s="8">
        <v>165.83996999886475</v>
      </c>
      <c r="AI179" s="8">
        <v>-144.83996999886475</v>
      </c>
      <c r="AJ179" s="8">
        <v>-144.97913145109177</v>
      </c>
      <c r="AK179" s="8">
        <v>9.5987229909690345E-4</v>
      </c>
      <c r="AL179" s="8">
        <v>-1.506801049965331</v>
      </c>
      <c r="AM179" s="8">
        <v>3.1163362699605069E-4</v>
      </c>
      <c r="AN179" s="8">
        <v>-1.2658155156203383</v>
      </c>
      <c r="AO179" s="8">
        <v>-1.3098230009319605</v>
      </c>
      <c r="AP179" s="8">
        <v>1.2275182483227411</v>
      </c>
      <c r="AQ179" s="8">
        <v>-144.97913145109177</v>
      </c>
    </row>
    <row r="180" spans="32:43" x14ac:dyDescent="0.25">
      <c r="AF180" t="str">
        <v>Belize|2000</v>
      </c>
      <c r="AG180">
        <v>196</v>
      </c>
      <c r="AH180" s="8">
        <v>166.03261226582435</v>
      </c>
      <c r="AI180" s="8">
        <v>29.967387734175645</v>
      </c>
      <c r="AJ180" s="8">
        <v>29.996627154537478</v>
      </c>
      <c r="AK180" s="8">
        <v>9.7475693554466768E-4</v>
      </c>
      <c r="AL180" s="8">
        <v>0.31175943827272973</v>
      </c>
      <c r="AM180" s="8">
        <v>1.3547559044917312E-5</v>
      </c>
      <c r="AN180" s="8">
        <v>-1.2391715096362252</v>
      </c>
      <c r="AO180" s="8">
        <v>-1.3073959638480446</v>
      </c>
      <c r="AP180" s="8">
        <v>0.55835422293802861</v>
      </c>
      <c r="AQ180" s="8">
        <v>29.996627154537478</v>
      </c>
    </row>
    <row r="181" spans="32:43" x14ac:dyDescent="0.25">
      <c r="AF181" t="str">
        <v>Benin|2014</v>
      </c>
      <c r="AG181">
        <v>252</v>
      </c>
      <c r="AH181" s="8">
        <v>170.91991972147923</v>
      </c>
      <c r="AI181" s="8">
        <v>81.080080278520768</v>
      </c>
      <c r="AJ181" s="8">
        <v>81.199654340121697</v>
      </c>
      <c r="AK181" s="8">
        <v>1.4725932342034564E-3</v>
      </c>
      <c r="AL181" s="8">
        <v>0.84370986969803907</v>
      </c>
      <c r="AM181" s="8">
        <v>1.4997229251177064E-4</v>
      </c>
      <c r="AN181" s="8">
        <v>-1.2391715096362252</v>
      </c>
      <c r="AO181" s="8">
        <v>-1.2758678200849713</v>
      </c>
      <c r="AP181" s="8">
        <v>0.91853680911438662</v>
      </c>
      <c r="AQ181" s="8">
        <v>81.199654340121697</v>
      </c>
    </row>
    <row r="182" spans="32:43" x14ac:dyDescent="0.25">
      <c r="AF182" t="str">
        <v>Benin|2013</v>
      </c>
      <c r="AG182">
        <v>251</v>
      </c>
      <c r="AH182" s="8">
        <v>177.6271459309439</v>
      </c>
      <c r="AI182" s="8">
        <v>73.372854069056103</v>
      </c>
      <c r="AJ182" s="8">
        <v>73.479886744880801</v>
      </c>
      <c r="AK182" s="8">
        <v>1.4566254871393601E-3</v>
      </c>
      <c r="AL182" s="8">
        <v>0.76350326696116555</v>
      </c>
      <c r="AM182" s="8">
        <v>1.2147998501883273E-4</v>
      </c>
      <c r="AN182" s="8">
        <v>-1.2391715096362252</v>
      </c>
      <c r="AO182" s="8">
        <v>-1.2696743670862423</v>
      </c>
      <c r="AP182" s="8">
        <v>0.8737867399778767</v>
      </c>
      <c r="AQ182" s="8">
        <v>73.479886744880801</v>
      </c>
    </row>
    <row r="183" spans="32:43" x14ac:dyDescent="0.25">
      <c r="AF183" t="str">
        <v>Benin|2012</v>
      </c>
      <c r="AG183">
        <v>251</v>
      </c>
      <c r="AH183" s="8">
        <v>183.23025043650242</v>
      </c>
      <c r="AI183" s="8">
        <v>67.769749563497584</v>
      </c>
      <c r="AJ183" s="8">
        <v>67.869431296964976</v>
      </c>
      <c r="AK183" s="8">
        <v>1.4687279908275727E-3</v>
      </c>
      <c r="AL183" s="8">
        <v>0.70520275400780008</v>
      </c>
      <c r="AM183" s="8">
        <v>1.0449840467555321E-4</v>
      </c>
      <c r="AN183" s="8">
        <v>-1.2391715096362252</v>
      </c>
      <c r="AO183" s="8">
        <v>-1.2677310816146106</v>
      </c>
      <c r="AP183" s="8">
        <v>0.83976351076228606</v>
      </c>
      <c r="AQ183" s="8">
        <v>67.869431296964976</v>
      </c>
    </row>
    <row r="184" spans="32:43" x14ac:dyDescent="0.25">
      <c r="AF184" t="str">
        <v>Benin|2011</v>
      </c>
      <c r="AG184">
        <v>251</v>
      </c>
      <c r="AH184" s="8">
        <v>191.80881589953361</v>
      </c>
      <c r="AI184" s="8">
        <v>59.191184100466387</v>
      </c>
      <c r="AJ184" s="8">
        <v>59.259634757006538</v>
      </c>
      <c r="AK184" s="8">
        <v>1.155097509811392E-3</v>
      </c>
      <c r="AL184" s="8">
        <v>0.61583866661752751</v>
      </c>
      <c r="AM184" s="8">
        <v>6.2655104243054146E-5</v>
      </c>
      <c r="AN184" s="8">
        <v>-1.2391715096362252</v>
      </c>
      <c r="AO184" s="8">
        <v>-1.2547541364632508</v>
      </c>
      <c r="AP184" s="8">
        <v>0.78475388920191247</v>
      </c>
      <c r="AQ184" s="8">
        <v>59.259634757006538</v>
      </c>
    </row>
    <row r="185" spans="32:43" x14ac:dyDescent="0.25">
      <c r="AF185" t="str">
        <v>Benin|2010</v>
      </c>
      <c r="AG185">
        <v>254</v>
      </c>
      <c r="AH185" s="8">
        <v>195.9117262995826</v>
      </c>
      <c r="AI185" s="8">
        <v>58.088273700417403</v>
      </c>
      <c r="AJ185" s="8">
        <v>58.16161277714108</v>
      </c>
      <c r="AK185" s="8">
        <v>1.2609532855406673E-3</v>
      </c>
      <c r="AL185" s="8">
        <v>0.60439576087742386</v>
      </c>
      <c r="AM185" s="8">
        <v>6.588578844125709E-5</v>
      </c>
      <c r="AN185" s="8">
        <v>-1.2391715096362252</v>
      </c>
      <c r="AO185" s="8">
        <v>-1.2509592633152313</v>
      </c>
      <c r="AP185" s="8">
        <v>0.77742894265484086</v>
      </c>
      <c r="AQ185" s="8">
        <v>58.16161277714108</v>
      </c>
    </row>
    <row r="186" spans="32:43" x14ac:dyDescent="0.25">
      <c r="AF186" t="str">
        <v>Benin|2009</v>
      </c>
      <c r="AG186">
        <v>259</v>
      </c>
      <c r="AH186" s="8">
        <v>200.18241735834988</v>
      </c>
      <c r="AI186" s="8">
        <v>58.81758264165012</v>
      </c>
      <c r="AJ186" s="8">
        <v>58.89684825991224</v>
      </c>
      <c r="AK186" s="8">
        <v>1.3458380304548006E-3</v>
      </c>
      <c r="AL186" s="8">
        <v>0.61201006912819378</v>
      </c>
      <c r="AM186" s="8">
        <v>7.2110212430255324E-5</v>
      </c>
      <c r="AN186" s="8">
        <v>-1.2391715096362252</v>
      </c>
      <c r="AO186" s="8">
        <v>-1.2464439440777979</v>
      </c>
      <c r="AP186" s="8">
        <v>0.78231072415517466</v>
      </c>
      <c r="AQ186" s="8">
        <v>58.89684825991224</v>
      </c>
    </row>
    <row r="187" spans="32:43" x14ac:dyDescent="0.25">
      <c r="AF187" t="str">
        <v>Benin|2008</v>
      </c>
      <c r="AG187">
        <v>278</v>
      </c>
      <c r="AH187" s="8">
        <v>205.72923553521679</v>
      </c>
      <c r="AI187" s="8">
        <v>72.270764464783213</v>
      </c>
      <c r="AJ187" s="8">
        <v>72.373271225001901</v>
      </c>
      <c r="AK187" s="8">
        <v>1.4163621249067121E-3</v>
      </c>
      <c r="AL187" s="8">
        <v>0.75201998126696479</v>
      </c>
      <c r="AM187" s="8">
        <v>1.1459101836629324E-4</v>
      </c>
      <c r="AN187" s="8">
        <v>-1.2391715096362252</v>
      </c>
      <c r="AO187" s="8">
        <v>-1.2458098996954008</v>
      </c>
      <c r="AP187" s="8">
        <v>0.86719085630959281</v>
      </c>
      <c r="AQ187" s="8">
        <v>72.373271225001901</v>
      </c>
    </row>
    <row r="188" spans="32:43" x14ac:dyDescent="0.25">
      <c r="AF188" t="str">
        <v>Benin|2007</v>
      </c>
      <c r="AG188">
        <v>283</v>
      </c>
      <c r="AH188" s="8">
        <v>209.93790408556126</v>
      </c>
      <c r="AI188" s="8">
        <v>73.062095914438743</v>
      </c>
      <c r="AJ188" s="8">
        <v>73.173411922597481</v>
      </c>
      <c r="AK188" s="8">
        <v>1.5212630548988161E-3</v>
      </c>
      <c r="AL188" s="8">
        <v>0.76029418768816415</v>
      </c>
      <c r="AM188" s="8">
        <v>1.2581452959541873E-4</v>
      </c>
      <c r="AN188" s="8">
        <v>-1.2391715096362252</v>
      </c>
      <c r="AO188" s="8">
        <v>-1.2437433225813748</v>
      </c>
      <c r="AP188" s="8">
        <v>0.87194850059402251</v>
      </c>
      <c r="AQ188" s="8">
        <v>73.173411922597481</v>
      </c>
    </row>
    <row r="189" spans="32:43" x14ac:dyDescent="0.25">
      <c r="AF189" t="str">
        <v>Benin|2006</v>
      </c>
      <c r="AG189">
        <v>284</v>
      </c>
      <c r="AH189" s="8">
        <v>212.7480697598603</v>
      </c>
      <c r="AI189" s="8">
        <v>71.2519302401397</v>
      </c>
      <c r="AJ189" s="8">
        <v>71.36777945457392</v>
      </c>
      <c r="AK189" s="8">
        <v>1.6232705475719062E-3</v>
      </c>
      <c r="AL189" s="8">
        <v>0.74149523311072441</v>
      </c>
      <c r="AM189" s="8">
        <v>1.2770713029193538E-4</v>
      </c>
      <c r="AN189" s="8">
        <v>-1.2391715096362252</v>
      </c>
      <c r="AO189" s="8">
        <v>-1.2419676931042982</v>
      </c>
      <c r="AP189" s="8">
        <v>0.86110117472380932</v>
      </c>
      <c r="AQ189" s="8">
        <v>71.36777945457392</v>
      </c>
    </row>
    <row r="190" spans="32:43" x14ac:dyDescent="0.25">
      <c r="AF190" t="str">
        <v>Benin|2005</v>
      </c>
      <c r="AG190">
        <v>285</v>
      </c>
      <c r="AH190" s="8">
        <v>216.67191612084329</v>
      </c>
      <c r="AI190" s="8">
        <v>68.328083879156708</v>
      </c>
      <c r="AJ190" s="8">
        <v>68.447187879738095</v>
      </c>
      <c r="AK190" s="8">
        <v>1.7400861053729452E-3</v>
      </c>
      <c r="AL190" s="8">
        <v>0.71110933573162627</v>
      </c>
      <c r="AM190" s="8">
        <v>1.259220622991192E-4</v>
      </c>
      <c r="AN190" s="8">
        <v>-1.2391715096362252</v>
      </c>
      <c r="AO190" s="8">
        <v>-1.2392369319854093</v>
      </c>
      <c r="AP190" s="8">
        <v>0.84327299004037015</v>
      </c>
      <c r="AQ190" s="8">
        <v>68.447187879738095</v>
      </c>
    </row>
    <row r="191" spans="32:43" x14ac:dyDescent="0.25">
      <c r="AF191" t="str">
        <v>Benin|2004</v>
      </c>
      <c r="AG191">
        <v>285</v>
      </c>
      <c r="AH191" s="8">
        <v>222.43955341880257</v>
      </c>
      <c r="AI191" s="8">
        <v>62.560446581197425</v>
      </c>
      <c r="AJ191" s="8">
        <v>62.686889665188914</v>
      </c>
      <c r="AK191" s="8">
        <v>2.0170578675512505E-3</v>
      </c>
      <c r="AL191" s="8">
        <v>0.65117427526829286</v>
      </c>
      <c r="AM191" s="8">
        <v>1.224310771281893E-4</v>
      </c>
      <c r="AN191" s="8">
        <v>-1.2391715096362252</v>
      </c>
      <c r="AO191" s="8">
        <v>-1.2313793288222565</v>
      </c>
      <c r="AP191" s="8">
        <v>0.8069537008207428</v>
      </c>
      <c r="AQ191" s="8">
        <v>62.686889665188914</v>
      </c>
    </row>
    <row r="192" spans="32:43" x14ac:dyDescent="0.25">
      <c r="AF192" t="str">
        <v>Benin|2003</v>
      </c>
      <c r="AG192">
        <v>285</v>
      </c>
      <c r="AH192" s="8">
        <v>228.91797296662543</v>
      </c>
      <c r="AI192" s="8">
        <v>56.082027033374573</v>
      </c>
      <c r="AJ192" s="8">
        <v>56.213677748930891</v>
      </c>
      <c r="AK192" s="8">
        <v>2.3419694428163372E-3</v>
      </c>
      <c r="AL192" s="8">
        <v>0.58383725658893715</v>
      </c>
      <c r="AM192" s="8">
        <v>1.1431022830245666E-4</v>
      </c>
      <c r="AN192" s="8">
        <v>-1.2391715096362252</v>
      </c>
      <c r="AO192" s="8">
        <v>-1.2285802081703641</v>
      </c>
      <c r="AP192" s="8">
        <v>0.7640924398192519</v>
      </c>
      <c r="AQ192" s="8">
        <v>56.213677748930891</v>
      </c>
    </row>
    <row r="193" spans="32:43" x14ac:dyDescent="0.25">
      <c r="AF193" t="str">
        <v>Benin|2002</v>
      </c>
      <c r="AG193">
        <v>283</v>
      </c>
      <c r="AH193" s="8">
        <v>234.0595765367236</v>
      </c>
      <c r="AI193" s="8">
        <v>48.940423463276403</v>
      </c>
      <c r="AJ193" s="8">
        <v>49.07318347467217</v>
      </c>
      <c r="AK193" s="8">
        <v>2.7053474422397699E-3</v>
      </c>
      <c r="AL193" s="8">
        <v>0.50958300074679019</v>
      </c>
      <c r="AM193" s="8">
        <v>1.0063090581146042E-4</v>
      </c>
      <c r="AN193" s="8">
        <v>-1.2391715096362252</v>
      </c>
      <c r="AO193" s="8">
        <v>-1.224699461550347</v>
      </c>
      <c r="AP193" s="8">
        <v>0.71385082527569454</v>
      </c>
      <c r="AQ193" s="8">
        <v>49.07318347467217</v>
      </c>
    </row>
    <row r="194" spans="32:43" x14ac:dyDescent="0.25">
      <c r="AF194" t="str">
        <v>Bhutan|2014</v>
      </c>
      <c r="AG194">
        <v>216</v>
      </c>
      <c r="AH194" s="8">
        <v>138.77515422232975</v>
      </c>
      <c r="AI194" s="8">
        <v>77.224845777670254</v>
      </c>
      <c r="AJ194" s="8">
        <v>77.383744585088536</v>
      </c>
      <c r="AK194" s="8">
        <v>2.0533874170893763E-3</v>
      </c>
      <c r="AL194" s="8">
        <v>0.80382655575995887</v>
      </c>
      <c r="AM194" s="8">
        <v>1.8992854775284974E-4</v>
      </c>
      <c r="AN194" s="8">
        <v>-1.2391715096362252</v>
      </c>
      <c r="AO194" s="8">
        <v>-1.2235046576009576</v>
      </c>
      <c r="AP194" s="8">
        <v>0.89656374885445755</v>
      </c>
      <c r="AQ194" s="8">
        <v>77.383744585088536</v>
      </c>
    </row>
    <row r="195" spans="32:43" x14ac:dyDescent="0.25">
      <c r="AF195" t="str">
        <v>Bhutan|2013</v>
      </c>
      <c r="AG195">
        <v>219</v>
      </c>
      <c r="AH195" s="8">
        <v>139.20255397772823</v>
      </c>
      <c r="AI195" s="8">
        <v>79.797446022271771</v>
      </c>
      <c r="AJ195" s="8">
        <v>79.975062471790963</v>
      </c>
      <c r="AK195" s="8">
        <v>2.2208979152951703E-3</v>
      </c>
      <c r="AL195" s="8">
        <v>0.83067424245565591</v>
      </c>
      <c r="AM195" s="8">
        <v>2.1941061812094599E-4</v>
      </c>
      <c r="AN195" s="8">
        <v>-1.1914554566319386</v>
      </c>
      <c r="AO195" s="8">
        <v>-1.2231608059826231</v>
      </c>
      <c r="AP195" s="8">
        <v>0.91141332141660947</v>
      </c>
      <c r="AQ195" s="8">
        <v>79.975062471790963</v>
      </c>
    </row>
    <row r="196" spans="32:43" x14ac:dyDescent="0.25">
      <c r="AF196" t="str">
        <v>Bhutan|2012</v>
      </c>
      <c r="AG196">
        <v>223</v>
      </c>
      <c r="AH196" s="8">
        <v>142.7006701074103</v>
      </c>
      <c r="AI196" s="8">
        <v>80.299329892589697</v>
      </c>
      <c r="AJ196" s="8">
        <v>80.45583225333219</v>
      </c>
      <c r="AK196" s="8">
        <v>1.9451959709981576E-3</v>
      </c>
      <c r="AL196" s="8">
        <v>0.83578328354166231</v>
      </c>
      <c r="AM196" s="8">
        <v>1.9449045535066E-4</v>
      </c>
      <c r="AN196" s="8">
        <v>-1.1914554566319386</v>
      </c>
      <c r="AO196" s="8">
        <v>-1.2181117511521418</v>
      </c>
      <c r="AP196" s="8">
        <v>0.91421183734496803</v>
      </c>
      <c r="AQ196" s="8">
        <v>80.45583225333219</v>
      </c>
    </row>
    <row r="197" spans="32:43" x14ac:dyDescent="0.25">
      <c r="AF197" t="str">
        <v>Bhutan|2011</v>
      </c>
      <c r="AG197">
        <v>225</v>
      </c>
      <c r="AH197" s="8">
        <v>147.83237938419296</v>
      </c>
      <c r="AI197" s="8">
        <v>77.167620615807039</v>
      </c>
      <c r="AJ197" s="8">
        <v>77.295546039883789</v>
      </c>
      <c r="AK197" s="8">
        <v>1.6550167588018697E-3</v>
      </c>
      <c r="AL197" s="8">
        <v>0.80307063110626142</v>
      </c>
      <c r="AM197" s="8">
        <v>1.5273240954312333E-4</v>
      </c>
      <c r="AN197" s="8">
        <v>-1.1914554566319386</v>
      </c>
      <c r="AO197" s="8">
        <v>-1.2134185146120857</v>
      </c>
      <c r="AP197" s="8">
        <v>0.89614208198603273</v>
      </c>
      <c r="AQ197" s="8">
        <v>77.295546039883789</v>
      </c>
    </row>
    <row r="198" spans="32:43" x14ac:dyDescent="0.25">
      <c r="AF198" t="str">
        <v>Bhutan|2010</v>
      </c>
      <c r="AG198">
        <v>228</v>
      </c>
      <c r="AH198" s="8">
        <v>155.3795729017381</v>
      </c>
      <c r="AI198" s="8">
        <v>72.620427098261899</v>
      </c>
      <c r="AJ198" s="8">
        <v>72.72749115056493</v>
      </c>
      <c r="AK198" s="8">
        <v>1.4721262978998715E-3</v>
      </c>
      <c r="AL198" s="8">
        <v>0.75567952755103307</v>
      </c>
      <c r="AM198" s="8">
        <v>1.2027134057431913E-4</v>
      </c>
      <c r="AN198" s="8">
        <v>-1.1914554566319386</v>
      </c>
      <c r="AO198" s="8">
        <v>-1.2105642907614065</v>
      </c>
      <c r="AP198" s="8">
        <v>0.86929829607047604</v>
      </c>
      <c r="AQ198" s="8">
        <v>72.72749115056493</v>
      </c>
    </row>
    <row r="199" spans="32:43" x14ac:dyDescent="0.25">
      <c r="AF199" t="str">
        <v>Bhutan|2009</v>
      </c>
      <c r="AG199">
        <v>232</v>
      </c>
      <c r="AH199" s="8">
        <v>162.14818601861464</v>
      </c>
      <c r="AI199" s="8">
        <v>69.851813981385362</v>
      </c>
      <c r="AJ199" s="8">
        <v>69.955433396275552</v>
      </c>
      <c r="AK199" s="8">
        <v>1.4812203978955027E-3</v>
      </c>
      <c r="AL199" s="8">
        <v>0.72687297873930756</v>
      </c>
      <c r="AM199" s="8">
        <v>1.1196504413474443E-4</v>
      </c>
      <c r="AN199" s="8">
        <v>-1.1914554566319386</v>
      </c>
      <c r="AO199" s="8">
        <v>-1.2090313375106294</v>
      </c>
      <c r="AP199" s="8">
        <v>0.85256845985487151</v>
      </c>
      <c r="AQ199" s="8">
        <v>69.955433396275552</v>
      </c>
    </row>
    <row r="200" spans="32:43" x14ac:dyDescent="0.25">
      <c r="AF200" t="str">
        <v>Bhutan|2008</v>
      </c>
      <c r="AG200">
        <v>234</v>
      </c>
      <c r="AH200" s="8">
        <v>166.78043622105935</v>
      </c>
      <c r="AI200" s="8">
        <v>67.219563778940653</v>
      </c>
      <c r="AJ200" s="8">
        <v>67.317283270473496</v>
      </c>
      <c r="AK200" s="8">
        <v>1.4516255972514022E-3</v>
      </c>
      <c r="AL200" s="8">
        <v>0.69947160581865142</v>
      </c>
      <c r="AM200" s="8">
        <v>1.0160794028999928E-4</v>
      </c>
      <c r="AN200" s="8">
        <v>-1.1914554566319386</v>
      </c>
      <c r="AO200" s="8">
        <v>-1.1971075420683559</v>
      </c>
      <c r="AP200" s="8">
        <v>0.83634419099952584</v>
      </c>
      <c r="AQ200" s="8">
        <v>67.317283270473496</v>
      </c>
    </row>
    <row r="201" spans="32:43" x14ac:dyDescent="0.25">
      <c r="AF201" t="str">
        <v>Bhutan|2007</v>
      </c>
      <c r="AG201">
        <v>238</v>
      </c>
      <c r="AH201" s="8">
        <v>171.42932601896555</v>
      </c>
      <c r="AI201" s="8">
        <v>66.570673981034446</v>
      </c>
      <c r="AJ201" s="8">
        <v>66.670120547599083</v>
      </c>
      <c r="AK201" s="8">
        <v>1.4916212202382493E-3</v>
      </c>
      <c r="AL201" s="8">
        <v>0.69273327849624056</v>
      </c>
      <c r="AM201" s="8">
        <v>1.0240965483433346E-4</v>
      </c>
      <c r="AN201" s="8">
        <v>-1.1914554566319386</v>
      </c>
      <c r="AO201" s="8">
        <v>-1.1778122062012932</v>
      </c>
      <c r="AP201" s="8">
        <v>0.83230600051678139</v>
      </c>
      <c r="AQ201" s="8">
        <v>66.670120547599083</v>
      </c>
    </row>
    <row r="202" spans="32:43" x14ac:dyDescent="0.25">
      <c r="AF202" t="str">
        <v>Bhutan|2006</v>
      </c>
      <c r="AG202">
        <v>245</v>
      </c>
      <c r="AH202" s="8">
        <v>179.57706931251104</v>
      </c>
      <c r="AI202" s="8">
        <v>65.422930687488957</v>
      </c>
      <c r="AJ202" s="8">
        <v>65.522419563500122</v>
      </c>
      <c r="AK202" s="8">
        <v>1.5183944163531028E-3</v>
      </c>
      <c r="AL202" s="8">
        <v>0.68079900895427126</v>
      </c>
      <c r="AM202" s="8">
        <v>1.0068953129170114E-4</v>
      </c>
      <c r="AN202" s="8">
        <v>-1.1914554566319386</v>
      </c>
      <c r="AO202" s="8">
        <v>-1.1773193098854486</v>
      </c>
      <c r="AP202" s="8">
        <v>0.82510545323265883</v>
      </c>
      <c r="AQ202" s="8">
        <v>65.522419563500122</v>
      </c>
    </row>
    <row r="203" spans="32:43" x14ac:dyDescent="0.25">
      <c r="AF203" t="str">
        <v>Bhutan|2005</v>
      </c>
      <c r="AG203">
        <v>254</v>
      </c>
      <c r="AH203" s="8">
        <v>187.04552204669977</v>
      </c>
      <c r="AI203" s="8">
        <v>66.954477953300227</v>
      </c>
      <c r="AJ203" s="8">
        <v>67.058641174876058</v>
      </c>
      <c r="AK203" s="8">
        <v>1.5533154229026452E-3</v>
      </c>
      <c r="AL203" s="8">
        <v>0.69674866108880218</v>
      </c>
      <c r="AM203" s="8">
        <v>1.0789194462322356E-4</v>
      </c>
      <c r="AN203" s="8">
        <v>-1.1914554566319386</v>
      </c>
      <c r="AO203" s="8">
        <v>-1.1737120771791603</v>
      </c>
      <c r="AP203" s="8">
        <v>0.8347147183851511</v>
      </c>
      <c r="AQ203" s="8">
        <v>67.058641174876058</v>
      </c>
    </row>
    <row r="204" spans="32:43" x14ac:dyDescent="0.25">
      <c r="AF204" t="str">
        <v>Bhutan|2004</v>
      </c>
      <c r="AG204">
        <v>263</v>
      </c>
      <c r="AH204" s="8">
        <v>194.2764263194529</v>
      </c>
      <c r="AI204" s="8">
        <v>68.723573680547105</v>
      </c>
      <c r="AJ204" s="8">
        <v>68.841224146153621</v>
      </c>
      <c r="AK204" s="8">
        <v>1.709011817639175E-3</v>
      </c>
      <c r="AL204" s="8">
        <v>0.7152141762073061</v>
      </c>
      <c r="AM204" s="8">
        <v>1.2510138078024134E-4</v>
      </c>
      <c r="AN204" s="8">
        <v>-1.1914554566319386</v>
      </c>
      <c r="AO204" s="8">
        <v>-1.1657609029321139</v>
      </c>
      <c r="AP204" s="8">
        <v>0.84570336182807393</v>
      </c>
      <c r="AQ204" s="8">
        <v>68.841224146153621</v>
      </c>
    </row>
    <row r="205" spans="32:43" x14ac:dyDescent="0.25">
      <c r="AF205" t="str">
        <v>Bhutan|2003</v>
      </c>
      <c r="AG205">
        <v>273</v>
      </c>
      <c r="AH205" s="8">
        <v>197.29397055089873</v>
      </c>
      <c r="AI205" s="8">
        <v>75.706029449101266</v>
      </c>
      <c r="AJ205" s="8">
        <v>75.860727759681353</v>
      </c>
      <c r="AK205" s="8">
        <v>2.039241055927711E-3</v>
      </c>
      <c r="AL205" s="8">
        <v>0.78801174639391969</v>
      </c>
      <c r="AM205" s="8">
        <v>1.8126854305369199E-4</v>
      </c>
      <c r="AN205" s="8">
        <v>-1.161094684906975</v>
      </c>
      <c r="AO205" s="8">
        <v>-1.1640787136599542</v>
      </c>
      <c r="AP205" s="8">
        <v>0.88770025706536759</v>
      </c>
      <c r="AQ205" s="8">
        <v>75.860727759681353</v>
      </c>
    </row>
    <row r="206" spans="32:43" x14ac:dyDescent="0.25">
      <c r="AF206" t="str">
        <v>Bhutan|2002</v>
      </c>
      <c r="AG206">
        <v>282</v>
      </c>
      <c r="AH206" s="8">
        <v>200.61452338721631</v>
      </c>
      <c r="AI206" s="8">
        <v>81.385476612783691</v>
      </c>
      <c r="AJ206" s="8">
        <v>81.577670047687278</v>
      </c>
      <c r="AK206" s="8">
        <v>2.3559564129649411E-3</v>
      </c>
      <c r="AL206" s="8">
        <v>0.84726264349600588</v>
      </c>
      <c r="AM206" s="8">
        <v>2.4217522633404376E-4</v>
      </c>
      <c r="AN206" s="8">
        <v>-1.161094684906975</v>
      </c>
      <c r="AO206" s="8">
        <v>-1.1639550927172955</v>
      </c>
      <c r="AP206" s="8">
        <v>0.9204687085914468</v>
      </c>
      <c r="AQ206" s="8">
        <v>81.577670047687278</v>
      </c>
    </row>
    <row r="207" spans="32:43" x14ac:dyDescent="0.25">
      <c r="AF207" t="str">
        <v>Bhutan|2001</v>
      </c>
      <c r="AG207">
        <v>29</v>
      </c>
      <c r="AH207" s="8">
        <v>206.42359932692682</v>
      </c>
      <c r="AI207" s="8">
        <v>-177.42359932692682</v>
      </c>
      <c r="AJ207" s="8">
        <v>-177.89730026916075</v>
      </c>
      <c r="AK207" s="8">
        <v>2.6627775773843685E-3</v>
      </c>
      <c r="AL207" s="8">
        <v>-1.8473505984927916</v>
      </c>
      <c r="AM207" s="8">
        <v>1.3016477573016042E-3</v>
      </c>
      <c r="AN207" s="8">
        <v>-1.161094684906975</v>
      </c>
      <c r="AO207" s="8">
        <v>-1.1592856506676383</v>
      </c>
      <c r="AP207" s="8">
        <v>1.3591727625628729</v>
      </c>
      <c r="AQ207" s="8">
        <v>-177.89730026916075</v>
      </c>
    </row>
    <row r="208" spans="32:43" x14ac:dyDescent="0.25">
      <c r="AF208" t="str">
        <v>Bhutan|2000</v>
      </c>
      <c r="AG208">
        <v>312</v>
      </c>
      <c r="AH208" s="8">
        <v>210.44082914543466</v>
      </c>
      <c r="AI208" s="8">
        <v>101.55917085456534</v>
      </c>
      <c r="AJ208" s="8">
        <v>101.85916126455585</v>
      </c>
      <c r="AK208" s="8">
        <v>2.9451490299567053E-3</v>
      </c>
      <c r="AL208" s="8">
        <v>1.05759301891586</v>
      </c>
      <c r="AM208" s="8">
        <v>4.719840643779479E-4</v>
      </c>
      <c r="AN208" s="8">
        <v>-1.161094684906975</v>
      </c>
      <c r="AO208" s="8">
        <v>-1.1309981646883052</v>
      </c>
      <c r="AP208" s="8">
        <v>1.0283934164102082</v>
      </c>
      <c r="AQ208" s="8">
        <v>101.85916126455585</v>
      </c>
    </row>
    <row r="209" spans="32:43" x14ac:dyDescent="0.25">
      <c r="AF209" t="str">
        <v>Bosnia and Herzegovina|2014</v>
      </c>
      <c r="AG209">
        <v>89</v>
      </c>
      <c r="AH209" s="8">
        <v>123.20360732522869</v>
      </c>
      <c r="AI209" s="8">
        <v>-34.203607325228688</v>
      </c>
      <c r="AJ209" s="8">
        <v>-34.259196244551262</v>
      </c>
      <c r="AK209" s="8">
        <v>1.6225984674527317E-3</v>
      </c>
      <c r="AL209" s="8">
        <v>-0.3559454903878968</v>
      </c>
      <c r="AM209" s="8">
        <v>2.941611193480296E-5</v>
      </c>
      <c r="AN209" s="8">
        <v>-1.161094684906975</v>
      </c>
      <c r="AO209" s="8">
        <v>-1.1297256276346506</v>
      </c>
      <c r="AP209" s="8">
        <v>0.59661167469962972</v>
      </c>
      <c r="AQ209" s="8">
        <v>-34.259196244551262</v>
      </c>
    </row>
    <row r="210" spans="32:43" x14ac:dyDescent="0.25">
      <c r="AF210" t="str">
        <v>Bosnia and Herzegovina|2013</v>
      </c>
      <c r="AG210">
        <v>9</v>
      </c>
      <c r="AH210" s="8">
        <v>126.52298794473677</v>
      </c>
      <c r="AI210" s="8">
        <v>-117.52298794473677</v>
      </c>
      <c r="AJ210" s="8">
        <v>-117.74063664582015</v>
      </c>
      <c r="AK210" s="8">
        <v>1.8485436063853874E-3</v>
      </c>
      <c r="AL210" s="8">
        <v>-1.2231608059826231</v>
      </c>
      <c r="AM210" s="8">
        <v>3.9582418654678976E-4</v>
      </c>
      <c r="AN210" s="8">
        <v>-1.161094684906975</v>
      </c>
      <c r="AO210" s="8">
        <v>-1.1286079818187049</v>
      </c>
      <c r="AP210" s="8">
        <v>1.1059660057988325</v>
      </c>
      <c r="AQ210" s="8">
        <v>-117.74063664582015</v>
      </c>
    </row>
    <row r="211" spans="32:43" x14ac:dyDescent="0.25">
      <c r="AF211" t="str">
        <v>Bosnia and Herzegovina|2012</v>
      </c>
      <c r="AG211">
        <v>92</v>
      </c>
      <c r="AH211" s="8">
        <v>129.8409545563056</v>
      </c>
      <c r="AI211" s="8">
        <v>-37.840954556305604</v>
      </c>
      <c r="AJ211" s="8">
        <v>-37.894774955953672</v>
      </c>
      <c r="AK211" s="8">
        <v>1.4202591177972699E-3</v>
      </c>
      <c r="AL211" s="8">
        <v>-0.39375824615632088</v>
      </c>
      <c r="AM211" s="8">
        <v>3.1502579708053009E-5</v>
      </c>
      <c r="AN211" s="8">
        <v>-1.161094684906975</v>
      </c>
      <c r="AO211" s="8">
        <v>-1.1272994592230778</v>
      </c>
      <c r="AP211" s="8">
        <v>0.62750159056078969</v>
      </c>
      <c r="AQ211" s="8">
        <v>-37.894774955953672</v>
      </c>
    </row>
    <row r="212" spans="32:43" x14ac:dyDescent="0.25">
      <c r="AF212" t="str">
        <v>Bosnia and Herzegovina|2011</v>
      </c>
      <c r="AG212">
        <v>92</v>
      </c>
      <c r="AH212" s="8">
        <v>140.21510518170714</v>
      </c>
      <c r="AI212" s="8">
        <v>-48.215105181707145</v>
      </c>
      <c r="AJ212" s="8">
        <v>-48.282276930908552</v>
      </c>
      <c r="AK212" s="8">
        <v>1.39122993924929E-3</v>
      </c>
      <c r="AL212" s="8">
        <v>-0.5017003278702975</v>
      </c>
      <c r="AM212" s="8">
        <v>5.0094987082632874E-5</v>
      </c>
      <c r="AN212" s="8">
        <v>-1.161094684906975</v>
      </c>
      <c r="AO212" s="8">
        <v>-1.1263696896611644</v>
      </c>
      <c r="AP212" s="8">
        <v>0.70830807412473951</v>
      </c>
      <c r="AQ212" s="8">
        <v>-48.282276930908552</v>
      </c>
    </row>
    <row r="213" spans="32:43" x14ac:dyDescent="0.25">
      <c r="AF213" t="str">
        <v>Bosnia and Herzegovina|2010</v>
      </c>
      <c r="AG213">
        <v>94</v>
      </c>
      <c r="AH213" s="8">
        <v>138.4433633925812</v>
      </c>
      <c r="AI213" s="8">
        <v>-44.443363392581205</v>
      </c>
      <c r="AJ213" s="8">
        <v>-44.492951080136272</v>
      </c>
      <c r="AK213" s="8">
        <v>1.1145065982643707E-3</v>
      </c>
      <c r="AL213" s="8">
        <v>-0.46238955947152471</v>
      </c>
      <c r="AM213" s="8">
        <v>3.407885045131413E-5</v>
      </c>
      <c r="AN213" s="8">
        <v>-1.161094684906975</v>
      </c>
      <c r="AO213" s="8">
        <v>-1.1262922655552485</v>
      </c>
      <c r="AP213" s="8">
        <v>0.67999232309749258</v>
      </c>
      <c r="AQ213" s="8">
        <v>-44.492951080136272</v>
      </c>
    </row>
    <row r="214" spans="32:43" x14ac:dyDescent="0.25">
      <c r="AF214" t="str">
        <v>Bosnia and Herzegovina|2009</v>
      </c>
      <c r="AG214">
        <v>97</v>
      </c>
      <c r="AH214" s="8">
        <v>139.16024422877302</v>
      </c>
      <c r="AI214" s="8">
        <v>-42.160244228773024</v>
      </c>
      <c r="AJ214" s="8">
        <v>-42.207550122228618</v>
      </c>
      <c r="AK214" s="8">
        <v>1.1207922117867969E-3</v>
      </c>
      <c r="AL214" s="8">
        <v>-0.43863732634077363</v>
      </c>
      <c r="AM214" s="8">
        <v>3.0840773561166501E-5</v>
      </c>
      <c r="AN214" s="8">
        <v>-1.161094684906975</v>
      </c>
      <c r="AO214" s="8">
        <v>-1.1260537454277924</v>
      </c>
      <c r="AP214" s="8">
        <v>0.66229700764896526</v>
      </c>
      <c r="AQ214" s="8">
        <v>-42.207550122228618</v>
      </c>
    </row>
    <row r="215" spans="32:43" x14ac:dyDescent="0.25">
      <c r="AF215" t="str">
        <v>Bosnia and Herzegovina|2008</v>
      </c>
      <c r="AG215">
        <v>98</v>
      </c>
      <c r="AH215" s="8">
        <v>146.06745452734378</v>
      </c>
      <c r="AI215" s="8">
        <v>-48.067454527343784</v>
      </c>
      <c r="AJ215" s="8">
        <v>-48.128501400121031</v>
      </c>
      <c r="AK215" s="8">
        <v>1.2684141621142463E-3</v>
      </c>
      <c r="AL215" s="8">
        <v>-0.50013320098963054</v>
      </c>
      <c r="AM215" s="8">
        <v>4.538220872984088E-5</v>
      </c>
      <c r="AN215" s="8">
        <v>-1.1317680610609704</v>
      </c>
      <c r="AO215" s="8">
        <v>-1.124596613550624</v>
      </c>
      <c r="AP215" s="8">
        <v>0.70720096223748918</v>
      </c>
      <c r="AQ215" s="8">
        <v>-48.128501400121031</v>
      </c>
    </row>
    <row r="216" spans="32:43" x14ac:dyDescent="0.25">
      <c r="AF216" t="str">
        <v>Bosnia and Herzegovina|2007</v>
      </c>
      <c r="AG216">
        <v>16</v>
      </c>
      <c r="AH216" s="8">
        <v>149.29637219912857</v>
      </c>
      <c r="AI216" s="8">
        <v>-133.29637219912857</v>
      </c>
      <c r="AJ216" s="8">
        <v>-133.45728550828267</v>
      </c>
      <c r="AK216" s="8">
        <v>1.2057289232373994E-3</v>
      </c>
      <c r="AL216" s="8">
        <v>-1.3868812052422219</v>
      </c>
      <c r="AM216" s="8">
        <v>3.3170660683032148E-4</v>
      </c>
      <c r="AN216" s="8">
        <v>-1.1317680610609704</v>
      </c>
      <c r="AO216" s="8">
        <v>-1.1214925748840361</v>
      </c>
      <c r="AP216" s="8">
        <v>1.1776592059005109</v>
      </c>
      <c r="AQ216" s="8">
        <v>-133.45728550828267</v>
      </c>
    </row>
    <row r="217" spans="32:43" x14ac:dyDescent="0.25">
      <c r="AF217" t="str">
        <v>Bosnia and Herzegovina|2006</v>
      </c>
      <c r="AG217">
        <v>1</v>
      </c>
      <c r="AH217" s="8">
        <v>150.76220306456273</v>
      </c>
      <c r="AI217" s="8">
        <v>-149.76220306456273</v>
      </c>
      <c r="AJ217" s="8">
        <v>-149.93257830863857</v>
      </c>
      <c r="AK217" s="8">
        <v>1.1363457228429302E-3</v>
      </c>
      <c r="AL217" s="8">
        <v>-1.5581457125103881</v>
      </c>
      <c r="AM217" s="8">
        <v>3.9456846188820502E-4</v>
      </c>
      <c r="AN217" s="8">
        <v>-1.1317680610609704</v>
      </c>
      <c r="AO217" s="8">
        <v>-1.1203204833348914</v>
      </c>
      <c r="AP217" s="8">
        <v>1.2482570698819968</v>
      </c>
      <c r="AQ217" s="8">
        <v>-149.93257830863857</v>
      </c>
    </row>
    <row r="218" spans="32:43" x14ac:dyDescent="0.25">
      <c r="AF218" t="str">
        <v>Bosnia and Herzegovina|2005</v>
      </c>
      <c r="AG218">
        <v>12</v>
      </c>
      <c r="AH218" s="8">
        <v>152.54975536529426</v>
      </c>
      <c r="AI218" s="8">
        <v>-140.54975536529426</v>
      </c>
      <c r="AJ218" s="8">
        <v>-140.70013753447623</v>
      </c>
      <c r="AK218" s="8">
        <v>1.0688132351335867E-3</v>
      </c>
      <c r="AL218" s="8">
        <v>-1.4622487616532649</v>
      </c>
      <c r="AM218" s="8">
        <v>3.2682158767829034E-4</v>
      </c>
      <c r="AN218" s="8">
        <v>-1.1317680610609704</v>
      </c>
      <c r="AO218" s="8">
        <v>-1.1094643662812567</v>
      </c>
      <c r="AP218" s="8">
        <v>1.209234783511153</v>
      </c>
      <c r="AQ218" s="8">
        <v>-140.70013753447623</v>
      </c>
    </row>
    <row r="219" spans="32:43" x14ac:dyDescent="0.25">
      <c r="AF219" t="str">
        <v>Bosnia and Herzegovina|2004</v>
      </c>
      <c r="AG219">
        <v>99</v>
      </c>
      <c r="AH219" s="8">
        <v>154.51385287667091</v>
      </c>
      <c r="AI219" s="8">
        <v>-55.51385287667091</v>
      </c>
      <c r="AJ219" s="8">
        <v>-55.568756314274921</v>
      </c>
      <c r="AK219" s="8">
        <v>9.880271081378247E-4</v>
      </c>
      <c r="AL219" s="8">
        <v>-0.57753057053620749</v>
      </c>
      <c r="AM219" s="8">
        <v>4.7124861050986599E-5</v>
      </c>
      <c r="AN219" s="8">
        <v>-1.1203060052657319</v>
      </c>
      <c r="AO219" s="8">
        <v>-1.1067491771319431</v>
      </c>
      <c r="AP219" s="8">
        <v>0.75995432134846597</v>
      </c>
      <c r="AQ219" s="8">
        <v>-55.568756314274921</v>
      </c>
    </row>
    <row r="220" spans="32:43" x14ac:dyDescent="0.25">
      <c r="AF220" t="str">
        <v>Botswana|2014</v>
      </c>
      <c r="AG220">
        <v>268</v>
      </c>
      <c r="AH220" s="8">
        <v>152.72249163732195</v>
      </c>
      <c r="AI220" s="8">
        <v>115.27750836267805</v>
      </c>
      <c r="AJ220" s="8">
        <v>115.56760094471821</v>
      </c>
      <c r="AK220" s="8">
        <v>2.5101549194477216E-3</v>
      </c>
      <c r="AL220" s="8">
        <v>1.2001880372715821</v>
      </c>
      <c r="AM220" s="8">
        <v>5.1783641808895498E-4</v>
      </c>
      <c r="AN220" s="8">
        <v>-1.1203060052657319</v>
      </c>
      <c r="AO220" s="8">
        <v>-1.0973405238375804</v>
      </c>
      <c r="AP220" s="8">
        <v>1.0955309385277907</v>
      </c>
      <c r="AQ220" s="8">
        <v>115.56760094471821</v>
      </c>
    </row>
    <row r="221" spans="32:43" x14ac:dyDescent="0.25">
      <c r="AF221" t="str">
        <v>Botswana|2013</v>
      </c>
      <c r="AG221">
        <v>286</v>
      </c>
      <c r="AH221" s="8">
        <v>160.65886680069659</v>
      </c>
      <c r="AI221" s="8">
        <v>125.34113319930341</v>
      </c>
      <c r="AJ221" s="8">
        <v>125.63308517511206</v>
      </c>
      <c r="AK221" s="8">
        <v>2.323846265509659E-3</v>
      </c>
      <c r="AL221" s="8">
        <v>1.3048415428582432</v>
      </c>
      <c r="AM221" s="8">
        <v>5.6654617539555975E-4</v>
      </c>
      <c r="AN221" s="8">
        <v>-1.1203060052657319</v>
      </c>
      <c r="AO221" s="8">
        <v>-1.0954178561338608</v>
      </c>
      <c r="AP221" s="8">
        <v>1.1422966089673221</v>
      </c>
      <c r="AQ221" s="8">
        <v>125.63308517511206</v>
      </c>
    </row>
    <row r="222" spans="32:43" x14ac:dyDescent="0.25">
      <c r="AF222" t="str">
        <v>Botswana|2012</v>
      </c>
      <c r="AG222">
        <v>3</v>
      </c>
      <c r="AH222" s="8">
        <v>177.56320858312594</v>
      </c>
      <c r="AI222" s="8">
        <v>-174.56320858312594</v>
      </c>
      <c r="AJ222" s="8">
        <v>-174.97649568445036</v>
      </c>
      <c r="AK222" s="8">
        <v>2.3619578144354111E-3</v>
      </c>
      <c r="AL222" s="8">
        <v>-1.8172939027110495</v>
      </c>
      <c r="AM222" s="8">
        <v>1.1169955274663861E-3</v>
      </c>
      <c r="AN222" s="8">
        <v>-1.1203060052657319</v>
      </c>
      <c r="AO222" s="8">
        <v>-1.0948391830746365</v>
      </c>
      <c r="AP222" s="8">
        <v>1.3480704368507788</v>
      </c>
      <c r="AQ222" s="8">
        <v>-174.97649568445036</v>
      </c>
    </row>
    <row r="223" spans="32:43" x14ac:dyDescent="0.25">
      <c r="AF223" t="str">
        <v>Botswana|2011</v>
      </c>
      <c r="AG223">
        <v>325</v>
      </c>
      <c r="AH223" s="8">
        <v>208.07294112731142</v>
      </c>
      <c r="AI223" s="8">
        <v>116.92705887268858</v>
      </c>
      <c r="AJ223" s="8">
        <v>117.10291261158274</v>
      </c>
      <c r="AK223" s="8">
        <v>1.5017025193681743E-3</v>
      </c>
      <c r="AL223" s="8">
        <v>1.2167470884071914</v>
      </c>
      <c r="AM223" s="8">
        <v>3.1808205755433486E-4</v>
      </c>
      <c r="AN223" s="8">
        <v>-1.1203060052657319</v>
      </c>
      <c r="AO223" s="8">
        <v>-1.0878678398226935</v>
      </c>
      <c r="AP223" s="8">
        <v>1.1030625949633099</v>
      </c>
      <c r="AQ223" s="8">
        <v>117.10291261158274</v>
      </c>
    </row>
    <row r="224" spans="32:43" x14ac:dyDescent="0.25">
      <c r="AF224" t="str">
        <v>Botswana|2010</v>
      </c>
      <c r="AG224">
        <v>349</v>
      </c>
      <c r="AH224" s="8">
        <v>217.72645692516966</v>
      </c>
      <c r="AI224" s="8">
        <v>131.27354307483034</v>
      </c>
      <c r="AJ224" s="8">
        <v>131.46970216202251</v>
      </c>
      <c r="AK224" s="8">
        <v>1.4920478556376261E-3</v>
      </c>
      <c r="AL224" s="8">
        <v>1.3660305035746876</v>
      </c>
      <c r="AM224" s="8">
        <v>3.9834005540455129E-4</v>
      </c>
      <c r="AN224" s="8">
        <v>-1.1203060052657319</v>
      </c>
      <c r="AO224" s="8">
        <v>-1.0828133838722616</v>
      </c>
      <c r="AP224" s="8">
        <v>1.1687730761677768</v>
      </c>
      <c r="AQ224" s="8">
        <v>131.46970216202251</v>
      </c>
    </row>
    <row r="225" spans="32:43" x14ac:dyDescent="0.25">
      <c r="AF225" t="str">
        <v>Botswana|2009</v>
      </c>
      <c r="AG225">
        <v>393</v>
      </c>
      <c r="AH225" s="8">
        <v>243.25771179160503</v>
      </c>
      <c r="AI225" s="8">
        <v>149.74228820839497</v>
      </c>
      <c r="AJ225" s="8">
        <v>150.00521321012204</v>
      </c>
      <c r="AK225" s="8">
        <v>1.7527724277074264E-3</v>
      </c>
      <c r="AL225" s="8">
        <v>1.5584194620569785</v>
      </c>
      <c r="AM225" s="8">
        <v>6.0919749169335564E-4</v>
      </c>
      <c r="AN225" s="8">
        <v>-1.1203060052657319</v>
      </c>
      <c r="AO225" s="8">
        <v>-1.077368589172121</v>
      </c>
      <c r="AP225" s="8">
        <v>1.2483667177784654</v>
      </c>
      <c r="AQ225" s="8">
        <v>150.00521321012204</v>
      </c>
    </row>
    <row r="226" spans="32:43" x14ac:dyDescent="0.25">
      <c r="AF226" t="str">
        <v>Botswana|2008</v>
      </c>
      <c r="AG226">
        <v>427</v>
      </c>
      <c r="AH226" s="8">
        <v>286.17881140155544</v>
      </c>
      <c r="AI226" s="8">
        <v>140.82118859844456</v>
      </c>
      <c r="AJ226" s="8">
        <v>141.26441108710861</v>
      </c>
      <c r="AK226" s="8">
        <v>3.1375382182476596E-3</v>
      </c>
      <c r="AL226" s="8">
        <v>1.4665920913631409</v>
      </c>
      <c r="AM226" s="8">
        <v>9.6710676164298882E-4</v>
      </c>
      <c r="AN226" s="8">
        <v>-1.1203060052657319</v>
      </c>
      <c r="AO226" s="8">
        <v>-1.0726998170237607</v>
      </c>
      <c r="AP226" s="8">
        <v>1.2110293519824946</v>
      </c>
      <c r="AQ226" s="8">
        <v>141.26441108710861</v>
      </c>
    </row>
    <row r="227" spans="32:43" x14ac:dyDescent="0.25">
      <c r="AF227" t="str">
        <v>Botswana|2007</v>
      </c>
      <c r="AG227">
        <v>436</v>
      </c>
      <c r="AH227" s="8">
        <v>291.516173904222</v>
      </c>
      <c r="AI227" s="8">
        <v>144.483826095778</v>
      </c>
      <c r="AJ227" s="8">
        <v>144.95953896491972</v>
      </c>
      <c r="AK227" s="8">
        <v>3.2816941371263519E-3</v>
      </c>
      <c r="AL227" s="8">
        <v>1.5048456965881947</v>
      </c>
      <c r="AM227" s="8">
        <v>1.0651519525619647E-3</v>
      </c>
      <c r="AN227" s="8">
        <v>-1.0978128158472511</v>
      </c>
      <c r="AO227" s="8">
        <v>-1.071935850619083</v>
      </c>
      <c r="AP227" s="8">
        <v>1.2267215236508222</v>
      </c>
      <c r="AQ227" s="8">
        <v>144.95953896491972</v>
      </c>
    </row>
    <row r="228" spans="32:43" x14ac:dyDescent="0.25">
      <c r="AF228" t="str">
        <v>Botswana|2006</v>
      </c>
      <c r="AG228">
        <v>491</v>
      </c>
      <c r="AH228" s="8">
        <v>306.89113289721098</v>
      </c>
      <c r="AI228" s="8">
        <v>184.10886710278902</v>
      </c>
      <c r="AJ228" s="8">
        <v>184.9433777087155</v>
      </c>
      <c r="AK228" s="8">
        <v>4.5122491881858543E-3</v>
      </c>
      <c r="AL228" s="8">
        <v>1.918738101167401</v>
      </c>
      <c r="AM228" s="8">
        <v>2.3839136158446852E-3</v>
      </c>
      <c r="AN228" s="8">
        <v>-1.0978128158472511</v>
      </c>
      <c r="AO228" s="8">
        <v>-1.0584849084875245</v>
      </c>
      <c r="AP228" s="8">
        <v>1.3851852226931245</v>
      </c>
      <c r="AQ228" s="8">
        <v>184.9433777087155</v>
      </c>
    </row>
    <row r="229" spans="32:43" x14ac:dyDescent="0.25">
      <c r="AF229" t="str">
        <v>Botswana|2005</v>
      </c>
      <c r="AG229">
        <v>566</v>
      </c>
      <c r="AH229" s="8">
        <v>364.41577311420815</v>
      </c>
      <c r="AI229" s="8">
        <v>201.58422688579185</v>
      </c>
      <c r="AJ229" s="8">
        <v>202.96420427352427</v>
      </c>
      <c r="AK229" s="8">
        <v>6.7991170791509865E-3</v>
      </c>
      <c r="AL229" s="8">
        <v>2.1032793268252696</v>
      </c>
      <c r="AM229" s="8">
        <v>4.3262467798212238E-3</v>
      </c>
      <c r="AN229" s="8">
        <v>-1.0978128158472511</v>
      </c>
      <c r="AO229" s="8">
        <v>-1.0552630273412769</v>
      </c>
      <c r="AP229" s="8">
        <v>1.4502687084900059</v>
      </c>
      <c r="AQ229" s="8">
        <v>202.96420427352427</v>
      </c>
    </row>
    <row r="230" spans="32:43" x14ac:dyDescent="0.25">
      <c r="AF230" t="str">
        <v>Botswana|2004</v>
      </c>
      <c r="AG230">
        <v>652</v>
      </c>
      <c r="AH230" s="8">
        <v>436.84478431445075</v>
      </c>
      <c r="AI230" s="8">
        <v>215.15521568554925</v>
      </c>
      <c r="AJ230" s="8">
        <v>217.95575454890161</v>
      </c>
      <c r="AK230" s="8">
        <v>1.2849116414240016E-2</v>
      </c>
      <c r="AL230" s="8">
        <v>2.2517442553744957</v>
      </c>
      <c r="AM230" s="8">
        <v>9.4282222641977383E-3</v>
      </c>
      <c r="AN230" s="8">
        <v>-1.0978128158472511</v>
      </c>
      <c r="AO230" s="8">
        <v>-1.0531051356183805</v>
      </c>
      <c r="AP230" s="8">
        <v>1.5005813058193467</v>
      </c>
      <c r="AQ230" s="8">
        <v>217.95575454890161</v>
      </c>
    </row>
    <row r="231" spans="32:43" x14ac:dyDescent="0.25">
      <c r="AF231" t="str">
        <v>Botswana|2003</v>
      </c>
      <c r="AG231">
        <v>693</v>
      </c>
      <c r="AH231" s="8">
        <v>473.8774676591446</v>
      </c>
      <c r="AI231" s="8">
        <v>219.1225323408554</v>
      </c>
      <c r="AJ231" s="8">
        <v>222.74904102845107</v>
      </c>
      <c r="AK231" s="8">
        <v>1.6280692706248157E-2</v>
      </c>
      <c r="AL231" s="8">
        <v>2.2972612917683923</v>
      </c>
      <c r="AM231" s="8">
        <v>1.2477409646649534E-2</v>
      </c>
      <c r="AN231" s="8">
        <v>-1.0867718322533388</v>
      </c>
      <c r="AO231" s="8">
        <v>-1.047014738217009</v>
      </c>
      <c r="AP231" s="8">
        <v>1.5156718944970882</v>
      </c>
      <c r="AQ231" s="8">
        <v>222.74904102845107</v>
      </c>
    </row>
    <row r="232" spans="32:43" x14ac:dyDescent="0.25">
      <c r="AF232" t="str">
        <v>Botswana|2002</v>
      </c>
      <c r="AG232">
        <v>699</v>
      </c>
      <c r="AH232" s="8">
        <v>503.40765120003039</v>
      </c>
      <c r="AI232" s="8">
        <v>195.59234879996961</v>
      </c>
      <c r="AJ232" s="8">
        <v>199.42166436996317</v>
      </c>
      <c r="AK232" s="8">
        <v>1.9202104154990393E-2</v>
      </c>
      <c r="AL232" s="8">
        <v>2.0536245787071201</v>
      </c>
      <c r="AM232" s="8">
        <v>1.1795418728336612E-2</v>
      </c>
      <c r="AN232" s="8">
        <v>-1.0867718322533388</v>
      </c>
      <c r="AO232" s="8">
        <v>-1.0330013049665514</v>
      </c>
      <c r="AP232" s="8">
        <v>1.4330473051184041</v>
      </c>
      <c r="AQ232" s="8">
        <v>199.42166436996317</v>
      </c>
    </row>
    <row r="233" spans="32:43" x14ac:dyDescent="0.25">
      <c r="AF233" t="str">
        <v>Botswana|2001</v>
      </c>
      <c r="AG233">
        <v>679</v>
      </c>
      <c r="AH233" s="8">
        <v>525.24550337021697</v>
      </c>
      <c r="AI233" s="8">
        <v>153.75449662978303</v>
      </c>
      <c r="AJ233" s="8">
        <v>157.24639719538524</v>
      </c>
      <c r="AK233" s="8">
        <v>2.2206553713681458E-2</v>
      </c>
      <c r="AL233" s="8">
        <v>1.6168257565764885</v>
      </c>
      <c r="AM233" s="8">
        <v>8.481300298132188E-3</v>
      </c>
      <c r="AN233" s="8">
        <v>-1.0867718322533388</v>
      </c>
      <c r="AO233" s="8">
        <v>-1.022530107692724</v>
      </c>
      <c r="AP233" s="8">
        <v>1.2715446341267336</v>
      </c>
      <c r="AQ233" s="8">
        <v>157.24639719538524</v>
      </c>
    </row>
    <row r="234" spans="32:43" x14ac:dyDescent="0.25">
      <c r="AF234" t="str">
        <v>Botswana|2000</v>
      </c>
      <c r="AG234">
        <v>647</v>
      </c>
      <c r="AH234" s="8">
        <v>542.04612757155223</v>
      </c>
      <c r="AI234" s="8">
        <v>104.95387242844777</v>
      </c>
      <c r="AJ234" s="8">
        <v>107.55969595160245</v>
      </c>
      <c r="AK234" s="8">
        <v>2.4226765426402896E-2</v>
      </c>
      <c r="AL234" s="8">
        <v>1.1047982325009942</v>
      </c>
      <c r="AM234" s="8">
        <v>4.3292676338326291E-3</v>
      </c>
      <c r="AN234" s="8">
        <v>-1.0867718322533388</v>
      </c>
      <c r="AO234" s="8">
        <v>-1.0150712507773638</v>
      </c>
      <c r="AP234" s="8">
        <v>1.0510938266877008</v>
      </c>
      <c r="AQ234" s="8">
        <v>107.55969595160245</v>
      </c>
    </row>
    <row r="235" spans="32:43" x14ac:dyDescent="0.25">
      <c r="AF235" t="str">
        <v>Brazil|2014</v>
      </c>
      <c r="AG235">
        <v>144</v>
      </c>
      <c r="AH235" s="8">
        <v>124.09190577167894</v>
      </c>
      <c r="AI235" s="8">
        <v>19.908094228321062</v>
      </c>
      <c r="AJ235" s="8">
        <v>19.962222695860753</v>
      </c>
      <c r="AK235" s="8">
        <v>2.7115451202191897E-3</v>
      </c>
      <c r="AL235" s="8">
        <v>0.20728994971283504</v>
      </c>
      <c r="AM235" s="8">
        <v>1.6689929278280051E-5</v>
      </c>
      <c r="AN235" s="8">
        <v>-1.0867718322533388</v>
      </c>
      <c r="AO235" s="8">
        <v>-1.0017743922633231</v>
      </c>
      <c r="AP235" s="8">
        <v>0.45529106043588757</v>
      </c>
      <c r="AQ235" s="8">
        <v>19.962222695860753</v>
      </c>
    </row>
    <row r="236" spans="32:43" x14ac:dyDescent="0.25">
      <c r="AF236" t="str">
        <v>Brazil|2013</v>
      </c>
      <c r="AG236">
        <v>146</v>
      </c>
      <c r="AH236" s="8">
        <v>134.17917792939915</v>
      </c>
      <c r="AI236" s="8">
        <v>11.820822070600855</v>
      </c>
      <c r="AJ236" s="8">
        <v>11.860138255278324</v>
      </c>
      <c r="AK236" s="8">
        <v>3.3149853594642204E-3</v>
      </c>
      <c r="AL236" s="8">
        <v>0.12311973448373395</v>
      </c>
      <c r="AM236" s="8">
        <v>7.2024621811140759E-6</v>
      </c>
      <c r="AN236" s="8">
        <v>-1.0867718322533388</v>
      </c>
      <c r="AO236" s="8">
        <v>-1.0000658451961824</v>
      </c>
      <c r="AP236" s="8">
        <v>0.35088421806022274</v>
      </c>
      <c r="AQ236" s="8">
        <v>11.860138255278324</v>
      </c>
    </row>
    <row r="237" spans="32:43" x14ac:dyDescent="0.25">
      <c r="AF237" t="str">
        <v>Brazil|2012</v>
      </c>
      <c r="AG237">
        <v>148</v>
      </c>
      <c r="AH237" s="8">
        <v>135.65019740779979</v>
      </c>
      <c r="AI237" s="8">
        <v>12.349802592200206</v>
      </c>
      <c r="AJ237" s="8">
        <v>12.396265980119068</v>
      </c>
      <c r="AK237" s="8">
        <v>3.7481761034636497E-3</v>
      </c>
      <c r="AL237" s="8">
        <v>0.12865729171238255</v>
      </c>
      <c r="AM237" s="8">
        <v>8.8965500872292643E-6</v>
      </c>
      <c r="AN237" s="8">
        <v>-1.0867718322533388</v>
      </c>
      <c r="AO237" s="8">
        <v>-0.99482559352086375</v>
      </c>
      <c r="AP237" s="8">
        <v>0.35868829324691176</v>
      </c>
      <c r="AQ237" s="8">
        <v>12.396265980119068</v>
      </c>
    </row>
    <row r="238" spans="32:43" x14ac:dyDescent="0.25">
      <c r="AF238" t="str">
        <v>Brazil|2011</v>
      </c>
      <c r="AG238">
        <v>152</v>
      </c>
      <c r="AH238" s="8">
        <v>137.54900942473907</v>
      </c>
      <c r="AI238" s="8">
        <v>14.450990575260931</v>
      </c>
      <c r="AJ238" s="8">
        <v>14.500049926340141</v>
      </c>
      <c r="AK238" s="8">
        <v>3.3833918730231619E-3</v>
      </c>
      <c r="AL238" s="8">
        <v>0.15051941160092003</v>
      </c>
      <c r="AM238" s="8">
        <v>1.0987810617679169E-5</v>
      </c>
      <c r="AN238" s="8">
        <v>-1.0867718322533388</v>
      </c>
      <c r="AO238" s="8">
        <v>-0.98902708439818421</v>
      </c>
      <c r="AP238" s="8">
        <v>0.38796831262478126</v>
      </c>
      <c r="AQ238" s="8">
        <v>14.500049926340141</v>
      </c>
    </row>
    <row r="239" spans="32:43" x14ac:dyDescent="0.25">
      <c r="AF239" t="str">
        <v>Brazil|2010</v>
      </c>
      <c r="AG239">
        <v>154</v>
      </c>
      <c r="AH239" s="8">
        <v>140.12683229101657</v>
      </c>
      <c r="AI239" s="8">
        <v>13.873167708983431</v>
      </c>
      <c r="AJ239" s="8">
        <v>13.90588879115586</v>
      </c>
      <c r="AK239" s="8">
        <v>2.3530378146875918E-3</v>
      </c>
      <c r="AL239" s="8">
        <v>0.14442625444479879</v>
      </c>
      <c r="AM239" s="8">
        <v>7.0282350728644226E-6</v>
      </c>
      <c r="AN239" s="8">
        <v>-1.0650782753045402</v>
      </c>
      <c r="AO239" s="8">
        <v>-0.98780826859009097</v>
      </c>
      <c r="AP239" s="8">
        <v>0.38003454375201051</v>
      </c>
      <c r="AQ239" s="8">
        <v>13.90588879115586</v>
      </c>
    </row>
    <row r="240" spans="32:43" x14ac:dyDescent="0.25">
      <c r="AF240" t="str">
        <v>Brazil|2009</v>
      </c>
      <c r="AG240">
        <v>157</v>
      </c>
      <c r="AH240" s="8">
        <v>141.86714783269605</v>
      </c>
      <c r="AI240" s="8">
        <v>15.132852167303952</v>
      </c>
      <c r="AJ240" s="8">
        <v>15.171031444746951</v>
      </c>
      <c r="AK240" s="8">
        <v>2.5165907527150461E-3</v>
      </c>
      <c r="AL240" s="8">
        <v>0.15755308204510388</v>
      </c>
      <c r="AM240" s="8">
        <v>8.946696025693463E-6</v>
      </c>
      <c r="AN240" s="8">
        <v>-1.0650782753045402</v>
      </c>
      <c r="AO240" s="8">
        <v>-0.98716111282443275</v>
      </c>
      <c r="AP240" s="8">
        <v>0.39692956811644037</v>
      </c>
      <c r="AQ240" s="8">
        <v>15.171031444746951</v>
      </c>
    </row>
    <row r="241" spans="32:43" x14ac:dyDescent="0.25">
      <c r="AF241" t="str">
        <v>Brazil|2008</v>
      </c>
      <c r="AG241">
        <v>158</v>
      </c>
      <c r="AH241" s="8">
        <v>148.73312247266182</v>
      </c>
      <c r="AI241" s="8">
        <v>9.2668775273381812</v>
      </c>
      <c r="AJ241" s="8">
        <v>9.2915906166197502</v>
      </c>
      <c r="AK241" s="8">
        <v>2.6597264452616638E-3</v>
      </c>
      <c r="AL241" s="8">
        <v>9.648742120628509E-2</v>
      </c>
      <c r="AM241" s="8">
        <v>3.5468022342298351E-6</v>
      </c>
      <c r="AN241" s="8">
        <v>-1.0650782753045402</v>
      </c>
      <c r="AO241" s="8">
        <v>-0.98655996665477697</v>
      </c>
      <c r="AP241" s="8">
        <v>0.31062424439551573</v>
      </c>
      <c r="AQ241" s="8">
        <v>9.2915906166197502</v>
      </c>
    </row>
    <row r="242" spans="32:43" x14ac:dyDescent="0.25">
      <c r="AF242" t="str">
        <v>Brazil|2007</v>
      </c>
      <c r="AG242">
        <v>159</v>
      </c>
      <c r="AH242" s="8">
        <v>146.40866975842118</v>
      </c>
      <c r="AI242" s="8">
        <v>12.591330241578817</v>
      </c>
      <c r="AJ242" s="8">
        <v>12.621267232495384</v>
      </c>
      <c r="AK242" s="8">
        <v>2.3719481067233186E-3</v>
      </c>
      <c r="AL242" s="8">
        <v>0.13108296090518073</v>
      </c>
      <c r="AM242" s="8">
        <v>5.8362108854283095E-6</v>
      </c>
      <c r="AN242" s="8">
        <v>-1.0650782753045402</v>
      </c>
      <c r="AO242" s="8">
        <v>-0.98052322587473562</v>
      </c>
      <c r="AP242" s="8">
        <v>0.36205380940570248</v>
      </c>
      <c r="AQ242" s="8">
        <v>12.621267232495384</v>
      </c>
    </row>
    <row r="243" spans="32:43" x14ac:dyDescent="0.25">
      <c r="AF243" t="str">
        <v>Brazil|2006</v>
      </c>
      <c r="AG243">
        <v>161</v>
      </c>
      <c r="AH243" s="8">
        <v>143.55048973614885</v>
      </c>
      <c r="AI243" s="8">
        <v>17.449510263851153</v>
      </c>
      <c r="AJ243" s="8">
        <v>17.48420818529198</v>
      </c>
      <c r="AK243" s="8">
        <v>1.9845291861723961E-3</v>
      </c>
      <c r="AL243" s="8">
        <v>0.18162413546295414</v>
      </c>
      <c r="AM243" s="8">
        <v>9.3706409357301336E-6</v>
      </c>
      <c r="AN243" s="8">
        <v>-1.0650782753045402</v>
      </c>
      <c r="AO243" s="8">
        <v>-0.97885226204392994</v>
      </c>
      <c r="AP243" s="8">
        <v>0.42617383244745816</v>
      </c>
      <c r="AQ243" s="8">
        <v>17.48420818529198</v>
      </c>
    </row>
    <row r="244" spans="32:43" x14ac:dyDescent="0.25">
      <c r="AF244" t="str">
        <v>Brazil|2005</v>
      </c>
      <c r="AG244">
        <v>163</v>
      </c>
      <c r="AH244" s="8">
        <v>143.09729671633642</v>
      </c>
      <c r="AI244" s="8">
        <v>19.902703283663584</v>
      </c>
      <c r="AJ244" s="8">
        <v>19.941615833120576</v>
      </c>
      <c r="AK244" s="8">
        <v>1.9513237935496171E-3</v>
      </c>
      <c r="AL244" s="8">
        <v>0.20715487650714287</v>
      </c>
      <c r="AM244" s="8">
        <v>1.198587929145625E-5</v>
      </c>
      <c r="AN244" s="8">
        <v>-1.0650782753045402</v>
      </c>
      <c r="AO244" s="8">
        <v>-0.97725746285993853</v>
      </c>
      <c r="AP244" s="8">
        <v>0.45514269905947397</v>
      </c>
      <c r="AQ244" s="8">
        <v>19.941615833120576</v>
      </c>
    </row>
    <row r="245" spans="32:43" x14ac:dyDescent="0.25">
      <c r="AF245" t="str">
        <v>Brazil|2004</v>
      </c>
      <c r="AG245">
        <v>17</v>
      </c>
      <c r="AH245" s="8">
        <v>138.99403708164678</v>
      </c>
      <c r="AI245" s="8">
        <v>-121.99403708164678</v>
      </c>
      <c r="AJ245" s="8">
        <v>-122.21603553062516</v>
      </c>
      <c r="AK245" s="8">
        <v>1.8164428915938711E-3</v>
      </c>
      <c r="AL245" s="8">
        <v>-1.2696743670862423</v>
      </c>
      <c r="AM245" s="8">
        <v>4.1908102800277715E-4</v>
      </c>
      <c r="AN245" s="8">
        <v>-1.0650782753045402</v>
      </c>
      <c r="AO245" s="8">
        <v>-0.97570449653314062</v>
      </c>
      <c r="AP245" s="8">
        <v>1.1267982814533586</v>
      </c>
      <c r="AQ245" s="8">
        <v>-122.21603553062516</v>
      </c>
    </row>
    <row r="246" spans="32:43" x14ac:dyDescent="0.25">
      <c r="AF246" t="str">
        <v>Brazil|2003</v>
      </c>
      <c r="AG246">
        <v>172</v>
      </c>
      <c r="AH246" s="8">
        <v>128.75220719883299</v>
      </c>
      <c r="AI246" s="8">
        <v>43.247792801167009</v>
      </c>
      <c r="AJ246" s="8">
        <v>43.354547991140443</v>
      </c>
      <c r="AK246" s="8">
        <v>2.4623758041544099E-3</v>
      </c>
      <c r="AL246" s="8">
        <v>0.45025470467539763</v>
      </c>
      <c r="AM246" s="8">
        <v>7.1489708937177374E-5</v>
      </c>
      <c r="AN246" s="8">
        <v>-1.0650782753045402</v>
      </c>
      <c r="AO246" s="8">
        <v>-0.9750219799620029</v>
      </c>
      <c r="AP246" s="8">
        <v>0.67101021205000866</v>
      </c>
      <c r="AQ246" s="8">
        <v>43.354547991140443</v>
      </c>
    </row>
    <row r="247" spans="32:43" x14ac:dyDescent="0.25">
      <c r="AF247" t="str">
        <v>Brazil|2002</v>
      </c>
      <c r="AG247">
        <v>176</v>
      </c>
      <c r="AH247" s="8">
        <v>131.18873473295383</v>
      </c>
      <c r="AI247" s="8">
        <v>44.811265267046167</v>
      </c>
      <c r="AJ247" s="8">
        <v>44.906243138044623</v>
      </c>
      <c r="AK247" s="8">
        <v>2.1150259821665898E-3</v>
      </c>
      <c r="AL247" s="8">
        <v>0.46645088270954344</v>
      </c>
      <c r="AM247" s="8">
        <v>6.587930702543582E-5</v>
      </c>
      <c r="AN247" s="8">
        <v>-1.0650782753045402</v>
      </c>
      <c r="AO247" s="8">
        <v>-0.97464305143798136</v>
      </c>
      <c r="AP247" s="8">
        <v>0.68297209511776058</v>
      </c>
      <c r="AQ247" s="8">
        <v>44.906243138044623</v>
      </c>
    </row>
    <row r="248" spans="32:43" x14ac:dyDescent="0.25">
      <c r="AF248" t="str">
        <v>Brazil|2001</v>
      </c>
      <c r="AG248">
        <v>179</v>
      </c>
      <c r="AH248" s="8">
        <v>135.91983309258242</v>
      </c>
      <c r="AI248" s="8">
        <v>43.080166907417578</v>
      </c>
      <c r="AJ248" s="8">
        <v>43.167245698087363</v>
      </c>
      <c r="AK248" s="8">
        <v>2.0172422229303238E-3</v>
      </c>
      <c r="AL248" s="8">
        <v>0.44840950773943816</v>
      </c>
      <c r="AM248" s="8">
        <v>5.8061278772025807E-5</v>
      </c>
      <c r="AN248" s="8">
        <v>-1.0650782753045402</v>
      </c>
      <c r="AO248" s="8">
        <v>-0.9733785541969785</v>
      </c>
      <c r="AP248" s="8">
        <v>0.66963386095644695</v>
      </c>
      <c r="AQ248" s="8">
        <v>43.167245698087363</v>
      </c>
    </row>
    <row r="249" spans="32:43" x14ac:dyDescent="0.25">
      <c r="AF249" t="str">
        <v>Brazil|2000</v>
      </c>
      <c r="AG249">
        <v>183</v>
      </c>
      <c r="AH249" s="8">
        <v>139.11940636338207</v>
      </c>
      <c r="AI249" s="8">
        <v>43.880593636617931</v>
      </c>
      <c r="AJ249" s="8">
        <v>43.968827192703188</v>
      </c>
      <c r="AK249" s="8">
        <v>2.006729806518517E-3</v>
      </c>
      <c r="AL249" s="8">
        <v>0.4567385219818475</v>
      </c>
      <c r="AM249" s="8">
        <v>5.9923687848158317E-5</v>
      </c>
      <c r="AN249" s="8">
        <v>-1.0650782753045402</v>
      </c>
      <c r="AO249" s="8">
        <v>-0.96726826547412381</v>
      </c>
      <c r="AP249" s="8">
        <v>0.6758243277522995</v>
      </c>
      <c r="AQ249" s="8">
        <v>43.968827192703188</v>
      </c>
    </row>
    <row r="250" spans="32:43" x14ac:dyDescent="0.25">
      <c r="AF250" t="str">
        <v>Bulgaria|2014</v>
      </c>
      <c r="AG250">
        <v>138</v>
      </c>
      <c r="AH250" s="8">
        <v>112.38326015647834</v>
      </c>
      <c r="AI250" s="8">
        <v>25.616739843521657</v>
      </c>
      <c r="AJ250" s="8">
        <v>25.802515593813979</v>
      </c>
      <c r="AK250" s="8">
        <v>7.1999084591914848E-3</v>
      </c>
      <c r="AL250" s="8">
        <v>0.26733259105771368</v>
      </c>
      <c r="AM250" s="8">
        <v>7.4040772558805221E-5</v>
      </c>
      <c r="AN250" s="8">
        <v>-1.0360433298140965</v>
      </c>
      <c r="AO250" s="8">
        <v>-0.96272161625968067</v>
      </c>
      <c r="AP250" s="8">
        <v>0.51704215597735714</v>
      </c>
      <c r="AQ250" s="8">
        <v>25.802515593813979</v>
      </c>
    </row>
    <row r="251" spans="32:43" x14ac:dyDescent="0.25">
      <c r="AF251" t="str">
        <v>Bulgaria|2013</v>
      </c>
      <c r="AG251">
        <v>14</v>
      </c>
      <c r="AH251" s="8">
        <v>118.23838958210601</v>
      </c>
      <c r="AI251" s="8">
        <v>-104.23838958210601</v>
      </c>
      <c r="AJ251" s="8">
        <v>-105.00420096425994</v>
      </c>
      <c r="AK251" s="8">
        <v>7.2931499418255486E-3</v>
      </c>
      <c r="AL251" s="8">
        <v>-1.0878678398226935</v>
      </c>
      <c r="AM251" s="8">
        <v>1.242076542474889E-3</v>
      </c>
      <c r="AN251" s="8">
        <v>-1.0360433298140965</v>
      </c>
      <c r="AO251" s="8">
        <v>-0.95577222174781418</v>
      </c>
      <c r="AP251" s="8">
        <v>1.0430090315154004</v>
      </c>
      <c r="AQ251" s="8">
        <v>-105.00420096425994</v>
      </c>
    </row>
    <row r="252" spans="32:43" x14ac:dyDescent="0.25">
      <c r="AF252" t="str">
        <v>Bulgaria|2012</v>
      </c>
      <c r="AG252">
        <v>139</v>
      </c>
      <c r="AH252" s="8">
        <v>112.63989619153145</v>
      </c>
      <c r="AI252" s="8">
        <v>26.360103808468551</v>
      </c>
      <c r="AJ252" s="8">
        <v>26.498223422741173</v>
      </c>
      <c r="AK252" s="8">
        <v>5.2124103593331993E-3</v>
      </c>
      <c r="AL252" s="8">
        <v>0.27481528941800404</v>
      </c>
      <c r="AM252" s="8">
        <v>5.6531691835941195E-5</v>
      </c>
      <c r="AN252" s="8">
        <v>-1.0308575175648222</v>
      </c>
      <c r="AO252" s="8">
        <v>-0.95469562002477415</v>
      </c>
      <c r="AP252" s="8">
        <v>0.52422827987242737</v>
      </c>
      <c r="AQ252" s="8">
        <v>26.498223422741173</v>
      </c>
    </row>
    <row r="253" spans="32:43" x14ac:dyDescent="0.25">
      <c r="AF253" t="str">
        <v>Bulgaria|2011</v>
      </c>
      <c r="AG253">
        <v>144</v>
      </c>
      <c r="AH253" s="8">
        <v>112.7628371850505</v>
      </c>
      <c r="AI253" s="8">
        <v>31.2371628149495</v>
      </c>
      <c r="AJ253" s="8">
        <v>31.398363403655733</v>
      </c>
      <c r="AK253" s="8">
        <v>5.1340443014129874E-3</v>
      </c>
      <c r="AL253" s="8">
        <v>0.32564787660652655</v>
      </c>
      <c r="AM253" s="8">
        <v>7.8179610727998933E-5</v>
      </c>
      <c r="AN253" s="8">
        <v>-1.0308575175648222</v>
      </c>
      <c r="AO253" s="8">
        <v>-0.94978671813807869</v>
      </c>
      <c r="AP253" s="8">
        <v>0.57065565502019389</v>
      </c>
      <c r="AQ253" s="8">
        <v>31.398363403655733</v>
      </c>
    </row>
    <row r="254" spans="32:43" x14ac:dyDescent="0.25">
      <c r="AF254" t="str">
        <v>Bulgaria|2010</v>
      </c>
      <c r="AG254">
        <v>147</v>
      </c>
      <c r="AH254" s="8">
        <v>118.03891962507922</v>
      </c>
      <c r="AI254" s="8">
        <v>28.961080374920783</v>
      </c>
      <c r="AJ254" s="8">
        <v>29.117489616606164</v>
      </c>
      <c r="AK254" s="8">
        <v>5.3716595676634015E-3</v>
      </c>
      <c r="AL254" s="8">
        <v>0.30195574600311742</v>
      </c>
      <c r="AM254" s="8">
        <v>7.0345481753824568E-5</v>
      </c>
      <c r="AN254" s="8">
        <v>-1.0256992806412391</v>
      </c>
      <c r="AO254" s="8">
        <v>-0.94904387878469287</v>
      </c>
      <c r="AP254" s="8">
        <v>0.54950500088999865</v>
      </c>
      <c r="AQ254" s="8">
        <v>29.117489616606164</v>
      </c>
    </row>
    <row r="255" spans="32:43" x14ac:dyDescent="0.25">
      <c r="AF255" t="str">
        <v>Bulgaria|2009</v>
      </c>
      <c r="AG255">
        <v>152</v>
      </c>
      <c r="AH255" s="8">
        <v>120.40708030815432</v>
      </c>
      <c r="AI255" s="8">
        <v>31.59291969184568</v>
      </c>
      <c r="AJ255" s="8">
        <v>31.769126954486282</v>
      </c>
      <c r="AK255" s="8">
        <v>5.5464937041878049E-3</v>
      </c>
      <c r="AL255" s="8">
        <v>0.32942494044470794</v>
      </c>
      <c r="AM255" s="8">
        <v>8.6466713683276127E-5</v>
      </c>
      <c r="AN255" s="8">
        <v>-1.0256992806412391</v>
      </c>
      <c r="AO255" s="8">
        <v>-0.94620675177514113</v>
      </c>
      <c r="AP255" s="8">
        <v>0.57395552131215533</v>
      </c>
      <c r="AQ255" s="8">
        <v>31.769126954486282</v>
      </c>
    </row>
    <row r="256" spans="32:43" x14ac:dyDescent="0.25">
      <c r="AF256" t="str">
        <v>Bulgaria|2008</v>
      </c>
      <c r="AG256">
        <v>155</v>
      </c>
      <c r="AH256" s="8">
        <v>122.98876369193789</v>
      </c>
      <c r="AI256" s="8">
        <v>32.011236308062109</v>
      </c>
      <c r="AJ256" s="8">
        <v>32.242652895033871</v>
      </c>
      <c r="AK256" s="8">
        <v>7.1773432454561147E-3</v>
      </c>
      <c r="AL256" s="8">
        <v>0.33406083468665709</v>
      </c>
      <c r="AM256" s="8">
        <v>1.1525111098955217E-4</v>
      </c>
      <c r="AN256" s="8">
        <v>-1.0256992806412391</v>
      </c>
      <c r="AO256" s="8">
        <v>-0.93965072640369129</v>
      </c>
      <c r="AP256" s="8">
        <v>0.57797996045421596</v>
      </c>
      <c r="AQ256" s="8">
        <v>32.242652895033871</v>
      </c>
    </row>
    <row r="257" spans="32:43" x14ac:dyDescent="0.25">
      <c r="AF257" t="str">
        <v>Bulgaria|2007</v>
      </c>
      <c r="AG257">
        <v>157</v>
      </c>
      <c r="AH257" s="8">
        <v>124.88276681746305</v>
      </c>
      <c r="AI257" s="8">
        <v>32.11723318253695</v>
      </c>
      <c r="AJ257" s="8">
        <v>32.302381586772377</v>
      </c>
      <c r="AK257" s="8">
        <v>5.731726118647534E-3</v>
      </c>
      <c r="AL257" s="8">
        <v>0.33492324337981388</v>
      </c>
      <c r="AM257" s="8">
        <v>9.237923997754099E-5</v>
      </c>
      <c r="AN257" s="8">
        <v>-1.0180126964214073</v>
      </c>
      <c r="AO257" s="8">
        <v>-0.93323015899636197</v>
      </c>
      <c r="AP257" s="8">
        <v>0.57872553372027213</v>
      </c>
      <c r="AQ257" s="8">
        <v>32.302381586772377</v>
      </c>
    </row>
    <row r="258" spans="32:43" x14ac:dyDescent="0.25">
      <c r="AF258" t="str">
        <v>Bulgaria|2006</v>
      </c>
      <c r="AG258">
        <v>161</v>
      </c>
      <c r="AH258" s="8">
        <v>123.41811660282053</v>
      </c>
      <c r="AI258" s="8">
        <v>37.581883397179467</v>
      </c>
      <c r="AJ258" s="8">
        <v>37.798873749280602</v>
      </c>
      <c r="AK258" s="8">
        <v>5.740656548140266E-3</v>
      </c>
      <c r="AL258" s="8">
        <v>0.39191118165175581</v>
      </c>
      <c r="AM258" s="8">
        <v>1.2668907139067124E-4</v>
      </c>
      <c r="AN258" s="8">
        <v>-1.0180126964214073</v>
      </c>
      <c r="AO258" s="8">
        <v>-0.90770287766604185</v>
      </c>
      <c r="AP258" s="8">
        <v>0.62602809973016049</v>
      </c>
      <c r="AQ258" s="8">
        <v>37.798873749280602</v>
      </c>
    </row>
    <row r="259" spans="32:43" x14ac:dyDescent="0.25">
      <c r="AF259" t="str">
        <v>Bulgaria|2005</v>
      </c>
      <c r="AG259">
        <v>16</v>
      </c>
      <c r="AH259" s="8">
        <v>123.99787952406939</v>
      </c>
      <c r="AI259" s="8">
        <v>-107.99787952406939</v>
      </c>
      <c r="AJ259" s="8">
        <v>-108.6348243649168</v>
      </c>
      <c r="AK259" s="8">
        <v>5.8631736606654375E-3</v>
      </c>
      <c r="AL259" s="8">
        <v>-1.1262922655552485</v>
      </c>
      <c r="AM259" s="8">
        <v>1.0687860071893649E-3</v>
      </c>
      <c r="AN259" s="8">
        <v>-1.0180126964214073</v>
      </c>
      <c r="AO259" s="8">
        <v>-0.90417348939266906</v>
      </c>
      <c r="AP259" s="8">
        <v>1.0612691767667846</v>
      </c>
      <c r="AQ259" s="8">
        <v>-108.6348243649168</v>
      </c>
    </row>
    <row r="260" spans="32:43" x14ac:dyDescent="0.25">
      <c r="AF260" t="str">
        <v>Bulgaria|2004</v>
      </c>
      <c r="AG260">
        <v>157</v>
      </c>
      <c r="AH260" s="8">
        <v>128.97660704850415</v>
      </c>
      <c r="AI260" s="8">
        <v>28.02339295149585</v>
      </c>
      <c r="AJ260" s="8">
        <v>28.198035730534666</v>
      </c>
      <c r="AK260" s="8">
        <v>6.1934377524637645E-3</v>
      </c>
      <c r="AL260" s="8">
        <v>0.2922999498315163</v>
      </c>
      <c r="AM260" s="8">
        <v>7.6065786224287156E-5</v>
      </c>
      <c r="AN260" s="8">
        <v>-1.0103857941959429</v>
      </c>
      <c r="AO260" s="8">
        <v>-0.89418910130572959</v>
      </c>
      <c r="AP260" s="8">
        <v>0.54064771323988448</v>
      </c>
      <c r="AQ260" s="8">
        <v>28.198035730534666</v>
      </c>
    </row>
    <row r="261" spans="32:43" x14ac:dyDescent="0.25">
      <c r="AF261" t="str">
        <v>Bulgaria|2003</v>
      </c>
      <c r="AG261">
        <v>155</v>
      </c>
      <c r="AH261" s="8">
        <v>137.17124828513349</v>
      </c>
      <c r="AI261" s="8">
        <v>17.828751714866513</v>
      </c>
      <c r="AJ261" s="8">
        <v>17.956999716839892</v>
      </c>
      <c r="AK261" s="8">
        <v>7.1419504369156332E-3</v>
      </c>
      <c r="AL261" s="8">
        <v>0.18605284297897273</v>
      </c>
      <c r="AM261" s="8">
        <v>3.557166978528648E-5</v>
      </c>
      <c r="AN261" s="8">
        <v>-1.0078565203610068</v>
      </c>
      <c r="AO261" s="8">
        <v>-0.89259631474286893</v>
      </c>
      <c r="AP261" s="8">
        <v>0.43133843206810674</v>
      </c>
      <c r="AQ261" s="8">
        <v>17.956999716839892</v>
      </c>
    </row>
    <row r="262" spans="32:43" x14ac:dyDescent="0.25">
      <c r="AF262" t="str">
        <v>Bulgaria|2002</v>
      </c>
      <c r="AG262">
        <v>157</v>
      </c>
      <c r="AH262" s="8">
        <v>133.47646237573744</v>
      </c>
      <c r="AI262" s="8">
        <v>23.523537624262559</v>
      </c>
      <c r="AJ262" s="8">
        <v>23.683985244874272</v>
      </c>
      <c r="AK262" s="8">
        <v>6.7745195309323394E-3</v>
      </c>
      <c r="AL262" s="8">
        <v>0.24543565976301573</v>
      </c>
      <c r="AM262" s="8">
        <v>5.8695922325769863E-5</v>
      </c>
      <c r="AN262" s="8">
        <v>-1.0053336776320532</v>
      </c>
      <c r="AO262" s="8">
        <v>-0.88239685681591218</v>
      </c>
      <c r="AP262" s="8">
        <v>0.49541463418334319</v>
      </c>
      <c r="AQ262" s="8">
        <v>23.683985244874272</v>
      </c>
    </row>
    <row r="263" spans="32:43" x14ac:dyDescent="0.25">
      <c r="AF263" t="str">
        <v>Bulgaria|2001</v>
      </c>
      <c r="AG263">
        <v>16</v>
      </c>
      <c r="AH263" s="8">
        <v>135.40977180343563</v>
      </c>
      <c r="AI263" s="8">
        <v>-119.40977180343563</v>
      </c>
      <c r="AJ263" s="8">
        <v>-120.21143413709436</v>
      </c>
      <c r="AK263" s="8">
        <v>6.6687694012906775E-3</v>
      </c>
      <c r="AL263" s="8">
        <v>-1.2458098996954008</v>
      </c>
      <c r="AM263" s="8">
        <v>1.4885284013639055E-3</v>
      </c>
      <c r="AN263" s="8">
        <v>-1.0053336776320532</v>
      </c>
      <c r="AO263" s="8">
        <v>-0.86067384794916868</v>
      </c>
      <c r="AP263" s="8">
        <v>1.1161585459491858</v>
      </c>
      <c r="AQ263" s="8">
        <v>-120.21143413709436</v>
      </c>
    </row>
    <row r="264" spans="32:43" x14ac:dyDescent="0.25">
      <c r="AF264" t="str">
        <v>Bulgaria|2000</v>
      </c>
      <c r="AG264">
        <v>163</v>
      </c>
      <c r="AH264" s="8">
        <v>131.65688961375534</v>
      </c>
      <c r="AI264" s="8">
        <v>31.343110386244661</v>
      </c>
      <c r="AJ264" s="8">
        <v>31.553600632880396</v>
      </c>
      <c r="AK264" s="8">
        <v>6.6708788351841544E-3</v>
      </c>
      <c r="AL264" s="8">
        <v>0.32700505224467297</v>
      </c>
      <c r="AM264" s="8">
        <v>1.0258899372441165E-4</v>
      </c>
      <c r="AN264" s="8">
        <v>-1.0053336776320532</v>
      </c>
      <c r="AO264" s="8">
        <v>-0.85926772293834108</v>
      </c>
      <c r="AP264" s="8">
        <v>0.57184355574289103</v>
      </c>
      <c r="AQ264" s="8">
        <v>31.553600632880396</v>
      </c>
    </row>
    <row r="265" spans="32:43" x14ac:dyDescent="0.25">
      <c r="AF265" t="str">
        <v>Burkina Faso|2014</v>
      </c>
      <c r="AG265">
        <v>268</v>
      </c>
      <c r="AH265" s="8">
        <v>209.36634818908954</v>
      </c>
      <c r="AI265" s="8">
        <v>58.633651810910465</v>
      </c>
      <c r="AJ265" s="8">
        <v>58.783079636047617</v>
      </c>
      <c r="AK265" s="8">
        <v>2.5420210384063473E-3</v>
      </c>
      <c r="AL265" s="8">
        <v>0.61046194149081323</v>
      </c>
      <c r="AM265" s="8">
        <v>1.356762023491077E-4</v>
      </c>
      <c r="AN265" s="8">
        <v>-1.0053336776320532</v>
      </c>
      <c r="AO265" s="8">
        <v>-0.85432357614078036</v>
      </c>
      <c r="AP265" s="8">
        <v>0.78132063936057217</v>
      </c>
      <c r="AQ265" s="8">
        <v>58.783079636047617</v>
      </c>
    </row>
    <row r="266" spans="32:43" x14ac:dyDescent="0.25">
      <c r="AF266" t="str">
        <v>Burkina Faso|2013</v>
      </c>
      <c r="AG266">
        <v>27</v>
      </c>
      <c r="AH266" s="8">
        <v>230.09173075694414</v>
      </c>
      <c r="AI266" s="8">
        <v>-203.09173075694414</v>
      </c>
      <c r="AJ266" s="8">
        <v>-203.84792579611374</v>
      </c>
      <c r="AK266" s="8">
        <v>3.7096037951640515E-3</v>
      </c>
      <c r="AL266" s="8">
        <v>-2.1157201533916052</v>
      </c>
      <c r="AM266" s="8">
        <v>2.3810032553957649E-3</v>
      </c>
      <c r="AN266" s="8">
        <v>-1.0053336776320532</v>
      </c>
      <c r="AO266" s="8">
        <v>-0.8520775118435775</v>
      </c>
      <c r="AP266" s="8">
        <v>1.4545515299884033</v>
      </c>
      <c r="AQ266" s="8">
        <v>-203.84792579611374</v>
      </c>
    </row>
    <row r="267" spans="32:43" x14ac:dyDescent="0.25">
      <c r="AF267" t="str">
        <v>Burkina Faso|2012</v>
      </c>
      <c r="AG267">
        <v>271</v>
      </c>
      <c r="AH267" s="8">
        <v>235.81064765806758</v>
      </c>
      <c r="AI267" s="8">
        <v>35.18935234193242</v>
      </c>
      <c r="AJ267" s="8">
        <v>35.336176975947339</v>
      </c>
      <c r="AK267" s="8">
        <v>4.1550797675386124E-3</v>
      </c>
      <c r="AL267" s="8">
        <v>0.36666915000750505</v>
      </c>
      <c r="AM267" s="8">
        <v>8.0137973655734917E-5</v>
      </c>
      <c r="AN267" s="8">
        <v>-0.99281424802891172</v>
      </c>
      <c r="AO267" s="8">
        <v>-0.84777500555287444</v>
      </c>
      <c r="AP267" s="8">
        <v>0.605532121367236</v>
      </c>
      <c r="AQ267" s="8">
        <v>35.336176975947339</v>
      </c>
    </row>
    <row r="268" spans="32:43" x14ac:dyDescent="0.25">
      <c r="AF268" t="str">
        <v>Burkina Faso|2011</v>
      </c>
      <c r="AG268">
        <v>275</v>
      </c>
      <c r="AH268" s="8">
        <v>243.01215408726637</v>
      </c>
      <c r="AI268" s="8">
        <v>31.987845912733633</v>
      </c>
      <c r="AJ268" s="8">
        <v>32.13906830240861</v>
      </c>
      <c r="AK268" s="8">
        <v>4.7052511993212476E-3</v>
      </c>
      <c r="AL268" s="8">
        <v>0.33340191746010905</v>
      </c>
      <c r="AM268" s="8">
        <v>7.5070489507329986E-5</v>
      </c>
      <c r="AN268" s="8">
        <v>-0.99281424802891172</v>
      </c>
      <c r="AO268" s="8">
        <v>-0.84416369496512722</v>
      </c>
      <c r="AP268" s="8">
        <v>0.57740966173082786</v>
      </c>
      <c r="AQ268" s="8">
        <v>32.13906830240861</v>
      </c>
    </row>
    <row r="269" spans="32:43" x14ac:dyDescent="0.25">
      <c r="AF269" t="str">
        <v>Burkina Faso|2010</v>
      </c>
      <c r="AG269">
        <v>279</v>
      </c>
      <c r="AH269" s="8">
        <v>249.8371347319453</v>
      </c>
      <c r="AI269" s="8">
        <v>29.162865268054702</v>
      </c>
      <c r="AJ269" s="8">
        <v>29.319159042280639</v>
      </c>
      <c r="AK269" s="8">
        <v>5.3307727551308087E-3</v>
      </c>
      <c r="AL269" s="8">
        <v>0.30405335831613445</v>
      </c>
      <c r="AM269" s="8">
        <v>7.0780407163055248E-5</v>
      </c>
      <c r="AN269" s="8">
        <v>-0.99281424802891172</v>
      </c>
      <c r="AO269" s="8">
        <v>-0.83209847691499905</v>
      </c>
      <c r="AP269" s="8">
        <v>0.55141033569940856</v>
      </c>
      <c r="AQ269" s="8">
        <v>29.319159042280639</v>
      </c>
    </row>
    <row r="270" spans="32:43" x14ac:dyDescent="0.25">
      <c r="AF270" t="str">
        <v>Burkina Faso|2009</v>
      </c>
      <c r="AG270">
        <v>283</v>
      </c>
      <c r="AH270" s="8">
        <v>256.57288867895397</v>
      </c>
      <c r="AI270" s="8">
        <v>26.427111321046027</v>
      </c>
      <c r="AJ270" s="8">
        <v>26.586075308994879</v>
      </c>
      <c r="AK270" s="8">
        <v>5.9792198021447118E-3</v>
      </c>
      <c r="AL270" s="8">
        <v>0.27562011946190773</v>
      </c>
      <c r="AM270" s="8">
        <v>6.5278903145575044E-5</v>
      </c>
      <c r="AN270" s="8">
        <v>-0.98537673313779217</v>
      </c>
      <c r="AO270" s="8">
        <v>-0.81612891913891783</v>
      </c>
      <c r="AP270" s="8">
        <v>0.52499535184790702</v>
      </c>
      <c r="AQ270" s="8">
        <v>26.586075308994879</v>
      </c>
    </row>
    <row r="271" spans="32:43" x14ac:dyDescent="0.25">
      <c r="AF271" t="str">
        <v>Burkina Faso|2008</v>
      </c>
      <c r="AG271">
        <v>288</v>
      </c>
      <c r="AH271" s="8">
        <v>267.30989699649905</v>
      </c>
      <c r="AI271" s="8">
        <v>20.690103003500951</v>
      </c>
      <c r="AJ271" s="8">
        <v>20.831041743360704</v>
      </c>
      <c r="AK271" s="8">
        <v>6.7658037267709576E-3</v>
      </c>
      <c r="AL271" s="8">
        <v>0.21587173161326104</v>
      </c>
      <c r="AM271" s="8">
        <v>4.5348324097547797E-5</v>
      </c>
      <c r="AN271" s="8">
        <v>-0.98290964538863068</v>
      </c>
      <c r="AO271" s="8">
        <v>-0.81306016065589537</v>
      </c>
      <c r="AP271" s="8">
        <v>0.46461998623957301</v>
      </c>
      <c r="AQ271" s="8">
        <v>20.831041743360704</v>
      </c>
    </row>
    <row r="272" spans="32:43" x14ac:dyDescent="0.25">
      <c r="AF272" t="str">
        <v>Burkina Faso|2007</v>
      </c>
      <c r="AG272">
        <v>293</v>
      </c>
      <c r="AH272" s="8">
        <v>276.85474463599269</v>
      </c>
      <c r="AI272" s="8">
        <v>16.145255364007312</v>
      </c>
      <c r="AJ272" s="8">
        <v>16.271436348391227</v>
      </c>
      <c r="AK272" s="8">
        <v>7.7547538940155548E-3</v>
      </c>
      <c r="AL272" s="8">
        <v>0.16853665081709823</v>
      </c>
      <c r="AM272" s="8">
        <v>3.1713171144947226E-5</v>
      </c>
      <c r="AN272" s="8">
        <v>-0.98290964538863068</v>
      </c>
      <c r="AO272" s="8">
        <v>-0.81040348510550264</v>
      </c>
      <c r="AP272" s="8">
        <v>0.41053215564325557</v>
      </c>
      <c r="AQ272" s="8">
        <v>16.271436348391227</v>
      </c>
    </row>
    <row r="273" spans="32:43" x14ac:dyDescent="0.25">
      <c r="AF273" t="str">
        <v>Burkina Faso|2006</v>
      </c>
      <c r="AG273">
        <v>32</v>
      </c>
      <c r="AH273" s="8">
        <v>283.23327336734758</v>
      </c>
      <c r="AI273" s="8">
        <v>-251.23327336734758</v>
      </c>
      <c r="AJ273" s="8">
        <v>-253.31762400336854</v>
      </c>
      <c r="AK273" s="8">
        <v>8.2282101145604962E-3</v>
      </c>
      <c r="AL273" s="8">
        <v>-2.6231929450196856</v>
      </c>
      <c r="AM273" s="8">
        <v>8.1556025603464703E-3</v>
      </c>
      <c r="AN273" s="8">
        <v>-0.98290964538863068</v>
      </c>
      <c r="AO273" s="8">
        <v>-0.79619121684193661</v>
      </c>
      <c r="AP273" s="8">
        <v>1.6196274093197132</v>
      </c>
      <c r="AQ273" s="8">
        <v>-253.31762400336854</v>
      </c>
    </row>
    <row r="274" spans="32:43" x14ac:dyDescent="0.25">
      <c r="AF274" t="str">
        <v>Burundi|2014</v>
      </c>
      <c r="AG274">
        <v>297</v>
      </c>
      <c r="AH274" s="8">
        <v>168.69485154740613</v>
      </c>
      <c r="AI274" s="8">
        <v>128.30514845259387</v>
      </c>
      <c r="AJ274" s="8">
        <v>128.49790144806752</v>
      </c>
      <c r="AK274" s="8">
        <v>1.5000478085749047E-3</v>
      </c>
      <c r="AL274" s="8">
        <v>1.3351467825827448</v>
      </c>
      <c r="AM274" s="8">
        <v>3.8257539866504744E-4</v>
      </c>
      <c r="AN274" s="8">
        <v>-0.97554401628441823</v>
      </c>
      <c r="AO274" s="8">
        <v>-0.79540561120558584</v>
      </c>
      <c r="AP274" s="8">
        <v>1.1554855181190047</v>
      </c>
      <c r="AQ274" s="8">
        <v>128.49790144806752</v>
      </c>
    </row>
    <row r="275" spans="32:43" x14ac:dyDescent="0.25">
      <c r="AF275" t="str">
        <v>Burundi|2013</v>
      </c>
      <c r="AG275">
        <v>33</v>
      </c>
      <c r="AH275" s="8">
        <v>173.04547546022371</v>
      </c>
      <c r="AI275" s="8">
        <v>-140.04547546022371</v>
      </c>
      <c r="AJ275" s="8">
        <v>-140.25395701214936</v>
      </c>
      <c r="AK275" s="8">
        <v>1.48645754007208E-3</v>
      </c>
      <c r="AL275" s="8">
        <v>-1.4573070198074709</v>
      </c>
      <c r="AM275" s="8">
        <v>4.5165063239355999E-4</v>
      </c>
      <c r="AN275" s="8">
        <v>-0.97310054068096907</v>
      </c>
      <c r="AO275" s="8">
        <v>-0.79407071717828359</v>
      </c>
      <c r="AP275" s="8">
        <v>1.2071897198897408</v>
      </c>
      <c r="AQ275" s="8">
        <v>-140.25395701214936</v>
      </c>
    </row>
    <row r="276" spans="32:43" x14ac:dyDescent="0.25">
      <c r="AF276" t="str">
        <v>Burundi|2012</v>
      </c>
      <c r="AG276">
        <v>312</v>
      </c>
      <c r="AH276" s="8">
        <v>177.85655205735648</v>
      </c>
      <c r="AI276" s="8">
        <v>134.14344794264352</v>
      </c>
      <c r="AJ276" s="8">
        <v>134.34197978760614</v>
      </c>
      <c r="AK276" s="8">
        <v>1.4778094328854921E-3</v>
      </c>
      <c r="AL276" s="8">
        <v>1.3958847378060144</v>
      </c>
      <c r="AM276" s="8">
        <v>4.1196639504102457E-4</v>
      </c>
      <c r="AN276" s="8">
        <v>-0.97310054068096907</v>
      </c>
      <c r="AO276" s="8">
        <v>-0.78103964885400967</v>
      </c>
      <c r="AP276" s="8">
        <v>1.1814756611145294</v>
      </c>
      <c r="AQ276" s="8">
        <v>134.34197978760614</v>
      </c>
    </row>
    <row r="277" spans="32:43" x14ac:dyDescent="0.25">
      <c r="AF277" t="str">
        <v>Burundi|2011</v>
      </c>
      <c r="AG277">
        <v>321</v>
      </c>
      <c r="AH277" s="8">
        <v>202.12356636941055</v>
      </c>
      <c r="AI277" s="8">
        <v>118.87643363058945</v>
      </c>
      <c r="AJ277" s="8">
        <v>119.03060931494717</v>
      </c>
      <c r="AK277" s="8">
        <v>1.2952608177429622E-3</v>
      </c>
      <c r="AL277" s="8">
        <v>1.2369044909789719</v>
      </c>
      <c r="AM277" s="8">
        <v>2.8346171481609985E-4</v>
      </c>
      <c r="AN277" s="8">
        <v>-0.97310054068096907</v>
      </c>
      <c r="AO277" s="8">
        <v>-0.77315892977662914</v>
      </c>
      <c r="AP277" s="8">
        <v>1.1121620794555855</v>
      </c>
      <c r="AQ277" s="8">
        <v>119.03060931494717</v>
      </c>
    </row>
    <row r="278" spans="32:43" x14ac:dyDescent="0.25">
      <c r="AF278" t="str">
        <v>Burundi|2010</v>
      </c>
      <c r="AG278">
        <v>33</v>
      </c>
      <c r="AH278" s="8">
        <v>214.46872818484002</v>
      </c>
      <c r="AI278" s="8">
        <v>-181.46872818484002</v>
      </c>
      <c r="AJ278" s="8">
        <v>-181.76134790868275</v>
      </c>
      <c r="AK278" s="8">
        <v>1.6099117178079436E-3</v>
      </c>
      <c r="AL278" s="8">
        <v>-1.8884723014789861</v>
      </c>
      <c r="AM278" s="8">
        <v>8.215329736521057E-4</v>
      </c>
      <c r="AN278" s="8">
        <v>-0.96580472408424589</v>
      </c>
      <c r="AO278" s="8">
        <v>-0.77094724507041379</v>
      </c>
      <c r="AP278" s="8">
        <v>1.3742169775835933</v>
      </c>
      <c r="AQ278" s="8">
        <v>-181.76134790868275</v>
      </c>
    </row>
    <row r="279" spans="32:43" x14ac:dyDescent="0.25">
      <c r="AF279" t="str">
        <v>Burundi|2009</v>
      </c>
      <c r="AG279">
        <v>338</v>
      </c>
      <c r="AH279" s="8">
        <v>229.06352566007033</v>
      </c>
      <c r="AI279" s="8">
        <v>108.93647433992967</v>
      </c>
      <c r="AJ279" s="8">
        <v>109.16244106546063</v>
      </c>
      <c r="AK279" s="8">
        <v>2.0700043286448542E-3</v>
      </c>
      <c r="AL279" s="8">
        <v>1.1339195193991791</v>
      </c>
      <c r="AM279" s="8">
        <v>3.8101107485405037E-4</v>
      </c>
      <c r="AN279" s="8">
        <v>-0.96580472408424589</v>
      </c>
      <c r="AO279" s="8">
        <v>-0.77027517681317803</v>
      </c>
      <c r="AP279" s="8">
        <v>1.0648565722195544</v>
      </c>
      <c r="AQ279" s="8">
        <v>109.16244106546063</v>
      </c>
    </row>
    <row r="280" spans="32:43" x14ac:dyDescent="0.25">
      <c r="AF280" t="str">
        <v>Burundi|2008</v>
      </c>
      <c r="AG280">
        <v>35</v>
      </c>
      <c r="AH280" s="8">
        <v>244.91460949967245</v>
      </c>
      <c r="AI280" s="8">
        <v>-209.91460949967245</v>
      </c>
      <c r="AJ280" s="8">
        <v>-210.50860421354128</v>
      </c>
      <c r="AK280" s="8">
        <v>2.8217122814907141E-3</v>
      </c>
      <c r="AL280" s="8">
        <v>-2.1858241138685943</v>
      </c>
      <c r="AM280" s="8">
        <v>1.9314003252933441E-3</v>
      </c>
      <c r="AN280" s="8">
        <v>-0.96096927505249341</v>
      </c>
      <c r="AO280" s="8">
        <v>-0.76302629593482718</v>
      </c>
      <c r="AP280" s="8">
        <v>1.4784532843037668</v>
      </c>
      <c r="AQ280" s="8">
        <v>-210.50860421354128</v>
      </c>
    </row>
    <row r="281" spans="32:43" x14ac:dyDescent="0.25">
      <c r="AF281" t="str">
        <v>Burundi|2007</v>
      </c>
      <c r="AG281">
        <v>355</v>
      </c>
      <c r="AH281" s="8">
        <v>260.63704697495814</v>
      </c>
      <c r="AI281" s="8">
        <v>94.362953025041861</v>
      </c>
      <c r="AJ281" s="8">
        <v>94.715115870695271</v>
      </c>
      <c r="AK281" s="8">
        <v>3.7181271692069313E-3</v>
      </c>
      <c r="AL281" s="8">
        <v>0.98303586613327165</v>
      </c>
      <c r="AM281" s="8">
        <v>5.1520811853376599E-4</v>
      </c>
      <c r="AN281" s="8">
        <v>-0.96096927505249341</v>
      </c>
      <c r="AO281" s="8">
        <v>-0.7530295680013146</v>
      </c>
      <c r="AP281" s="8">
        <v>0.99148165193979843</v>
      </c>
      <c r="AQ281" s="8">
        <v>94.715115870695271</v>
      </c>
    </row>
    <row r="282" spans="32:43" x14ac:dyDescent="0.25">
      <c r="AF282" t="str">
        <v>Burundi|2006</v>
      </c>
      <c r="AG282">
        <v>361</v>
      </c>
      <c r="AH282" s="8">
        <v>282.88520379899433</v>
      </c>
      <c r="AI282" s="8">
        <v>78.114796201005674</v>
      </c>
      <c r="AJ282" s="8">
        <v>78.552889008805835</v>
      </c>
      <c r="AK282" s="8">
        <v>5.5770425929344029E-3</v>
      </c>
      <c r="AL282" s="8">
        <v>0.81452925514380392</v>
      </c>
      <c r="AM282" s="8">
        <v>5.3155493431826994E-4</v>
      </c>
      <c r="AN282" s="8">
        <v>-0.96096927505249341</v>
      </c>
      <c r="AO282" s="8">
        <v>-0.75277829316507783</v>
      </c>
      <c r="AP282" s="8">
        <v>0.90251274514203061</v>
      </c>
      <c r="AQ282" s="8">
        <v>78.552889008805835</v>
      </c>
    </row>
    <row r="283" spans="32:43" x14ac:dyDescent="0.25">
      <c r="AF283" t="str">
        <v>Burundi|2005</v>
      </c>
      <c r="AG283">
        <v>369</v>
      </c>
      <c r="AH283" s="8">
        <v>296.00041869907722</v>
      </c>
      <c r="AI283" s="8">
        <v>72.999581300922785</v>
      </c>
      <c r="AJ283" s="8">
        <v>73.502025120042603</v>
      </c>
      <c r="AK283" s="8">
        <v>6.8357819842274322E-3</v>
      </c>
      <c r="AL283" s="8">
        <v>0.76167340408423578</v>
      </c>
      <c r="AM283" s="8">
        <v>5.7043567892984572E-4</v>
      </c>
      <c r="AN283" s="8">
        <v>-0.95375793714911106</v>
      </c>
      <c r="AO283" s="8">
        <v>-0.74821033878326504</v>
      </c>
      <c r="AP283" s="8">
        <v>0.87273902404111381</v>
      </c>
      <c r="AQ283" s="8">
        <v>73.502025120042603</v>
      </c>
    </row>
    <row r="284" spans="32:43" x14ac:dyDescent="0.25">
      <c r="AF284" t="str">
        <v>Burundi|2004</v>
      </c>
      <c r="AG284">
        <v>378</v>
      </c>
      <c r="AH284" s="8">
        <v>307.2074090575581</v>
      </c>
      <c r="AI284" s="8">
        <v>70.792590942441905</v>
      </c>
      <c r="AJ284" s="8">
        <v>71.342867525158098</v>
      </c>
      <c r="AK284" s="8">
        <v>7.7131267890535602E-3</v>
      </c>
      <c r="AL284" s="8">
        <v>0.73897226452385378</v>
      </c>
      <c r="AM284" s="8">
        <v>6.0638920491118723E-4</v>
      </c>
      <c r="AN284" s="8">
        <v>-0.95375793714911106</v>
      </c>
      <c r="AO284" s="8">
        <v>-0.74725766093799839</v>
      </c>
      <c r="AP284" s="8">
        <v>0.85963496004051265</v>
      </c>
      <c r="AQ284" s="8">
        <v>71.342867525158098</v>
      </c>
    </row>
    <row r="285" spans="32:43" x14ac:dyDescent="0.25">
      <c r="AF285" t="str">
        <v>Cabo Verde|2014</v>
      </c>
      <c r="AG285">
        <v>117</v>
      </c>
      <c r="AH285" s="8">
        <v>120.63605662562168</v>
      </c>
      <c r="AI285" s="8">
        <v>-3.6360566256216771</v>
      </c>
      <c r="AJ285" s="8">
        <v>-3.6461448763959301</v>
      </c>
      <c r="AK285" s="8">
        <v>2.7668266391610657E-3</v>
      </c>
      <c r="AL285" s="8">
        <v>-3.786092617827444E-2</v>
      </c>
      <c r="AM285" s="8">
        <v>5.6815869688085932E-7</v>
      </c>
      <c r="AN285" s="8">
        <v>-0.95375793714911106</v>
      </c>
      <c r="AO285" s="8">
        <v>-0.74259900068860651</v>
      </c>
      <c r="AP285" s="8">
        <v>0.19457884309008119</v>
      </c>
      <c r="AQ285" s="8">
        <v>-3.6461448763959301</v>
      </c>
    </row>
    <row r="286" spans="32:43" x14ac:dyDescent="0.25">
      <c r="AF286" t="str">
        <v>Cabo Verde|2013</v>
      </c>
      <c r="AG286">
        <v>12</v>
      </c>
      <c r="AH286" s="8">
        <v>119.58844638533046</v>
      </c>
      <c r="AI286" s="8">
        <v>-107.58844638533046</v>
      </c>
      <c r="AJ286" s="8">
        <v>-107.8949227001885</v>
      </c>
      <c r="AK286" s="8">
        <v>2.8405072934679413E-3</v>
      </c>
      <c r="AL286" s="8">
        <v>-1.1203204833348914</v>
      </c>
      <c r="AM286" s="8">
        <v>5.1076107651074792E-4</v>
      </c>
      <c r="AN286" s="8">
        <v>-0.95375793714911106</v>
      </c>
      <c r="AO286" s="8">
        <v>-0.74238393819574178</v>
      </c>
      <c r="AP286" s="8">
        <v>1.0584519277392297</v>
      </c>
      <c r="AQ286" s="8">
        <v>-107.8949227001885</v>
      </c>
    </row>
    <row r="287" spans="32:43" x14ac:dyDescent="0.25">
      <c r="AF287" t="str">
        <v>Cabo Verde|2012</v>
      </c>
      <c r="AG287">
        <v>121</v>
      </c>
      <c r="AH287" s="8">
        <v>127.64055387665411</v>
      </c>
      <c r="AI287" s="8">
        <v>-6.6405538766541099</v>
      </c>
      <c r="AJ287" s="8">
        <v>-6.6582366050713144</v>
      </c>
      <c r="AK287" s="8">
        <v>2.6557675051282546E-3</v>
      </c>
      <c r="AL287" s="8">
        <v>-6.914180589581459E-2</v>
      </c>
      <c r="AM287" s="8">
        <v>1.818563077606136E-6</v>
      </c>
      <c r="AN287" s="8">
        <v>-0.94421926858839222</v>
      </c>
      <c r="AO287" s="8">
        <v>-0.73852294859572265</v>
      </c>
      <c r="AP287" s="8">
        <v>0.26294829509965373</v>
      </c>
      <c r="AQ287" s="8">
        <v>-6.6582366050713144</v>
      </c>
    </row>
    <row r="288" spans="32:43" x14ac:dyDescent="0.25">
      <c r="AF288" t="str">
        <v>Cabo Verde|2011</v>
      </c>
      <c r="AG288">
        <v>122</v>
      </c>
      <c r="AH288" s="8">
        <v>148.060096116426</v>
      </c>
      <c r="AI288" s="8">
        <v>-26.060096116425996</v>
      </c>
      <c r="AJ288" s="8">
        <v>-26.09251793969047</v>
      </c>
      <c r="AK288" s="8">
        <v>1.2425716574925201E-3</v>
      </c>
      <c r="AL288" s="8">
        <v>-0.27114709520114744</v>
      </c>
      <c r="AM288" s="8">
        <v>1.3066921837175563E-5</v>
      </c>
      <c r="AN288" s="8">
        <v>-0.94184799845575495</v>
      </c>
      <c r="AO288" s="8">
        <v>-0.72813721517821384</v>
      </c>
      <c r="AP288" s="8">
        <v>0.52071786526020736</v>
      </c>
      <c r="AQ288" s="8">
        <v>-26.09251793969047</v>
      </c>
    </row>
    <row r="289" spans="32:43" x14ac:dyDescent="0.25">
      <c r="AF289" t="str">
        <v>Cabo Verde|2010</v>
      </c>
      <c r="AG289">
        <v>123</v>
      </c>
      <c r="AH289" s="8">
        <v>152.25337040772737</v>
      </c>
      <c r="AI289" s="8">
        <v>-29.253370407727374</v>
      </c>
      <c r="AJ289" s="8">
        <v>-29.281090522979135</v>
      </c>
      <c r="AK289" s="8">
        <v>9.4668998854423076E-4</v>
      </c>
      <c r="AL289" s="8">
        <v>-0.30432703374542402</v>
      </c>
      <c r="AM289" s="8">
        <v>1.2537245995413283E-5</v>
      </c>
      <c r="AN289" s="8">
        <v>-0.93948201246910523</v>
      </c>
      <c r="AO289" s="8">
        <v>-0.72340029129172079</v>
      </c>
      <c r="AP289" s="8">
        <v>0.55165843938566195</v>
      </c>
      <c r="AQ289" s="8">
        <v>-29.281090522979135</v>
      </c>
    </row>
    <row r="290" spans="32:43" x14ac:dyDescent="0.25">
      <c r="AF290" t="str">
        <v>Cabo Verde|2009</v>
      </c>
      <c r="AG290">
        <v>124</v>
      </c>
      <c r="AH290" s="8">
        <v>155.19321076994214</v>
      </c>
      <c r="AI290" s="8">
        <v>-31.193210769942141</v>
      </c>
      <c r="AJ290" s="8">
        <v>-31.220169421553049</v>
      </c>
      <c r="AK290" s="8">
        <v>8.635011311724901E-4</v>
      </c>
      <c r="AL290" s="8">
        <v>-0.32449396331178526</v>
      </c>
      <c r="AM290" s="8">
        <v>1.3000297483766268E-5</v>
      </c>
      <c r="AN290" s="8">
        <v>-0.93948201246910523</v>
      </c>
      <c r="AO290" s="8">
        <v>-0.71910727425302068</v>
      </c>
      <c r="AP290" s="8">
        <v>0.56964371611717557</v>
      </c>
      <c r="AQ290" s="8">
        <v>-31.220169421553049</v>
      </c>
    </row>
    <row r="291" spans="32:43" x14ac:dyDescent="0.25">
      <c r="AF291" t="str">
        <v>Cabo Verde|2008</v>
      </c>
      <c r="AG291">
        <v>124</v>
      </c>
      <c r="AH291" s="8">
        <v>156.87873077335846</v>
      </c>
      <c r="AI291" s="8">
        <v>-32.878730773358456</v>
      </c>
      <c r="AJ291" s="8">
        <v>-32.905753088226497</v>
      </c>
      <c r="AK291" s="8">
        <v>8.2120335600861468E-4</v>
      </c>
      <c r="AL291" s="8">
        <v>-0.34202070161165032</v>
      </c>
      <c r="AM291" s="8">
        <v>1.3734544260049581E-5</v>
      </c>
      <c r="AN291" s="8">
        <v>-0.93476574655856526</v>
      </c>
      <c r="AO291" s="8">
        <v>-0.71875627643327511</v>
      </c>
      <c r="AP291" s="8">
        <v>0.58482535992520901</v>
      </c>
      <c r="AQ291" s="8">
        <v>-32.905753088226497</v>
      </c>
    </row>
    <row r="292" spans="32:43" x14ac:dyDescent="0.25">
      <c r="AF292" t="str">
        <v>Cabo Verde|2007</v>
      </c>
      <c r="AG292">
        <v>126</v>
      </c>
      <c r="AH292" s="8">
        <v>167.36948191617125</v>
      </c>
      <c r="AI292" s="8">
        <v>-41.369481916171253</v>
      </c>
      <c r="AJ292" s="8">
        <v>-41.410335714388907</v>
      </c>
      <c r="AK292" s="8">
        <v>9.8656042055351306E-4</v>
      </c>
      <c r="AL292" s="8">
        <v>-0.43038127813701088</v>
      </c>
      <c r="AM292" s="8">
        <v>2.6131302616058481E-5</v>
      </c>
      <c r="AN292" s="8">
        <v>-0.93476574655856526</v>
      </c>
      <c r="AO292" s="8">
        <v>-0.71812346478451994</v>
      </c>
      <c r="AP292" s="8">
        <v>0.65603450986743894</v>
      </c>
      <c r="AQ292" s="8">
        <v>-41.410335714388907</v>
      </c>
    </row>
    <row r="293" spans="32:43" x14ac:dyDescent="0.25">
      <c r="AF293" t="str">
        <v>Cabo Verde|2006</v>
      </c>
      <c r="AG293">
        <v>129</v>
      </c>
      <c r="AH293" s="8">
        <v>164.99518044160925</v>
      </c>
      <c r="AI293" s="8">
        <v>-35.99518044160925</v>
      </c>
      <c r="AJ293" s="8">
        <v>-36.028569076639791</v>
      </c>
      <c r="AK293" s="8">
        <v>9.2672664738690375E-4</v>
      </c>
      <c r="AL293" s="8">
        <v>-0.37445931514895481</v>
      </c>
      <c r="AM293" s="8">
        <v>1.8580848712443625E-5</v>
      </c>
      <c r="AN293" s="8">
        <v>-0.9300701816812933</v>
      </c>
      <c r="AO293" s="8">
        <v>-0.71363309225423188</v>
      </c>
      <c r="AP293" s="8">
        <v>0.61193080911893527</v>
      </c>
      <c r="AQ293" s="8">
        <v>-36.028569076639791</v>
      </c>
    </row>
    <row r="294" spans="32:43" x14ac:dyDescent="0.25">
      <c r="AF294" t="str">
        <v>Cabo Verde|2005</v>
      </c>
      <c r="AG294">
        <v>134</v>
      </c>
      <c r="AH294" s="8">
        <v>177.09092497808624</v>
      </c>
      <c r="AI294" s="8">
        <v>-43.090924978086235</v>
      </c>
      <c r="AJ294" s="8">
        <v>-43.13107957349709</v>
      </c>
      <c r="AK294" s="8">
        <v>9.3098980614270566E-4</v>
      </c>
      <c r="AL294" s="8">
        <v>-0.4482775884219693</v>
      </c>
      <c r="AM294" s="8">
        <v>2.6751334484544475E-5</v>
      </c>
      <c r="AN294" s="8">
        <v>-0.9277300733017374</v>
      </c>
      <c r="AO294" s="8">
        <v>-0.70695908053611112</v>
      </c>
      <c r="AP294" s="8">
        <v>0.66953535263044128</v>
      </c>
      <c r="AQ294" s="8">
        <v>-43.13107957349709</v>
      </c>
    </row>
    <row r="295" spans="32:43" x14ac:dyDescent="0.25">
      <c r="AF295" t="str">
        <v>Cabo Verde|2004</v>
      </c>
      <c r="AG295">
        <v>14</v>
      </c>
      <c r="AH295" s="8">
        <v>177.18440348460419</v>
      </c>
      <c r="AI295" s="8">
        <v>-163.18440348460419</v>
      </c>
      <c r="AJ295" s="8">
        <v>-163.32841820477597</v>
      </c>
      <c r="AK295" s="8">
        <v>8.8174931071224286E-4</v>
      </c>
      <c r="AL295" s="8">
        <v>-1.697575725504419</v>
      </c>
      <c r="AM295" s="8">
        <v>3.6331933400814853E-4</v>
      </c>
      <c r="AN295" s="8">
        <v>-0.92539503427494507</v>
      </c>
      <c r="AO295" s="8">
        <v>-0.70654935462612467</v>
      </c>
      <c r="AP295" s="8">
        <v>1.3029104825368545</v>
      </c>
      <c r="AQ295" s="8">
        <v>-163.32841820477597</v>
      </c>
    </row>
    <row r="296" spans="32:43" x14ac:dyDescent="0.25">
      <c r="AF296" t="str">
        <v>Cabo Verde|2003</v>
      </c>
      <c r="AG296">
        <v>144</v>
      </c>
      <c r="AH296" s="8">
        <v>175.3229783044533</v>
      </c>
      <c r="AI296" s="8">
        <v>-31.322978304453301</v>
      </c>
      <c r="AJ296" s="8">
        <v>-31.349366563781007</v>
      </c>
      <c r="AK296" s="8">
        <v>8.417477678222705E-4</v>
      </c>
      <c r="AL296" s="8">
        <v>-0.3258403503921623</v>
      </c>
      <c r="AM296" s="8">
        <v>1.2777896966602269E-5</v>
      </c>
      <c r="AN296" s="8">
        <v>-0.92539503427494507</v>
      </c>
      <c r="AO296" s="8">
        <v>-0.6990517505738667</v>
      </c>
      <c r="AP296" s="8">
        <v>0.57082427277767567</v>
      </c>
      <c r="AQ296" s="8">
        <v>-31.349366563781007</v>
      </c>
    </row>
    <row r="297" spans="32:43" x14ac:dyDescent="0.25">
      <c r="AF297" t="str">
        <v>Cabo Verde|2002</v>
      </c>
      <c r="AG297">
        <v>148</v>
      </c>
      <c r="AH297" s="8">
        <v>173.32910938748583</v>
      </c>
      <c r="AI297" s="8">
        <v>-25.329109387485829</v>
      </c>
      <c r="AJ297" s="8">
        <v>-25.349860052182724</v>
      </c>
      <c r="AK297" s="8">
        <v>8.185711737333589E-4</v>
      </c>
      <c r="AL297" s="8">
        <v>-0.26348548588667786</v>
      </c>
      <c r="AM297" s="8">
        <v>8.1250762889430694E-6</v>
      </c>
      <c r="AN297" s="8">
        <v>-0.92539503427494507</v>
      </c>
      <c r="AO297" s="8">
        <v>-0.69264017019559843</v>
      </c>
      <c r="AP297" s="8">
        <v>0.5133083730923137</v>
      </c>
      <c r="AQ297" s="8">
        <v>-25.349860052182724</v>
      </c>
    </row>
    <row r="298" spans="32:43" x14ac:dyDescent="0.25">
      <c r="AF298" t="str">
        <v>Cambodia|2014</v>
      </c>
      <c r="AG298">
        <v>179</v>
      </c>
      <c r="AH298" s="8">
        <v>159.67485370062252</v>
      </c>
      <c r="AI298" s="8">
        <v>19.325146299377479</v>
      </c>
      <c r="AJ298" s="8">
        <v>19.355132130001699</v>
      </c>
      <c r="AK298" s="8">
        <v>1.5492444289615145E-3</v>
      </c>
      <c r="AL298" s="8">
        <v>0.20110293995235101</v>
      </c>
      <c r="AM298" s="8">
        <v>8.9646242811716766E-6</v>
      </c>
      <c r="AN298" s="8">
        <v>-0.92539503427494507</v>
      </c>
      <c r="AO298" s="8">
        <v>-0.69180698114560857</v>
      </c>
      <c r="AP298" s="8">
        <v>0.44844502444820483</v>
      </c>
      <c r="AQ298" s="8">
        <v>19.355132130001699</v>
      </c>
    </row>
    <row r="299" spans="32:43" x14ac:dyDescent="0.25">
      <c r="AF299" t="str">
        <v>Cambodia|2013</v>
      </c>
      <c r="AG299">
        <v>183</v>
      </c>
      <c r="AH299" s="8">
        <v>161.122469094179</v>
      </c>
      <c r="AI299" s="8">
        <v>21.877530905821004</v>
      </c>
      <c r="AJ299" s="8">
        <v>21.911293150919629</v>
      </c>
      <c r="AK299" s="8">
        <v>1.5408604533779921E-3</v>
      </c>
      <c r="AL299" s="8">
        <v>0.22766282046103806</v>
      </c>
      <c r="AM299" s="8">
        <v>1.1426657131432872E-5</v>
      </c>
      <c r="AN299" s="8">
        <v>-0.92539503427494507</v>
      </c>
      <c r="AO299" s="8">
        <v>-0.69149055128089232</v>
      </c>
      <c r="AP299" s="8">
        <v>0.47714025240073599</v>
      </c>
      <c r="AQ299" s="8">
        <v>21.911293150919629</v>
      </c>
    </row>
    <row r="300" spans="32:43" x14ac:dyDescent="0.25">
      <c r="AF300" t="str">
        <v>Cambodia|2012</v>
      </c>
      <c r="AG300">
        <v>186</v>
      </c>
      <c r="AH300" s="8">
        <v>163.53360719353935</v>
      </c>
      <c r="AI300" s="8">
        <v>22.466392806460647</v>
      </c>
      <c r="AJ300" s="8">
        <v>22.500762446867537</v>
      </c>
      <c r="AK300" s="8">
        <v>1.5274878123819327E-3</v>
      </c>
      <c r="AL300" s="8">
        <v>0.23378909267910575</v>
      </c>
      <c r="AM300" s="8">
        <v>1.1945163303767529E-5</v>
      </c>
      <c r="AN300" s="8">
        <v>-0.91379468023611465</v>
      </c>
      <c r="AO300" s="8">
        <v>-0.68784214534364774</v>
      </c>
      <c r="AP300" s="8">
        <v>0.48351741714141566</v>
      </c>
      <c r="AQ300" s="8">
        <v>22.500762446867537</v>
      </c>
    </row>
    <row r="301" spans="32:43" x14ac:dyDescent="0.25">
      <c r="AF301" t="str">
        <v>Cambodia|2011</v>
      </c>
      <c r="AG301">
        <v>19</v>
      </c>
      <c r="AH301" s="8">
        <v>171.14608793123807</v>
      </c>
      <c r="AI301" s="8">
        <v>-152.14608793123807</v>
      </c>
      <c r="AJ301" s="8">
        <v>-152.287898543278</v>
      </c>
      <c r="AK301" s="8">
        <v>9.3120079399884018E-4</v>
      </c>
      <c r="AL301" s="8">
        <v>-1.5827854385144264</v>
      </c>
      <c r="AM301" s="8">
        <v>3.3357538324660244E-4</v>
      </c>
      <c r="AN301" s="8">
        <v>-0.91379468023611465</v>
      </c>
      <c r="AO301" s="8">
        <v>-0.68633596328549351</v>
      </c>
      <c r="AP301" s="8">
        <v>1.2580880090496158</v>
      </c>
      <c r="AQ301" s="8">
        <v>-152.287898543278</v>
      </c>
    </row>
    <row r="302" spans="32:43" x14ac:dyDescent="0.25">
      <c r="AF302" t="str">
        <v>Cambodia|2010</v>
      </c>
      <c r="AG302">
        <v>192</v>
      </c>
      <c r="AH302" s="8">
        <v>174.83494184580354</v>
      </c>
      <c r="AI302" s="8">
        <v>17.165058154196458</v>
      </c>
      <c r="AJ302" s="8">
        <v>17.180973032552387</v>
      </c>
      <c r="AK302" s="8">
        <v>9.2630832524884753E-4</v>
      </c>
      <c r="AL302" s="8">
        <v>0.1785687554945169</v>
      </c>
      <c r="AM302" s="8">
        <v>4.2234849223973428E-6</v>
      </c>
      <c r="AN302" s="8">
        <v>-0.91379468023611465</v>
      </c>
      <c r="AO302" s="8">
        <v>-0.67869773947989731</v>
      </c>
      <c r="AP302" s="8">
        <v>0.42257396452516677</v>
      </c>
      <c r="AQ302" s="8">
        <v>17.180973032552387</v>
      </c>
    </row>
    <row r="303" spans="32:43" x14ac:dyDescent="0.25">
      <c r="AF303" t="str">
        <v>Cambodia|2009</v>
      </c>
      <c r="AG303">
        <v>195</v>
      </c>
      <c r="AH303" s="8">
        <v>177.01457655784515</v>
      </c>
      <c r="AI303" s="8">
        <v>17.985423442154854</v>
      </c>
      <c r="AJ303" s="8">
        <v>18.002378919534667</v>
      </c>
      <c r="AK303" s="8">
        <v>9.4184648904450615E-4</v>
      </c>
      <c r="AL303" s="8">
        <v>0.18710450189769243</v>
      </c>
      <c r="AM303" s="8">
        <v>4.7147621558638391E-6</v>
      </c>
      <c r="AN303" s="8">
        <v>-0.91379468023611465</v>
      </c>
      <c r="AO303" s="8">
        <v>-0.67622757543707435</v>
      </c>
      <c r="AP303" s="8">
        <v>0.43255577894381719</v>
      </c>
      <c r="AQ303" s="8">
        <v>18.002378919534667</v>
      </c>
    </row>
    <row r="304" spans="32:43" x14ac:dyDescent="0.25">
      <c r="AF304" t="str">
        <v>Cambodia|2008</v>
      </c>
      <c r="AG304">
        <v>199</v>
      </c>
      <c r="AH304" s="8">
        <v>178.375208851303</v>
      </c>
      <c r="AI304" s="8">
        <v>20.624791148697</v>
      </c>
      <c r="AJ304" s="8">
        <v>20.643926968558056</v>
      </c>
      <c r="AK304" s="8">
        <v>9.2694669430868541E-4</v>
      </c>
      <c r="AL304" s="8">
        <v>0.21456055850796887</v>
      </c>
      <c r="AM304" s="8">
        <v>6.1018180951843676E-6</v>
      </c>
      <c r="AN304" s="8">
        <v>-0.91379468023611465</v>
      </c>
      <c r="AO304" s="8">
        <v>-0.67539948911753056</v>
      </c>
      <c r="AP304" s="8">
        <v>0.46320682044629791</v>
      </c>
      <c r="AQ304" s="8">
        <v>20.643926968558056</v>
      </c>
    </row>
    <row r="305" spans="32:43" x14ac:dyDescent="0.25">
      <c r="AF305" t="str">
        <v>Cambodia|2007</v>
      </c>
      <c r="AG305">
        <v>24</v>
      </c>
      <c r="AH305" s="8">
        <v>182.56620397089054</v>
      </c>
      <c r="AI305" s="8">
        <v>-158.56620397089054</v>
      </c>
      <c r="AJ305" s="8">
        <v>-158.72061358243749</v>
      </c>
      <c r="AK305" s="8">
        <v>9.7283905386834021E-4</v>
      </c>
      <c r="AL305" s="8">
        <v>-1.6496086901719327</v>
      </c>
      <c r="AM305" s="8">
        <v>3.7855373245883372E-4</v>
      </c>
      <c r="AN305" s="8">
        <v>-0.90231600921184008</v>
      </c>
      <c r="AO305" s="8">
        <v>-0.67519600484902143</v>
      </c>
      <c r="AP305" s="8">
        <v>1.2843709316906595</v>
      </c>
      <c r="AQ305" s="8">
        <v>-158.72061358243749</v>
      </c>
    </row>
    <row r="306" spans="32:43" x14ac:dyDescent="0.25">
      <c r="AF306" t="str">
        <v>Cambodia|2006</v>
      </c>
      <c r="AG306">
        <v>216</v>
      </c>
      <c r="AH306" s="8">
        <v>187.21384366929269</v>
      </c>
      <c r="AI306" s="8">
        <v>28.786156330707314</v>
      </c>
      <c r="AJ306" s="8">
        <v>28.81541973480434</v>
      </c>
      <c r="AK306" s="8">
        <v>1.0155466887639695E-3</v>
      </c>
      <c r="AL306" s="8">
        <v>0.29947685872313917</v>
      </c>
      <c r="AM306" s="8">
        <v>1.3024758004926387E-5</v>
      </c>
      <c r="AN306" s="8">
        <v>-0.90231600921184008</v>
      </c>
      <c r="AO306" s="8">
        <v>-0.6739151166038494</v>
      </c>
      <c r="AP306" s="8">
        <v>0.54724478866695403</v>
      </c>
      <c r="AQ306" s="8">
        <v>28.81541973480434</v>
      </c>
    </row>
    <row r="307" spans="32:43" x14ac:dyDescent="0.25">
      <c r="AF307" t="str">
        <v>Cameroon|2014</v>
      </c>
      <c r="AG307">
        <v>366</v>
      </c>
      <c r="AH307" s="8">
        <v>200.57986148709617</v>
      </c>
      <c r="AI307" s="8">
        <v>165.42013851290383</v>
      </c>
      <c r="AJ307" s="8">
        <v>165.67035544240574</v>
      </c>
      <c r="AK307" s="8">
        <v>1.5103301301777016E-3</v>
      </c>
      <c r="AL307" s="8">
        <v>1.7213752181093365</v>
      </c>
      <c r="AM307" s="8">
        <v>6.4029684650555743E-4</v>
      </c>
      <c r="AN307" s="8">
        <v>-0.89775770802185606</v>
      </c>
      <c r="AO307" s="8">
        <v>-0.67001627475721226</v>
      </c>
      <c r="AP307" s="8">
        <v>1.3120118970913857</v>
      </c>
      <c r="AQ307" s="8">
        <v>165.67035544240574</v>
      </c>
    </row>
    <row r="308" spans="32:43" x14ac:dyDescent="0.25">
      <c r="AF308" t="str">
        <v>Cameroon|2013</v>
      </c>
      <c r="AG308">
        <v>364</v>
      </c>
      <c r="AH308" s="8">
        <v>203.4888317797004</v>
      </c>
      <c r="AI308" s="8">
        <v>160.5111682202996</v>
      </c>
      <c r="AJ308" s="8">
        <v>160.75691737762617</v>
      </c>
      <c r="AK308" s="8">
        <v>1.528700359122307E-3</v>
      </c>
      <c r="AL308" s="8">
        <v>1.6703074450826259</v>
      </c>
      <c r="AM308" s="8">
        <v>6.102131684263154E-4</v>
      </c>
      <c r="AN308" s="8">
        <v>-0.89775770802185606</v>
      </c>
      <c r="AO308" s="8">
        <v>-0.66919114193688378</v>
      </c>
      <c r="AP308" s="8">
        <v>1.2924037469315175</v>
      </c>
      <c r="AQ308" s="8">
        <v>160.75691737762617</v>
      </c>
    </row>
    <row r="309" spans="32:43" x14ac:dyDescent="0.25">
      <c r="AF309" t="str">
        <v>Cameroon|2012</v>
      </c>
      <c r="AG309">
        <v>369</v>
      </c>
      <c r="AH309" s="8">
        <v>209.29646251339486</v>
      </c>
      <c r="AI309" s="8">
        <v>159.70353748660514</v>
      </c>
      <c r="AJ309" s="8">
        <v>159.95598221354493</v>
      </c>
      <c r="AK309" s="8">
        <v>1.5782137275915057E-3</v>
      </c>
      <c r="AL309" s="8">
        <v>1.6619443053671374</v>
      </c>
      <c r="AM309" s="8">
        <v>6.2371567543927054E-4</v>
      </c>
      <c r="AN309" s="8">
        <v>-0.89775770802185606</v>
      </c>
      <c r="AO309" s="8">
        <v>-0.65616566467487469</v>
      </c>
      <c r="AP309" s="8">
        <v>1.2891641886769649</v>
      </c>
      <c r="AQ309" s="8">
        <v>159.95598221354493</v>
      </c>
    </row>
    <row r="310" spans="32:43" x14ac:dyDescent="0.25">
      <c r="AF310" t="str">
        <v>Cameroon|2011</v>
      </c>
      <c r="AG310">
        <v>371</v>
      </c>
      <c r="AH310" s="8">
        <v>240.90703256334237</v>
      </c>
      <c r="AI310" s="8">
        <v>130.09296743665763</v>
      </c>
      <c r="AJ310" s="8">
        <v>130.34471795406529</v>
      </c>
      <c r="AK310" s="8">
        <v>1.9314209379498082E-3</v>
      </c>
      <c r="AL310" s="8">
        <v>1.354043393726021</v>
      </c>
      <c r="AM310" s="8">
        <v>5.0685493217070168E-4</v>
      </c>
      <c r="AN310" s="8">
        <v>-0.89775770802185606</v>
      </c>
      <c r="AO310" s="8">
        <v>-0.65435128807444043</v>
      </c>
      <c r="AP310" s="8">
        <v>1.1636337025567887</v>
      </c>
      <c r="AQ310" s="8">
        <v>130.34471795406529</v>
      </c>
    </row>
    <row r="311" spans="32:43" x14ac:dyDescent="0.25">
      <c r="AF311" t="str">
        <v>Cameroon|2010</v>
      </c>
      <c r="AG311">
        <v>37</v>
      </c>
      <c r="AH311" s="8">
        <v>250.80490706474271</v>
      </c>
      <c r="AI311" s="8">
        <v>-213.80490706474271</v>
      </c>
      <c r="AJ311" s="8">
        <v>-214.2594334236305</v>
      </c>
      <c r="AK311" s="8">
        <v>2.1213831831110998E-3</v>
      </c>
      <c r="AL311" s="8">
        <v>-2.2255520951540868</v>
      </c>
      <c r="AM311" s="8">
        <v>1.5042461011574757E-3</v>
      </c>
      <c r="AN311" s="8">
        <v>-0.89775770802185606</v>
      </c>
      <c r="AO311" s="8">
        <v>-0.65032507760419878</v>
      </c>
      <c r="AP311" s="8">
        <v>1.4918284402551409</v>
      </c>
      <c r="AQ311" s="8">
        <v>-214.2594334236305</v>
      </c>
    </row>
    <row r="312" spans="32:43" x14ac:dyDescent="0.25">
      <c r="AF312" t="str">
        <v>Cameroon|2009</v>
      </c>
      <c r="AG312">
        <v>373</v>
      </c>
      <c r="AH312" s="8">
        <v>265.18925384215567</v>
      </c>
      <c r="AI312" s="8">
        <v>107.81074615784433</v>
      </c>
      <c r="AJ312" s="8">
        <v>108.07057068353687</v>
      </c>
      <c r="AK312" s="8">
        <v>2.4042116558575782E-3</v>
      </c>
      <c r="AL312" s="8">
        <v>1.1223897774807199</v>
      </c>
      <c r="AM312" s="8">
        <v>4.3371801001015344E-4</v>
      </c>
      <c r="AN312" s="8">
        <v>-0.89775770802185606</v>
      </c>
      <c r="AO312" s="8">
        <v>-0.64852216445296162</v>
      </c>
      <c r="AP312" s="8">
        <v>1.0594289865209088</v>
      </c>
      <c r="AQ312" s="8">
        <v>108.07057068353687</v>
      </c>
    </row>
    <row r="313" spans="32:43" x14ac:dyDescent="0.25">
      <c r="AF313" t="str">
        <v>Cameroon|2008</v>
      </c>
      <c r="AG313">
        <v>382</v>
      </c>
      <c r="AH313" s="8">
        <v>274.54553514913312</v>
      </c>
      <c r="AI313" s="8">
        <v>107.45446485086688</v>
      </c>
      <c r="AJ313" s="8">
        <v>107.75212339868843</v>
      </c>
      <c r="AK313" s="8">
        <v>2.7624378845898783E-3</v>
      </c>
      <c r="AL313" s="8">
        <v>1.1188815323711316</v>
      </c>
      <c r="AM313" s="8">
        <v>4.9540919657449229E-4</v>
      </c>
      <c r="AN313" s="8">
        <v>-0.89775770802185606</v>
      </c>
      <c r="AO313" s="8">
        <v>-0.64677661655201457</v>
      </c>
      <c r="AP313" s="8">
        <v>1.057771966149194</v>
      </c>
      <c r="AQ313" s="8">
        <v>107.75212339868843</v>
      </c>
    </row>
    <row r="314" spans="32:43" x14ac:dyDescent="0.25">
      <c r="AF314" t="str">
        <v>Cameroon|2007</v>
      </c>
      <c r="AG314">
        <v>395</v>
      </c>
      <c r="AH314" s="8">
        <v>287.48805139798958</v>
      </c>
      <c r="AI314" s="8">
        <v>107.51194860201042</v>
      </c>
      <c r="AJ314" s="8">
        <v>107.86632441785294</v>
      </c>
      <c r="AK314" s="8">
        <v>3.285323920649454E-3</v>
      </c>
      <c r="AL314" s="8">
        <v>1.1197736947747021</v>
      </c>
      <c r="AM314" s="8">
        <v>5.9043191520088826E-4</v>
      </c>
      <c r="AN314" s="8">
        <v>-0.89775770802185606</v>
      </c>
      <c r="AO314" s="8">
        <v>-0.64510759452717448</v>
      </c>
      <c r="AP314" s="8">
        <v>1.058193599855292</v>
      </c>
      <c r="AQ314" s="8">
        <v>107.86632441785294</v>
      </c>
    </row>
    <row r="315" spans="32:43" x14ac:dyDescent="0.25">
      <c r="AF315" t="str">
        <v>Cameroon|2006</v>
      </c>
      <c r="AG315">
        <v>394</v>
      </c>
      <c r="AH315" s="8">
        <v>285.78051390489759</v>
      </c>
      <c r="AI315" s="8">
        <v>108.21948609510241</v>
      </c>
      <c r="AJ315" s="8">
        <v>108.5427606022851</v>
      </c>
      <c r="AK315" s="8">
        <v>2.9783147709611709E-3</v>
      </c>
      <c r="AL315" s="8">
        <v>1.1269693878068463</v>
      </c>
      <c r="AM315" s="8">
        <v>5.419911432484253E-4</v>
      </c>
      <c r="AN315" s="8">
        <v>-0.87970786716299942</v>
      </c>
      <c r="AO315" s="8">
        <v>-0.64060464143191143</v>
      </c>
      <c r="AP315" s="8">
        <v>1.0615881441532993</v>
      </c>
      <c r="AQ315" s="8">
        <v>108.5427606022851</v>
      </c>
    </row>
    <row r="316" spans="32:43" x14ac:dyDescent="0.25">
      <c r="AF316" t="str">
        <v>Cameroon|2005</v>
      </c>
      <c r="AG316">
        <v>4</v>
      </c>
      <c r="AH316" s="8">
        <v>285.24520390620216</v>
      </c>
      <c r="AI316" s="8">
        <v>-281.24520390620216</v>
      </c>
      <c r="AJ316" s="8">
        <v>-282.03708010067783</v>
      </c>
      <c r="AK316" s="8">
        <v>2.8077024276133636E-3</v>
      </c>
      <c r="AL316" s="8">
        <v>-2.928563341239605</v>
      </c>
      <c r="AM316" s="8">
        <v>3.4497161798625487E-3</v>
      </c>
      <c r="AN316" s="8">
        <v>-0.87970786716299942</v>
      </c>
      <c r="AO316" s="8">
        <v>-0.63465708426980993</v>
      </c>
      <c r="AP316" s="8">
        <v>1.7113045729032588</v>
      </c>
      <c r="AQ316" s="8">
        <v>-282.03708010067783</v>
      </c>
    </row>
    <row r="317" spans="32:43" x14ac:dyDescent="0.25">
      <c r="AF317" t="str">
        <v>Canada|2014</v>
      </c>
      <c r="AG317">
        <v>65</v>
      </c>
      <c r="AH317" s="8">
        <v>116.92007522345278</v>
      </c>
      <c r="AI317" s="8">
        <v>-51.920075223452784</v>
      </c>
      <c r="AJ317" s="8">
        <v>-52.112184268651035</v>
      </c>
      <c r="AK317" s="8">
        <v>3.6864516023331594E-3</v>
      </c>
      <c r="AL317" s="8">
        <v>-0.54087417926305126</v>
      </c>
      <c r="AM317" s="8">
        <v>1.5463470098352132E-4</v>
      </c>
      <c r="AN317" s="8">
        <v>-0.87970786716299942</v>
      </c>
      <c r="AO317" s="8">
        <v>-0.62896350793283617</v>
      </c>
      <c r="AP317" s="8">
        <v>0.73544148595455994</v>
      </c>
      <c r="AQ317" s="8">
        <v>-52.112184268651035</v>
      </c>
    </row>
    <row r="318" spans="32:43" x14ac:dyDescent="0.25">
      <c r="AF318" t="str">
        <v>Canada|2013</v>
      </c>
      <c r="AG318">
        <v>67</v>
      </c>
      <c r="AH318" s="8">
        <v>74.021237994091962</v>
      </c>
      <c r="AI318" s="8">
        <v>-7.0212379940919618</v>
      </c>
      <c r="AJ318" s="8">
        <v>-7.2152921705087802</v>
      </c>
      <c r="AK318" s="8">
        <v>2.6894846643907261E-2</v>
      </c>
      <c r="AL318" s="8">
        <v>-7.4010401847828922E-2</v>
      </c>
      <c r="AM318" s="8">
        <v>2.1627025099873316E-5</v>
      </c>
      <c r="AN318" s="8">
        <v>-0.87970786716299942</v>
      </c>
      <c r="AO318" s="8">
        <v>-0.61988522194505502</v>
      </c>
      <c r="AP318" s="8">
        <v>0.27204852847944044</v>
      </c>
      <c r="AQ318" s="8">
        <v>-7.2152921705087802</v>
      </c>
    </row>
    <row r="319" spans="32:43" x14ac:dyDescent="0.25">
      <c r="AF319" t="str">
        <v>Canada|2012</v>
      </c>
      <c r="AG319">
        <v>68</v>
      </c>
      <c r="AH319" s="8">
        <v>74.324789176723755</v>
      </c>
      <c r="AI319" s="8">
        <v>-6.3247891767237547</v>
      </c>
      <c r="AJ319" s="8">
        <v>-6.5002006560747807</v>
      </c>
      <c r="AK319" s="8">
        <v>2.6985548390278447E-2</v>
      </c>
      <c r="AL319" s="8">
        <v>-6.6672288557568252E-2</v>
      </c>
      <c r="AM319" s="8">
        <v>1.7611836413915828E-5</v>
      </c>
      <c r="AN319" s="8">
        <v>-0.87078966098259836</v>
      </c>
      <c r="AO319" s="8">
        <v>-0.61379295978034909</v>
      </c>
      <c r="AP319" s="8">
        <v>0.25820977626257346</v>
      </c>
      <c r="AQ319" s="8">
        <v>-6.5002006560747807</v>
      </c>
    </row>
    <row r="320" spans="32:43" x14ac:dyDescent="0.25">
      <c r="AF320" t="str">
        <v>Canada|2011</v>
      </c>
      <c r="AG320">
        <v>68</v>
      </c>
      <c r="AH320" s="8">
        <v>113.38369750757005</v>
      </c>
      <c r="AI320" s="8">
        <v>-45.383697507570048</v>
      </c>
      <c r="AJ320" s="8">
        <v>-45.546904225657251</v>
      </c>
      <c r="AK320" s="8">
        <v>3.5832669829459849E-3</v>
      </c>
      <c r="AL320" s="8">
        <v>-0.47275738755737778</v>
      </c>
      <c r="AM320" s="8">
        <v>1.1481979415231178E-4</v>
      </c>
      <c r="AN320" s="8">
        <v>-0.87078966098259836</v>
      </c>
      <c r="AO320" s="8">
        <v>-0.60748160820889352</v>
      </c>
      <c r="AP320" s="8">
        <v>0.68757355065285763</v>
      </c>
      <c r="AQ320" s="8">
        <v>-45.546904225657251</v>
      </c>
    </row>
    <row r="321" spans="32:43" x14ac:dyDescent="0.25">
      <c r="AF321" t="str">
        <v>Canada|2010</v>
      </c>
      <c r="AG321">
        <v>7</v>
      </c>
      <c r="AH321" s="8">
        <v>79.611128068049538</v>
      </c>
      <c r="AI321" s="8">
        <v>-72.611128068049538</v>
      </c>
      <c r="AJ321" s="8">
        <v>-74.157984517228869</v>
      </c>
      <c r="AK321" s="8">
        <v>2.0858933252426191E-2</v>
      </c>
      <c r="AL321" s="8">
        <v>-0.76302629593482718</v>
      </c>
      <c r="AM321" s="8">
        <v>1.771853450851988E-3</v>
      </c>
      <c r="AN321" s="8">
        <v>-0.87078966098259836</v>
      </c>
      <c r="AO321" s="8">
        <v>-0.60382498068284962</v>
      </c>
      <c r="AP321" s="8">
        <v>0.87351376402139602</v>
      </c>
      <c r="AQ321" s="8">
        <v>-74.157984517228869</v>
      </c>
    </row>
    <row r="322" spans="32:43" x14ac:dyDescent="0.25">
      <c r="AF322" t="str">
        <v>Canada|2009</v>
      </c>
      <c r="AG322">
        <v>72</v>
      </c>
      <c r="AH322" s="8">
        <v>114.60804095446395</v>
      </c>
      <c r="AI322" s="8">
        <v>-42.608040954463945</v>
      </c>
      <c r="AJ322" s="8">
        <v>-42.76290641014004</v>
      </c>
      <c r="AK322" s="8">
        <v>3.6214904148651741E-3</v>
      </c>
      <c r="AL322" s="8">
        <v>-0.44385216729259669</v>
      </c>
      <c r="AM322" s="8">
        <v>1.0229199244271639E-4</v>
      </c>
      <c r="AN322" s="8">
        <v>-0.87078966098259836</v>
      </c>
      <c r="AO322" s="8">
        <v>-0.59831415132872423</v>
      </c>
      <c r="AP322" s="8">
        <v>0.66622231071362115</v>
      </c>
      <c r="AQ322" s="8">
        <v>-42.76290641014004</v>
      </c>
    </row>
    <row r="323" spans="32:43" x14ac:dyDescent="0.25">
      <c r="AF323" t="str">
        <v>Canada|2008</v>
      </c>
      <c r="AG323">
        <v>74</v>
      </c>
      <c r="AH323" s="8">
        <v>81.629879961883688</v>
      </c>
      <c r="AI323" s="8">
        <v>-7.6298799618836881</v>
      </c>
      <c r="AJ323" s="8">
        <v>-7.7824017978001709</v>
      </c>
      <c r="AK323" s="8">
        <v>1.9598298813047064E-2</v>
      </c>
      <c r="AL323" s="8">
        <v>-8.0126215653393812E-2</v>
      </c>
      <c r="AM323" s="8">
        <v>1.8334351025145926E-5</v>
      </c>
      <c r="AN323" s="8">
        <v>-0.87078966098259836</v>
      </c>
      <c r="AO323" s="8">
        <v>-0.58803217533912056</v>
      </c>
      <c r="AP323" s="8">
        <v>0.28306574440117938</v>
      </c>
      <c r="AQ323" s="8">
        <v>-7.7824017978001709</v>
      </c>
    </row>
    <row r="324" spans="32:43" x14ac:dyDescent="0.25">
      <c r="AF324" t="str">
        <v>Canada|2007</v>
      </c>
      <c r="AG324">
        <v>74</v>
      </c>
      <c r="AH324" s="8">
        <v>83.803015050719154</v>
      </c>
      <c r="AI324" s="8">
        <v>-9.8030150507191536</v>
      </c>
      <c r="AJ324" s="8">
        <v>-9.9739867220053622</v>
      </c>
      <c r="AK324" s="8">
        <v>1.7141758461438322E-2</v>
      </c>
      <c r="AL324" s="8">
        <v>-0.10281895410354253</v>
      </c>
      <c r="AM324" s="8">
        <v>2.6339820513694748E-5</v>
      </c>
      <c r="AN324" s="8">
        <v>-0.87078966098259836</v>
      </c>
      <c r="AO324" s="8">
        <v>-0.58562354238548009</v>
      </c>
      <c r="AP324" s="8">
        <v>0.32065394758764865</v>
      </c>
      <c r="AQ324" s="8">
        <v>-9.9739867220053622</v>
      </c>
    </row>
    <row r="325" spans="32:43" x14ac:dyDescent="0.25">
      <c r="AF325" t="str">
        <v>Canada|2006</v>
      </c>
      <c r="AG325">
        <v>75</v>
      </c>
      <c r="AH325" s="8">
        <v>115.71132521439094</v>
      </c>
      <c r="AI325" s="8">
        <v>-40.711325214390939</v>
      </c>
      <c r="AJ325" s="8">
        <v>-40.851468852616406</v>
      </c>
      <c r="AK325" s="8">
        <v>3.4305654646366495E-3</v>
      </c>
      <c r="AL325" s="8">
        <v>-0.42405326589224479</v>
      </c>
      <c r="AM325" s="8">
        <v>8.8430266324892633E-5</v>
      </c>
      <c r="AN325" s="8">
        <v>-0.87078966098259836</v>
      </c>
      <c r="AO325" s="8">
        <v>-0.58103856446066959</v>
      </c>
      <c r="AP325" s="8">
        <v>0.65119372378136819</v>
      </c>
      <c r="AQ325" s="8">
        <v>-40.851468852616406</v>
      </c>
    </row>
    <row r="326" spans="32:43" x14ac:dyDescent="0.25">
      <c r="AF326" t="str">
        <v>Canada|2005</v>
      </c>
      <c r="AG326">
        <v>76</v>
      </c>
      <c r="AH326" s="8">
        <v>89.925069529241313</v>
      </c>
      <c r="AI326" s="8">
        <v>-13.925069529241313</v>
      </c>
      <c r="AJ326" s="8">
        <v>-14.082167751966026</v>
      </c>
      <c r="AK326" s="8">
        <v>1.1155826680361754E-2</v>
      </c>
      <c r="AL326" s="8">
        <v>-0.14561040075460255</v>
      </c>
      <c r="AM326" s="8">
        <v>3.4171233320773938E-5</v>
      </c>
      <c r="AN326" s="8">
        <v>-0.87078966098259836</v>
      </c>
      <c r="AO326" s="8">
        <v>-0.57753057053620749</v>
      </c>
      <c r="AP326" s="8">
        <v>0.38158930901507521</v>
      </c>
      <c r="AQ326" s="8">
        <v>-14.082167751966026</v>
      </c>
    </row>
    <row r="327" spans="32:43" x14ac:dyDescent="0.25">
      <c r="AF327" t="str">
        <v>Canada|2004</v>
      </c>
      <c r="AG327">
        <v>77</v>
      </c>
      <c r="AH327" s="8">
        <v>92.857356210520635</v>
      </c>
      <c r="AI327" s="8">
        <v>-15.857356210520635</v>
      </c>
      <c r="AJ327" s="8">
        <v>-15.996576907204791</v>
      </c>
      <c r="AK327" s="8">
        <v>8.7031555245704779E-3</v>
      </c>
      <c r="AL327" s="8">
        <v>-0.16561050231269661</v>
      </c>
      <c r="AM327" s="8">
        <v>3.4399389062417063E-5</v>
      </c>
      <c r="AN327" s="8">
        <v>-0.85315769206794112</v>
      </c>
      <c r="AO327" s="8">
        <v>-0.56755497958989276</v>
      </c>
      <c r="AP327" s="8">
        <v>0.4069527027956647</v>
      </c>
      <c r="AQ327" s="8">
        <v>-15.996576907204791</v>
      </c>
    </row>
    <row r="328" spans="32:43" x14ac:dyDescent="0.25">
      <c r="AF328" t="str">
        <v>Canada|2003</v>
      </c>
      <c r="AG328">
        <v>78</v>
      </c>
      <c r="AH328" s="8">
        <v>96.175809922490004</v>
      </c>
      <c r="AI328" s="8">
        <v>-18.175809922490004</v>
      </c>
      <c r="AJ328" s="8">
        <v>-18.29550077682941</v>
      </c>
      <c r="AK328" s="8">
        <v>6.5420922771893229E-3</v>
      </c>
      <c r="AL328" s="8">
        <v>-0.18961731431672485</v>
      </c>
      <c r="AM328" s="8">
        <v>3.3824013325624302E-5</v>
      </c>
      <c r="AN328" s="8">
        <v>-0.85315769206794112</v>
      </c>
      <c r="AO328" s="8">
        <v>-0.56580572462766066</v>
      </c>
      <c r="AP328" s="8">
        <v>0.4354507025103127</v>
      </c>
      <c r="AQ328" s="8">
        <v>-18.29550077682941</v>
      </c>
    </row>
    <row r="329" spans="32:43" x14ac:dyDescent="0.25">
      <c r="AF329" t="str">
        <v>Central African Republic|2014</v>
      </c>
      <c r="AG329">
        <v>437</v>
      </c>
      <c r="AH329" s="8">
        <v>255.63180724844429</v>
      </c>
      <c r="AI329" s="8">
        <v>181.36819275155571</v>
      </c>
      <c r="AJ329" s="8">
        <v>181.89378465570513</v>
      </c>
      <c r="AK329" s="8">
        <v>2.8895539511935571E-3</v>
      </c>
      <c r="AL329" s="8">
        <v>1.8886367958450647</v>
      </c>
      <c r="AM329" s="8">
        <v>1.4766800068930323E-3</v>
      </c>
      <c r="AN329" s="8">
        <v>-0.85315769206794112</v>
      </c>
      <c r="AO329" s="8">
        <v>-0.56438130268140951</v>
      </c>
      <c r="AP329" s="8">
        <v>1.3742768264964176</v>
      </c>
      <c r="AQ329" s="8">
        <v>181.89378465570513</v>
      </c>
    </row>
    <row r="330" spans="32:43" x14ac:dyDescent="0.25">
      <c r="AF330" t="str">
        <v>Central African Republic|2013</v>
      </c>
      <c r="AG330">
        <v>451</v>
      </c>
      <c r="AH330" s="8">
        <v>261.46592199297606</v>
      </c>
      <c r="AI330" s="8">
        <v>189.53407800702394</v>
      </c>
      <c r="AJ330" s="8">
        <v>190.08693762813061</v>
      </c>
      <c r="AK330" s="8">
        <v>2.9084566672763156E-3</v>
      </c>
      <c r="AL330" s="8">
        <v>1.9736891095973217</v>
      </c>
      <c r="AM330" s="8">
        <v>1.6232559907739359E-3</v>
      </c>
      <c r="AN330" s="8">
        <v>-0.85315769206794112</v>
      </c>
      <c r="AO330" s="8">
        <v>-0.56437909146599163</v>
      </c>
      <c r="AP330" s="8">
        <v>1.4048804609636087</v>
      </c>
      <c r="AQ330" s="8">
        <v>190.08693762813061</v>
      </c>
    </row>
    <row r="331" spans="32:43" x14ac:dyDescent="0.25">
      <c r="AF331" t="str">
        <v>Central African Republic|2012</v>
      </c>
      <c r="AG331">
        <v>439</v>
      </c>
      <c r="AH331" s="8">
        <v>261.65744492396732</v>
      </c>
      <c r="AI331" s="8">
        <v>177.34255507603268</v>
      </c>
      <c r="AJ331" s="8">
        <v>177.86156808464085</v>
      </c>
      <c r="AK331" s="8">
        <v>2.9180728259472297E-3</v>
      </c>
      <c r="AL331" s="8">
        <v>1.8467431352867185</v>
      </c>
      <c r="AM331" s="8">
        <v>1.4258709747944588E-3</v>
      </c>
      <c r="AN331" s="8">
        <v>-0.85315769206794112</v>
      </c>
      <c r="AO331" s="8">
        <v>-0.55687264393723901</v>
      </c>
      <c r="AP331" s="8">
        <v>1.3589492762008148</v>
      </c>
      <c r="AQ331" s="8">
        <v>177.86156808464085</v>
      </c>
    </row>
    <row r="332" spans="32:43" x14ac:dyDescent="0.25">
      <c r="AF332" t="str">
        <v>Central African Republic|2011</v>
      </c>
      <c r="AG332">
        <v>443</v>
      </c>
      <c r="AH332" s="8">
        <v>278.67796625179676</v>
      </c>
      <c r="AI332" s="8">
        <v>164.32203374820324</v>
      </c>
      <c r="AJ332" s="8">
        <v>164.8505015669208</v>
      </c>
      <c r="AK332" s="8">
        <v>3.2057398290839911E-3</v>
      </c>
      <c r="AL332" s="8">
        <v>1.7114018272961564</v>
      </c>
      <c r="AM332" s="8">
        <v>1.345639376887245E-3</v>
      </c>
      <c r="AN332" s="8">
        <v>-0.84227124419471866</v>
      </c>
      <c r="AO332" s="8">
        <v>-0.55422593317262936</v>
      </c>
      <c r="AP332" s="8">
        <v>1.3082055753191684</v>
      </c>
      <c r="AQ332" s="8">
        <v>164.8505015669208</v>
      </c>
    </row>
    <row r="333" spans="32:43" x14ac:dyDescent="0.25">
      <c r="AF333" t="str">
        <v>Central African Republic|2010</v>
      </c>
      <c r="AG333">
        <v>446</v>
      </c>
      <c r="AH333" s="8">
        <v>289.41476350321648</v>
      </c>
      <c r="AI333" s="8">
        <v>156.58523649678352</v>
      </c>
      <c r="AJ333" s="8">
        <v>157.13085340340049</v>
      </c>
      <c r="AK333" s="8">
        <v>3.4723728332093614E-3</v>
      </c>
      <c r="AL333" s="8">
        <v>1.6310418148726453</v>
      </c>
      <c r="AM333" s="8">
        <v>1.3242474847743923E-3</v>
      </c>
      <c r="AN333" s="8">
        <v>-0.84227124419471866</v>
      </c>
      <c r="AO333" s="8">
        <v>-0.55112350968712054</v>
      </c>
      <c r="AP333" s="8">
        <v>1.2771224744998599</v>
      </c>
      <c r="AQ333" s="8">
        <v>157.13085340340049</v>
      </c>
    </row>
    <row r="334" spans="32:43" x14ac:dyDescent="0.25">
      <c r="AF334" t="str">
        <v>Central African Republic|2009</v>
      </c>
      <c r="AG334">
        <v>453</v>
      </c>
      <c r="AH334" s="8">
        <v>298.67921422615967</v>
      </c>
      <c r="AI334" s="8">
        <v>154.32078577384033</v>
      </c>
      <c r="AJ334" s="8">
        <v>154.90078346341178</v>
      </c>
      <c r="AK334" s="8">
        <v>3.7443173404507605E-3</v>
      </c>
      <c r="AL334" s="8">
        <v>1.607673948911936</v>
      </c>
      <c r="AM334" s="8">
        <v>1.3877132864130153E-3</v>
      </c>
      <c r="AN334" s="8">
        <v>-0.84227124419471866</v>
      </c>
      <c r="AO334" s="8">
        <v>-0.54386730614895029</v>
      </c>
      <c r="AP334" s="8">
        <v>1.2679408302093345</v>
      </c>
      <c r="AQ334" s="8">
        <v>154.90078346341178</v>
      </c>
    </row>
    <row r="335" spans="32:43" x14ac:dyDescent="0.25">
      <c r="AF335" t="str">
        <v>Chad|2014</v>
      </c>
      <c r="AG335">
        <v>362</v>
      </c>
      <c r="AH335" s="8">
        <v>237.4177535709417</v>
      </c>
      <c r="AI335" s="8">
        <v>124.5822464290583</v>
      </c>
      <c r="AJ335" s="8">
        <v>124.92130373892019</v>
      </c>
      <c r="AK335" s="8">
        <v>2.7141672374033665E-3</v>
      </c>
      <c r="AL335" s="8">
        <v>1.2971950630212881</v>
      </c>
      <c r="AM335" s="8">
        <v>6.5422854403087176E-4</v>
      </c>
      <c r="AN335" s="8">
        <v>-0.84227124419471866</v>
      </c>
      <c r="AO335" s="8">
        <v>-0.54087417926305126</v>
      </c>
      <c r="AP335" s="8">
        <v>1.1389447146465399</v>
      </c>
      <c r="AQ335" s="8">
        <v>124.92130373892019</v>
      </c>
    </row>
    <row r="336" spans="32:43" x14ac:dyDescent="0.25">
      <c r="AF336" t="str">
        <v>Chad|2013</v>
      </c>
      <c r="AG336">
        <v>366</v>
      </c>
      <c r="AH336" s="8">
        <v>241.40197849647339</v>
      </c>
      <c r="AI336" s="8">
        <v>124.59802150352661</v>
      </c>
      <c r="AJ336" s="8">
        <v>124.9327516576551</v>
      </c>
      <c r="AK336" s="8">
        <v>2.6792826515639012E-3</v>
      </c>
      <c r="AL336" s="8">
        <v>1.2973366288465757</v>
      </c>
      <c r="AM336" s="8">
        <v>6.4593826318678702E-4</v>
      </c>
      <c r="AN336" s="8">
        <v>-0.84227124419471866</v>
      </c>
      <c r="AO336" s="8">
        <v>-0.54053051235944971</v>
      </c>
      <c r="AP336" s="8">
        <v>1.1390068607548314</v>
      </c>
      <c r="AQ336" s="8">
        <v>124.9327516576551</v>
      </c>
    </row>
    <row r="337" spans="32:43" x14ac:dyDescent="0.25">
      <c r="AF337" t="str">
        <v>Chad|2012</v>
      </c>
      <c r="AG337">
        <v>367</v>
      </c>
      <c r="AH337" s="8">
        <v>246.26601341496851</v>
      </c>
      <c r="AI337" s="8">
        <v>120.73398658503149</v>
      </c>
      <c r="AJ337" s="8">
        <v>121.05767209007567</v>
      </c>
      <c r="AK337" s="8">
        <v>2.6738124024336197E-3</v>
      </c>
      <c r="AL337" s="8">
        <v>1.2571001665553461</v>
      </c>
      <c r="AM337" s="8">
        <v>6.0525089241374543E-4</v>
      </c>
      <c r="AN337" s="8">
        <v>-0.84227124419471866</v>
      </c>
      <c r="AO337" s="8">
        <v>-0.53764803992825594</v>
      </c>
      <c r="AP337" s="8">
        <v>1.12120478350538</v>
      </c>
      <c r="AQ337" s="8">
        <v>121.05767209007567</v>
      </c>
    </row>
    <row r="338" spans="32:43" x14ac:dyDescent="0.25">
      <c r="AF338" t="str">
        <v>Chad|2011</v>
      </c>
      <c r="AG338">
        <v>365</v>
      </c>
      <c r="AH338" s="8">
        <v>257.4978143163504</v>
      </c>
      <c r="AI338" s="8">
        <v>107.5021856836496</v>
      </c>
      <c r="AJ338" s="8">
        <v>107.85463064218912</v>
      </c>
      <c r="AK338" s="8">
        <v>3.2677777156251914E-3</v>
      </c>
      <c r="AL338" s="8">
        <v>1.1196621553974706</v>
      </c>
      <c r="AM338" s="8">
        <v>5.8715121925266502E-4</v>
      </c>
      <c r="AN338" s="8">
        <v>-0.84227124419471866</v>
      </c>
      <c r="AO338" s="8">
        <v>-0.53633177554935474</v>
      </c>
      <c r="AP338" s="8">
        <v>1.0581408958156142</v>
      </c>
      <c r="AQ338" s="8">
        <v>107.85463064218912</v>
      </c>
    </row>
    <row r="339" spans="32:43" x14ac:dyDescent="0.25">
      <c r="AF339" t="str">
        <v>Chad|2010</v>
      </c>
      <c r="AG339">
        <v>364</v>
      </c>
      <c r="AH339" s="8">
        <v>259.32459228107507</v>
      </c>
      <c r="AI339" s="8">
        <v>104.67540771892493</v>
      </c>
      <c r="AJ339" s="8">
        <v>105.01848874843677</v>
      </c>
      <c r="AK339" s="8">
        <v>3.2668631362013307E-3</v>
      </c>
      <c r="AL339" s="8">
        <v>1.0902200556000314</v>
      </c>
      <c r="AM339" s="8">
        <v>5.5652200032838635E-4</v>
      </c>
      <c r="AN339" s="8">
        <v>-0.84227124419471866</v>
      </c>
      <c r="AO339" s="8">
        <v>-0.53317170956945159</v>
      </c>
      <c r="AP339" s="8">
        <v>1.0441360330914893</v>
      </c>
      <c r="AQ339" s="8">
        <v>105.01848874843677</v>
      </c>
    </row>
    <row r="340" spans="32:43" x14ac:dyDescent="0.25">
      <c r="AF340" t="str">
        <v>Chad|2009</v>
      </c>
      <c r="AG340">
        <v>37</v>
      </c>
      <c r="AH340" s="8">
        <v>268.04027812225036</v>
      </c>
      <c r="AI340" s="8">
        <v>-231.04027812225036</v>
      </c>
      <c r="AJ340" s="8">
        <v>-231.88791900421137</v>
      </c>
      <c r="AK340" s="8">
        <v>3.65539043862661E-3</v>
      </c>
      <c r="AL340" s="8">
        <v>-2.4068103209314358</v>
      </c>
      <c r="AM340" s="8">
        <v>3.0360567584030219E-3</v>
      </c>
      <c r="AN340" s="8">
        <v>-0.82505741806651978</v>
      </c>
      <c r="AO340" s="8">
        <v>-0.53129394648039197</v>
      </c>
      <c r="AP340" s="8">
        <v>1.5513898030254794</v>
      </c>
      <c r="AQ340" s="8">
        <v>-231.88791900421137</v>
      </c>
    </row>
    <row r="341" spans="32:43" x14ac:dyDescent="0.25">
      <c r="AF341" t="str">
        <v>Chad|2008</v>
      </c>
      <c r="AG341">
        <v>394</v>
      </c>
      <c r="AH341" s="8">
        <v>274.95740597532813</v>
      </c>
      <c r="AI341" s="8">
        <v>119.04259402467187</v>
      </c>
      <c r="AJ341" s="8">
        <v>119.53030998011701</v>
      </c>
      <c r="AK341" s="8">
        <v>4.0802701467625236E-3</v>
      </c>
      <c r="AL341" s="8">
        <v>1.2403640433586629</v>
      </c>
      <c r="AM341" s="8">
        <v>9.0046093797304576E-4</v>
      </c>
      <c r="AN341" s="8">
        <v>-0.82505741806651978</v>
      </c>
      <c r="AO341" s="8">
        <v>-0.52531255822035317</v>
      </c>
      <c r="AP341" s="8">
        <v>1.1137163208639187</v>
      </c>
      <c r="AQ341" s="8">
        <v>119.53030998011701</v>
      </c>
    </row>
    <row r="342" spans="32:43" x14ac:dyDescent="0.25">
      <c r="AF342" t="str">
        <v>Chile|2014</v>
      </c>
      <c r="AG342">
        <v>83</v>
      </c>
      <c r="AH342" s="8">
        <v>98.951398412968189</v>
      </c>
      <c r="AI342" s="8">
        <v>-15.951398412968189</v>
      </c>
      <c r="AJ342" s="8">
        <v>-16.009520409549872</v>
      </c>
      <c r="AK342" s="8">
        <v>3.6304645670092329E-3</v>
      </c>
      <c r="AL342" s="8">
        <v>-0.16616803971284019</v>
      </c>
      <c r="AM342" s="8">
        <v>1.4372711732294275E-5</v>
      </c>
      <c r="AN342" s="8">
        <v>-0.82505741806651978</v>
      </c>
      <c r="AO342" s="8">
        <v>-0.52454798327663632</v>
      </c>
      <c r="AP342" s="8">
        <v>0.40763714221454378</v>
      </c>
      <c r="AQ342" s="8">
        <v>-16.009520409549872</v>
      </c>
    </row>
    <row r="343" spans="32:43" x14ac:dyDescent="0.25">
      <c r="AF343" t="str">
        <v>Chile|2013</v>
      </c>
      <c r="AG343">
        <v>84</v>
      </c>
      <c r="AH343" s="8">
        <v>107.26674985439672</v>
      </c>
      <c r="AI343" s="8">
        <v>-23.266749854396721</v>
      </c>
      <c r="AJ343" s="8">
        <v>-23.340076102041795</v>
      </c>
      <c r="AK343" s="8">
        <v>3.1416456109437125E-3</v>
      </c>
      <c r="AL343" s="8">
        <v>-0.24231368849044921</v>
      </c>
      <c r="AM343" s="8">
        <v>2.6435138947422192E-5</v>
      </c>
      <c r="AN343" s="8">
        <v>-0.82505741806651978</v>
      </c>
      <c r="AO343" s="8">
        <v>-0.52339781432825649</v>
      </c>
      <c r="AP343" s="8">
        <v>0.49225368306438216</v>
      </c>
      <c r="AQ343" s="8">
        <v>-23.340076102041795</v>
      </c>
    </row>
    <row r="344" spans="32:43" x14ac:dyDescent="0.25">
      <c r="AF344" t="str">
        <v>Chile|2012</v>
      </c>
      <c r="AG344">
        <v>84</v>
      </c>
      <c r="AH344" s="8">
        <v>107.85964016531815</v>
      </c>
      <c r="AI344" s="8">
        <v>-23.859640165318154</v>
      </c>
      <c r="AJ344" s="8">
        <v>-23.927760304544208</v>
      </c>
      <c r="AK344" s="8">
        <v>2.8469082922532377E-3</v>
      </c>
      <c r="AL344" s="8">
        <v>-0.24845167204433094</v>
      </c>
      <c r="AM344" s="8">
        <v>2.5176621155311049E-5</v>
      </c>
      <c r="AN344" s="8">
        <v>-0.82505741806651978</v>
      </c>
      <c r="AO344" s="8">
        <v>-0.51882216444936358</v>
      </c>
      <c r="AP344" s="8">
        <v>0.49844926727233829</v>
      </c>
      <c r="AQ344" s="8">
        <v>-23.927760304544208</v>
      </c>
    </row>
    <row r="345" spans="32:43" x14ac:dyDescent="0.25">
      <c r="AF345" t="str">
        <v>Chile|2011</v>
      </c>
      <c r="AG345">
        <v>86</v>
      </c>
      <c r="AH345" s="8">
        <v>120.4417191445792</v>
      </c>
      <c r="AI345" s="8">
        <v>-34.441719144579196</v>
      </c>
      <c r="AJ345" s="8">
        <v>-34.541640574498054</v>
      </c>
      <c r="AK345" s="8">
        <v>2.8927818209258101E-3</v>
      </c>
      <c r="AL345" s="8">
        <v>-0.35865165986010733</v>
      </c>
      <c r="AM345" s="8">
        <v>5.3311569648379816E-5</v>
      </c>
      <c r="AN345" s="8">
        <v>-0.82505741806651978</v>
      </c>
      <c r="AO345" s="8">
        <v>-0.51572128161924713</v>
      </c>
      <c r="AP345" s="8">
        <v>0.59887532914631514</v>
      </c>
      <c r="AQ345" s="8">
        <v>-34.541640574498054</v>
      </c>
    </row>
    <row r="346" spans="32:43" x14ac:dyDescent="0.25">
      <c r="AF346" t="str">
        <v>Chile|2010</v>
      </c>
      <c r="AG346">
        <v>89</v>
      </c>
      <c r="AH346" s="8">
        <v>125.95442925195047</v>
      </c>
      <c r="AI346" s="8">
        <v>-36.954429251950472</v>
      </c>
      <c r="AJ346" s="8">
        <v>-37.064514310599989</v>
      </c>
      <c r="AK346" s="8">
        <v>2.9700931118914827E-3</v>
      </c>
      <c r="AL346" s="8">
        <v>-0.38483216194691949</v>
      </c>
      <c r="AM346" s="8">
        <v>6.3024086591117914E-5</v>
      </c>
      <c r="AN346" s="8">
        <v>-0.82505741806651978</v>
      </c>
      <c r="AO346" s="8">
        <v>-0.51092584091562288</v>
      </c>
      <c r="AP346" s="8">
        <v>0.62034841979884137</v>
      </c>
      <c r="AQ346" s="8">
        <v>-37.064514310599989</v>
      </c>
    </row>
    <row r="347" spans="32:43" x14ac:dyDescent="0.25">
      <c r="AF347" t="str">
        <v>Chile|2009</v>
      </c>
      <c r="AG347">
        <v>91</v>
      </c>
      <c r="AH347" s="8">
        <v>123.5380520077276</v>
      </c>
      <c r="AI347" s="8">
        <v>-32.5380520077276</v>
      </c>
      <c r="AJ347" s="8">
        <v>-32.63474202741785</v>
      </c>
      <c r="AK347" s="8">
        <v>2.9627940557648814E-3</v>
      </c>
      <c r="AL347" s="8">
        <v>-0.33884011521781082</v>
      </c>
      <c r="AM347" s="8">
        <v>4.8739570877777453E-5</v>
      </c>
      <c r="AN347" s="8">
        <v>-0.82505741806651978</v>
      </c>
      <c r="AO347" s="8">
        <v>-0.5017003278702975</v>
      </c>
      <c r="AP347" s="8">
        <v>0.58209974679414767</v>
      </c>
      <c r="AQ347" s="8">
        <v>-32.63474202741785</v>
      </c>
    </row>
    <row r="348" spans="32:43" x14ac:dyDescent="0.25">
      <c r="AF348" t="str">
        <v>Chile|2008</v>
      </c>
      <c r="AG348">
        <v>88</v>
      </c>
      <c r="AH348" s="8">
        <v>123.35123227495788</v>
      </c>
      <c r="AI348" s="8">
        <v>-35.35123227495788</v>
      </c>
      <c r="AJ348" s="8">
        <v>-35.447410831686874</v>
      </c>
      <c r="AK348" s="8">
        <v>2.7132745233685836E-3</v>
      </c>
      <c r="AL348" s="8">
        <v>-0.36808955343747168</v>
      </c>
      <c r="AM348" s="8">
        <v>5.2660216816836926E-5</v>
      </c>
      <c r="AN348" s="8">
        <v>-0.82505741806651978</v>
      </c>
      <c r="AO348" s="8">
        <v>-0.50013320098963054</v>
      </c>
      <c r="AP348" s="8">
        <v>0.60670384326907945</v>
      </c>
      <c r="AQ348" s="8">
        <v>-35.447410831686874</v>
      </c>
    </row>
    <row r="349" spans="32:43" x14ac:dyDescent="0.25">
      <c r="AF349" t="str">
        <v>Chile|2007</v>
      </c>
      <c r="AG349">
        <v>9</v>
      </c>
      <c r="AH349" s="8">
        <v>129.5190329750406</v>
      </c>
      <c r="AI349" s="8">
        <v>-120.5190329750406</v>
      </c>
      <c r="AJ349" s="8">
        <v>-120.82136149276693</v>
      </c>
      <c r="AK349" s="8">
        <v>2.5022770310730441E-3</v>
      </c>
      <c r="AL349" s="8">
        <v>-1.2547541364632508</v>
      </c>
      <c r="AM349" s="8">
        <v>5.6421250645796674E-4</v>
      </c>
      <c r="AN349" s="8">
        <v>-0.82505741806651978</v>
      </c>
      <c r="AO349" s="8">
        <v>-0.4968304740325335</v>
      </c>
      <c r="AP349" s="8">
        <v>1.120158085478675</v>
      </c>
      <c r="AQ349" s="8">
        <v>-120.82136149276693</v>
      </c>
    </row>
    <row r="350" spans="32:43" x14ac:dyDescent="0.25">
      <c r="AF350" t="str">
        <v>Chile|2006</v>
      </c>
      <c r="AG350">
        <v>91</v>
      </c>
      <c r="AH350" s="8">
        <v>123.0130122715463</v>
      </c>
      <c r="AI350" s="8">
        <v>-32.013012271546302</v>
      </c>
      <c r="AJ350" s="8">
        <v>-32.083818355833344</v>
      </c>
      <c r="AK350" s="8">
        <v>2.2069095237279282E-3</v>
      </c>
      <c r="AL350" s="8">
        <v>-0.33324623328914343</v>
      </c>
      <c r="AM350" s="8">
        <v>3.5089444672622823E-5</v>
      </c>
      <c r="AN350" s="8">
        <v>-0.82505741806651978</v>
      </c>
      <c r="AO350" s="8">
        <v>-0.49517530923628639</v>
      </c>
      <c r="AP350" s="8">
        <v>0.57727483341051988</v>
      </c>
      <c r="AQ350" s="8">
        <v>-32.083818355833344</v>
      </c>
    </row>
    <row r="351" spans="32:43" x14ac:dyDescent="0.25">
      <c r="AF351" t="str">
        <v>China|2014</v>
      </c>
      <c r="AG351">
        <v>86</v>
      </c>
      <c r="AH351" s="8">
        <v>148.10388585197063</v>
      </c>
      <c r="AI351" s="8">
        <v>-62.103885851970631</v>
      </c>
      <c r="AJ351" s="8">
        <v>-62.297689068791179</v>
      </c>
      <c r="AK351" s="8">
        <v>3.1109214437560592E-3</v>
      </c>
      <c r="AL351" s="8">
        <v>-0.64677661655201457</v>
      </c>
      <c r="AM351" s="8">
        <v>1.8648881384842892E-4</v>
      </c>
      <c r="AN351" s="8">
        <v>-0.82505741806651978</v>
      </c>
      <c r="AO351" s="8">
        <v>-0.48362533671514335</v>
      </c>
      <c r="AP351" s="8">
        <v>0.80422423275602339</v>
      </c>
      <c r="AQ351" s="8">
        <v>-62.297689068791179</v>
      </c>
    </row>
    <row r="352" spans="32:43" x14ac:dyDescent="0.25">
      <c r="AF352" t="str">
        <v>China|2013</v>
      </c>
      <c r="AG352">
        <v>88</v>
      </c>
      <c r="AH352" s="8">
        <v>154.48912991517145</v>
      </c>
      <c r="AI352" s="8">
        <v>-66.489129915171446</v>
      </c>
      <c r="AJ352" s="8">
        <v>-66.573489624083805</v>
      </c>
      <c r="AK352" s="8">
        <v>1.2671666963637127E-3</v>
      </c>
      <c r="AL352" s="8">
        <v>-0.69180698114560857</v>
      </c>
      <c r="AM352" s="8">
        <v>8.6747359307680141E-5</v>
      </c>
      <c r="AN352" s="8">
        <v>-0.79968509868701798</v>
      </c>
      <c r="AO352" s="8">
        <v>-0.48163157781666194</v>
      </c>
      <c r="AP352" s="8">
        <v>0.83174934995202043</v>
      </c>
      <c r="AQ352" s="8">
        <v>-66.573489624083805</v>
      </c>
    </row>
    <row r="353" spans="32:43" x14ac:dyDescent="0.25">
      <c r="AF353" t="str">
        <v>China|2012</v>
      </c>
      <c r="AG353">
        <v>89</v>
      </c>
      <c r="AH353" s="8">
        <v>158.07468529096445</v>
      </c>
      <c r="AI353" s="8">
        <v>-69.074685290964453</v>
      </c>
      <c r="AJ353" s="8">
        <v>-69.238960724594932</v>
      </c>
      <c r="AK353" s="8">
        <v>2.3725866464678262E-3</v>
      </c>
      <c r="AL353" s="8">
        <v>-0.71910727425302068</v>
      </c>
      <c r="AM353" s="8">
        <v>1.7568837714836613E-4</v>
      </c>
      <c r="AN353" s="8">
        <v>-0.79968509868701798</v>
      </c>
      <c r="AO353" s="8">
        <v>-0.48087540489073732</v>
      </c>
      <c r="AP353" s="8">
        <v>0.8480019305715174</v>
      </c>
      <c r="AQ353" s="8">
        <v>-69.238960724594932</v>
      </c>
    </row>
    <row r="354" spans="32:43" x14ac:dyDescent="0.25">
      <c r="AF354" t="str">
        <v>China|2011</v>
      </c>
      <c r="AG354">
        <v>91</v>
      </c>
      <c r="AH354" s="8">
        <v>151.97457363720738</v>
      </c>
      <c r="AI354" s="8">
        <v>-60.974573637207385</v>
      </c>
      <c r="AJ354" s="8">
        <v>-61.095832034803578</v>
      </c>
      <c r="AK354" s="8">
        <v>1.9847245476109516E-3</v>
      </c>
      <c r="AL354" s="8">
        <v>-0.63465708426980993</v>
      </c>
      <c r="AM354" s="8">
        <v>1.1443089031800143E-4</v>
      </c>
      <c r="AN354" s="8">
        <v>-0.79968509868701798</v>
      </c>
      <c r="AO354" s="8">
        <v>-0.47275738755737778</v>
      </c>
      <c r="AP354" s="8">
        <v>0.79665367900349893</v>
      </c>
      <c r="AQ354" s="8">
        <v>-61.095832034803578</v>
      </c>
    </row>
    <row r="355" spans="32:43" x14ac:dyDescent="0.25">
      <c r="AF355" t="str">
        <v>China|2010</v>
      </c>
      <c r="AG355">
        <v>92</v>
      </c>
      <c r="AH355" s="8">
        <v>157.22916990647215</v>
      </c>
      <c r="AI355" s="8">
        <v>-65.229169906472151</v>
      </c>
      <c r="AJ355" s="8">
        <v>-65.312009333094821</v>
      </c>
      <c r="AK355" s="8">
        <v>1.2683643860991088E-3</v>
      </c>
      <c r="AL355" s="8">
        <v>-0.67869773947989731</v>
      </c>
      <c r="AM355" s="8">
        <v>8.3569922191997569E-5</v>
      </c>
      <c r="AN355" s="8">
        <v>-0.79968509868701798</v>
      </c>
      <c r="AO355" s="8">
        <v>-0.4722709018260155</v>
      </c>
      <c r="AP355" s="8">
        <v>0.82383113529405849</v>
      </c>
      <c r="AQ355" s="8">
        <v>-65.312009333094821</v>
      </c>
    </row>
    <row r="356" spans="32:43" x14ac:dyDescent="0.25">
      <c r="AF356" t="str">
        <v>China|2009</v>
      </c>
      <c r="AG356">
        <v>93</v>
      </c>
      <c r="AH356" s="8">
        <v>157.99121462446371</v>
      </c>
      <c r="AI356" s="8">
        <v>-64.991214624463709</v>
      </c>
      <c r="AJ356" s="8">
        <v>-65.074852305899995</v>
      </c>
      <c r="AK356" s="8">
        <v>1.2852534961298977E-3</v>
      </c>
      <c r="AL356" s="8">
        <v>-0.67622757543707435</v>
      </c>
      <c r="AM356" s="8">
        <v>8.4068837991660284E-5</v>
      </c>
      <c r="AN356" s="8">
        <v>-0.79968509868701798</v>
      </c>
      <c r="AO356" s="8">
        <v>-0.47210952070166901</v>
      </c>
      <c r="AP356" s="8">
        <v>0.82233057552122812</v>
      </c>
      <c r="AQ356" s="8">
        <v>-65.074852305899995</v>
      </c>
    </row>
    <row r="357" spans="32:43" x14ac:dyDescent="0.25">
      <c r="AF357" t="str">
        <v>China|2008</v>
      </c>
      <c r="AG357">
        <v>97</v>
      </c>
      <c r="AH357" s="8">
        <v>160.06787733135241</v>
      </c>
      <c r="AI357" s="8">
        <v>-63.067877331352406</v>
      </c>
      <c r="AJ357" s="8">
        <v>-63.139462390443761</v>
      </c>
      <c r="AK357" s="8">
        <v>1.1337609853040887E-3</v>
      </c>
      <c r="AL357" s="8">
        <v>-0.65616566467487469</v>
      </c>
      <c r="AM357" s="8">
        <v>6.9814098753663524E-5</v>
      </c>
      <c r="AN357" s="8">
        <v>-0.79968509868701798</v>
      </c>
      <c r="AO357" s="8">
        <v>-0.4692391559528899</v>
      </c>
      <c r="AP357" s="8">
        <v>0.81004053273578525</v>
      </c>
      <c r="AQ357" s="8">
        <v>-63.139462390443761</v>
      </c>
    </row>
    <row r="358" spans="32:43" x14ac:dyDescent="0.25">
      <c r="AF358" t="str">
        <v>China|2007</v>
      </c>
      <c r="AG358">
        <v>96</v>
      </c>
      <c r="AH358" s="8">
        <v>164.60163915270286</v>
      </c>
      <c r="AI358" s="8">
        <v>-68.601639152702859</v>
      </c>
      <c r="AJ358" s="8">
        <v>-68.659013667013582</v>
      </c>
      <c r="AK358" s="8">
        <v>8.3564431305377471E-4</v>
      </c>
      <c r="AL358" s="8">
        <v>-0.71363309225423188</v>
      </c>
      <c r="AM358" s="8">
        <v>6.0846618941237516E-5</v>
      </c>
      <c r="AN358" s="8">
        <v>-0.79968509868701798</v>
      </c>
      <c r="AO358" s="8">
        <v>-0.46758057980099238</v>
      </c>
      <c r="AP358" s="8">
        <v>0.84476807009630273</v>
      </c>
      <c r="AQ358" s="8">
        <v>-68.659013667013582</v>
      </c>
    </row>
    <row r="359" spans="32:43" x14ac:dyDescent="0.25">
      <c r="AF359" t="str">
        <v>China|2006</v>
      </c>
      <c r="AG359">
        <v>98</v>
      </c>
      <c r="AH359" s="8">
        <v>169.38343655604154</v>
      </c>
      <c r="AI359" s="8">
        <v>-71.383436556041545</v>
      </c>
      <c r="AJ359" s="8">
        <v>-71.448540278989995</v>
      </c>
      <c r="AK359" s="8">
        <v>9.1119738337878888E-4</v>
      </c>
      <c r="AL359" s="8">
        <v>-0.74259900068860651</v>
      </c>
      <c r="AM359" s="8">
        <v>7.184872293780182E-5</v>
      </c>
      <c r="AN359" s="8">
        <v>-0.78511991800691594</v>
      </c>
      <c r="AO359" s="8">
        <v>-0.46286185524610857</v>
      </c>
      <c r="AP359" s="8">
        <v>0.86174184109198648</v>
      </c>
      <c r="AQ359" s="8">
        <v>-71.448540278989995</v>
      </c>
    </row>
    <row r="360" spans="32:43" x14ac:dyDescent="0.25">
      <c r="AF360" t="str">
        <v>China|2005</v>
      </c>
      <c r="AG360">
        <v>99</v>
      </c>
      <c r="AH360" s="8">
        <v>173.10801709911931</v>
      </c>
      <c r="AI360" s="8">
        <v>-74.108017099119309</v>
      </c>
      <c r="AJ360" s="8">
        <v>-74.176479977387942</v>
      </c>
      <c r="AK360" s="8">
        <v>9.229728653813731E-4</v>
      </c>
      <c r="AL360" s="8">
        <v>-0.77094724507041379</v>
      </c>
      <c r="AM360" s="8">
        <v>7.8440660536734523E-5</v>
      </c>
      <c r="AN360" s="8">
        <v>-0.78511991800691594</v>
      </c>
      <c r="AO360" s="8">
        <v>-0.46238955947152471</v>
      </c>
      <c r="AP360" s="8">
        <v>0.87803601581621571</v>
      </c>
      <c r="AQ360" s="8">
        <v>-74.176479977387942</v>
      </c>
    </row>
    <row r="361" spans="32:43" x14ac:dyDescent="0.25">
      <c r="AF361" t="str">
        <v>China|2004</v>
      </c>
      <c r="AG361">
        <v>11</v>
      </c>
      <c r="AH361" s="8">
        <v>180.06146761511849</v>
      </c>
      <c r="AI361" s="8">
        <v>-169.06146761511849</v>
      </c>
      <c r="AJ361" s="8">
        <v>-169.24471811525447</v>
      </c>
      <c r="AK361" s="8">
        <v>1.0827546181453082E-3</v>
      </c>
      <c r="AL361" s="8">
        <v>-1.758890622804083</v>
      </c>
      <c r="AM361" s="8">
        <v>4.790492460090211E-4</v>
      </c>
      <c r="AN361" s="8">
        <v>-0.78511991800691594</v>
      </c>
      <c r="AO361" s="8">
        <v>-0.46196467734490748</v>
      </c>
      <c r="AP361" s="8">
        <v>1.3262317379719439</v>
      </c>
      <c r="AQ361" s="8">
        <v>-169.24471811525447</v>
      </c>
    </row>
    <row r="362" spans="32:43" x14ac:dyDescent="0.25">
      <c r="AF362" t="str">
        <v>China|2003</v>
      </c>
      <c r="AG362">
        <v>13</v>
      </c>
      <c r="AH362" s="8">
        <v>183.49731265152636</v>
      </c>
      <c r="AI362" s="8">
        <v>-170.49731265152636</v>
      </c>
      <c r="AJ362" s="8">
        <v>-170.69672929664151</v>
      </c>
      <c r="AK362" s="8">
        <v>1.1682511196135486E-3</v>
      </c>
      <c r="AL362" s="8">
        <v>-1.7739048583527486</v>
      </c>
      <c r="AM362" s="8">
        <v>5.2578291980473588E-4</v>
      </c>
      <c r="AN362" s="8">
        <v>-0.78511991800691594</v>
      </c>
      <c r="AO362" s="8">
        <v>-0.45077818732694436</v>
      </c>
      <c r="AP362" s="8">
        <v>1.3318801966966656</v>
      </c>
      <c r="AQ362" s="8">
        <v>-170.69672929664151</v>
      </c>
    </row>
    <row r="363" spans="32:43" x14ac:dyDescent="0.25">
      <c r="AF363" t="str">
        <v>China|2002</v>
      </c>
      <c r="AG363">
        <v>16</v>
      </c>
      <c r="AH363" s="8">
        <v>186.2484315695468</v>
      </c>
      <c r="AI363" s="8">
        <v>-170.2484315695468</v>
      </c>
      <c r="AJ363" s="8">
        <v>-170.46276153113146</v>
      </c>
      <c r="AK363" s="8">
        <v>1.257341836184723E-3</v>
      </c>
      <c r="AL363" s="8">
        <v>-1.7713944268482134</v>
      </c>
      <c r="AM363" s="8">
        <v>5.6432887766272029E-4</v>
      </c>
      <c r="AN363" s="8">
        <v>-0.78511991800691594</v>
      </c>
      <c r="AO363" s="8">
        <v>-0.45015185375118821</v>
      </c>
      <c r="AP363" s="8">
        <v>1.3309374240918366</v>
      </c>
      <c r="AQ363" s="8">
        <v>-170.46276153113146</v>
      </c>
    </row>
    <row r="364" spans="32:43" x14ac:dyDescent="0.25">
      <c r="AF364" t="str">
        <v>China|2001</v>
      </c>
      <c r="AG364">
        <v>11</v>
      </c>
      <c r="AH364" s="8">
        <v>187.84600758775107</v>
      </c>
      <c r="AI364" s="8">
        <v>-176.84600758775107</v>
      </c>
      <c r="AJ364" s="8">
        <v>-177.07952922023239</v>
      </c>
      <c r="AK364" s="8">
        <v>1.3187387244003295E-3</v>
      </c>
      <c r="AL364" s="8">
        <v>-1.8400971957994328</v>
      </c>
      <c r="AM364" s="8">
        <v>6.3872710344699615E-4</v>
      </c>
      <c r="AN364" s="8">
        <v>-0.78511991800691594</v>
      </c>
      <c r="AO364" s="8">
        <v>-0.448866035604783</v>
      </c>
      <c r="AP364" s="8">
        <v>1.3565018229989345</v>
      </c>
      <c r="AQ364" s="8">
        <v>-177.07952922023239</v>
      </c>
    </row>
    <row r="365" spans="32:43" x14ac:dyDescent="0.25">
      <c r="AF365" t="str">
        <v>China|2000</v>
      </c>
      <c r="AG365">
        <v>115</v>
      </c>
      <c r="AH365" s="8">
        <v>190.06064633063335</v>
      </c>
      <c r="AI365" s="8">
        <v>-75.060646330633347</v>
      </c>
      <c r="AJ365" s="8">
        <v>-75.16505055492344</v>
      </c>
      <c r="AK365" s="8">
        <v>1.3889995884963937E-3</v>
      </c>
      <c r="AL365" s="8">
        <v>-0.78103964885400967</v>
      </c>
      <c r="AM365" s="8">
        <v>1.21214309915772E-4</v>
      </c>
      <c r="AN365" s="8">
        <v>-0.78511991800691594</v>
      </c>
      <c r="AO365" s="8">
        <v>-0.4482775884219693</v>
      </c>
      <c r="AP365" s="8">
        <v>0.88376447589502583</v>
      </c>
      <c r="AQ365" s="8">
        <v>-75.16505055492344</v>
      </c>
    </row>
    <row r="366" spans="32:43" x14ac:dyDescent="0.25">
      <c r="AF366" t="str">
        <v>Colombia|2014</v>
      </c>
      <c r="AG366">
        <v>144</v>
      </c>
      <c r="AH366" s="8">
        <v>129.96576777514716</v>
      </c>
      <c r="AI366" s="8">
        <v>14.034232224852843</v>
      </c>
      <c r="AJ366" s="8">
        <v>14.058069027292223</v>
      </c>
      <c r="AK366" s="8">
        <v>1.6955957744340909E-3</v>
      </c>
      <c r="AL366" s="8">
        <v>0.14605489580365882</v>
      </c>
      <c r="AM366" s="8">
        <v>5.1759912913438453E-6</v>
      </c>
      <c r="AN366" s="8">
        <v>-0.78511991800691594</v>
      </c>
      <c r="AO366" s="8">
        <v>-0.4465994862565667</v>
      </c>
      <c r="AP366" s="8">
        <v>0.38217129118192383</v>
      </c>
      <c r="AQ366" s="8">
        <v>14.058069027292223</v>
      </c>
    </row>
    <row r="367" spans="32:43" x14ac:dyDescent="0.25">
      <c r="AF367" t="str">
        <v>Colombia|2013</v>
      </c>
      <c r="AG367">
        <v>145</v>
      </c>
      <c r="AH367" s="8">
        <v>140.75644759495015</v>
      </c>
      <c r="AI367" s="8">
        <v>4.2435524050498543</v>
      </c>
      <c r="AJ367" s="8">
        <v>4.2492469991746269</v>
      </c>
      <c r="AK367" s="8">
        <v>1.3401419418261973E-3</v>
      </c>
      <c r="AL367" s="8">
        <v>4.4154983553190384E-2</v>
      </c>
      <c r="AM367" s="8">
        <v>3.7376154865997095E-7</v>
      </c>
      <c r="AN367" s="8">
        <v>-0.76867526413634313</v>
      </c>
      <c r="AO367" s="8">
        <v>-0.44496247837710468</v>
      </c>
      <c r="AP367" s="8">
        <v>0.21013087244189127</v>
      </c>
      <c r="AQ367" s="8">
        <v>4.2492469991746269</v>
      </c>
    </row>
    <row r="368" spans="32:43" x14ac:dyDescent="0.25">
      <c r="AF368" t="str">
        <v>Colombia|2012</v>
      </c>
      <c r="AG368">
        <v>143</v>
      </c>
      <c r="AH368" s="8">
        <v>135.68579204572791</v>
      </c>
      <c r="AI368" s="8">
        <v>7.3142079542720921</v>
      </c>
      <c r="AJ368" s="8">
        <v>7.3263474138541467</v>
      </c>
      <c r="AK368" s="8">
        <v>1.6569593136000101E-3</v>
      </c>
      <c r="AL368" s="8">
        <v>7.6117823325196968E-2</v>
      </c>
      <c r="AM368" s="8">
        <v>1.3737469174834931E-6</v>
      </c>
      <c r="AN368" s="8">
        <v>-0.76867526413634313</v>
      </c>
      <c r="AO368" s="8">
        <v>-0.44385216729259669</v>
      </c>
      <c r="AP368" s="8">
        <v>0.27589458734305927</v>
      </c>
      <c r="AQ368" s="8">
        <v>7.3263474138541467</v>
      </c>
    </row>
    <row r="369" spans="32:43" x14ac:dyDescent="0.25">
      <c r="AF369" t="str">
        <v>Colombia|2011</v>
      </c>
      <c r="AG369">
        <v>144</v>
      </c>
      <c r="AH369" s="8">
        <v>143.96774078322437</v>
      </c>
      <c r="AI369" s="8">
        <v>3.2259216775628374E-2</v>
      </c>
      <c r="AJ369" s="8">
        <v>3.2335245817551962E-2</v>
      </c>
      <c r="AK369" s="8">
        <v>2.3512745922073504E-3</v>
      </c>
      <c r="AL369" s="8">
        <v>3.3583344703834705E-4</v>
      </c>
      <c r="AM369" s="8">
        <v>3.7973056295593288E-11</v>
      </c>
      <c r="AN369" s="8">
        <v>-0.76867526413634313</v>
      </c>
      <c r="AO369" s="8">
        <v>-0.44373500343114758</v>
      </c>
      <c r="AP369" s="8">
        <v>1.8325759112199063E-2</v>
      </c>
      <c r="AQ369" s="8">
        <v>3.2335245817551962E-2</v>
      </c>
    </row>
    <row r="370" spans="32:43" x14ac:dyDescent="0.25">
      <c r="AF370" t="str">
        <v>Colombia|2010</v>
      </c>
      <c r="AG370">
        <v>15</v>
      </c>
      <c r="AH370" s="8">
        <v>146.98484362581812</v>
      </c>
      <c r="AI370" s="8">
        <v>-131.98484362581812</v>
      </c>
      <c r="AJ370" s="8">
        <v>-132.13380601089122</v>
      </c>
      <c r="AK370" s="8">
        <v>1.1273601326584482E-3</v>
      </c>
      <c r="AL370" s="8">
        <v>-1.3731815438626009</v>
      </c>
      <c r="AM370" s="8">
        <v>3.0402579336210581E-4</v>
      </c>
      <c r="AN370" s="8">
        <v>-0.76867526413634313</v>
      </c>
      <c r="AO370" s="8">
        <v>-0.44067124978432232</v>
      </c>
      <c r="AP370" s="8">
        <v>1.171828291117176</v>
      </c>
      <c r="AQ370" s="8">
        <v>-132.13380601089122</v>
      </c>
    </row>
    <row r="371" spans="32:43" x14ac:dyDescent="0.25">
      <c r="AF371" t="str">
        <v>Colombia|2009</v>
      </c>
      <c r="AG371">
        <v>15</v>
      </c>
      <c r="AH371" s="8">
        <v>149.20811030445151</v>
      </c>
      <c r="AI371" s="8">
        <v>-134.20811030445151</v>
      </c>
      <c r="AJ371" s="8">
        <v>-134.35886581075493</v>
      </c>
      <c r="AK371" s="8">
        <v>1.1220361633281963E-3</v>
      </c>
      <c r="AL371" s="8">
        <v>-1.3963088784251148</v>
      </c>
      <c r="AM371" s="8">
        <v>3.1286672862323013E-4</v>
      </c>
      <c r="AN371" s="8">
        <v>-0.76867526413634313</v>
      </c>
      <c r="AO371" s="8">
        <v>-0.44025035964715054</v>
      </c>
      <c r="AP371" s="8">
        <v>1.1816551436121769</v>
      </c>
      <c r="AQ371" s="8">
        <v>-134.35886581075493</v>
      </c>
    </row>
    <row r="372" spans="32:43" x14ac:dyDescent="0.25">
      <c r="AF372" t="str">
        <v>Colombia|2008</v>
      </c>
      <c r="AG372">
        <v>146</v>
      </c>
      <c r="AH372" s="8">
        <v>152.31368092358676</v>
      </c>
      <c r="AI372" s="8">
        <v>-6.3136809235867588</v>
      </c>
      <c r="AJ372" s="8">
        <v>-6.3206510535327904</v>
      </c>
      <c r="AK372" s="8">
        <v>1.1027550622551589E-3</v>
      </c>
      <c r="AL372" s="8">
        <v>-6.5687264542186666E-2</v>
      </c>
      <c r="AM372" s="8">
        <v>6.8049127005434392E-7</v>
      </c>
      <c r="AN372" s="8">
        <v>-0.76867526413634313</v>
      </c>
      <c r="AO372" s="8">
        <v>-0.43945468848658531</v>
      </c>
      <c r="AP372" s="8">
        <v>0.25629526827896504</v>
      </c>
      <c r="AQ372" s="8">
        <v>-6.3206510535327904</v>
      </c>
    </row>
    <row r="373" spans="32:43" x14ac:dyDescent="0.25">
      <c r="AF373" t="str">
        <v>Colombia|2007</v>
      </c>
      <c r="AG373">
        <v>144</v>
      </c>
      <c r="AH373" s="8">
        <v>158.26780677209888</v>
      </c>
      <c r="AI373" s="8">
        <v>-14.267806772098879</v>
      </c>
      <c r="AJ373" s="8">
        <v>-14.282167488176231</v>
      </c>
      <c r="AK373" s="8">
        <v>1.005499766701438E-3</v>
      </c>
      <c r="AL373" s="8">
        <v>-0.14843442165721032</v>
      </c>
      <c r="AM373" s="8">
        <v>3.1680358405736132E-6</v>
      </c>
      <c r="AN373" s="8">
        <v>-0.76867526413634313</v>
      </c>
      <c r="AO373" s="8">
        <v>-0.43863732634077363</v>
      </c>
      <c r="AP373" s="8">
        <v>0.38527188017971198</v>
      </c>
      <c r="AQ373" s="8">
        <v>-14.282167488176231</v>
      </c>
    </row>
    <row r="374" spans="32:43" x14ac:dyDescent="0.25">
      <c r="AF374" t="str">
        <v>Colombia|2006</v>
      </c>
      <c r="AG374">
        <v>147</v>
      </c>
      <c r="AH374" s="8">
        <v>166.74485815027552</v>
      </c>
      <c r="AI374" s="8">
        <v>-19.744858150275519</v>
      </c>
      <c r="AJ374" s="8">
        <v>-19.764978102828344</v>
      </c>
      <c r="AK374" s="8">
        <v>1.017959769454322E-3</v>
      </c>
      <c r="AL374" s="8">
        <v>-0.20541593565112315</v>
      </c>
      <c r="AM374" s="8">
        <v>6.1424716150281809E-6</v>
      </c>
      <c r="AN374" s="8">
        <v>-0.75445491650017138</v>
      </c>
      <c r="AO374" s="8">
        <v>-0.43595214872698562</v>
      </c>
      <c r="AP374" s="8">
        <v>0.45322834824304969</v>
      </c>
      <c r="AQ374" s="8">
        <v>-19.764978102828344</v>
      </c>
    </row>
    <row r="375" spans="32:43" x14ac:dyDescent="0.25">
      <c r="AF375" t="str">
        <v>Colombia|2005</v>
      </c>
      <c r="AG375">
        <v>144</v>
      </c>
      <c r="AH375" s="8">
        <v>169.78612395943119</v>
      </c>
      <c r="AI375" s="8">
        <v>-25.786123959431194</v>
      </c>
      <c r="AJ375" s="8">
        <v>-25.812135091011488</v>
      </c>
      <c r="AK375" s="8">
        <v>1.0077094160782028E-3</v>
      </c>
      <c r="AL375" s="8">
        <v>-0.268264961172413</v>
      </c>
      <c r="AM375" s="8">
        <v>1.0370579948133463E-5</v>
      </c>
      <c r="AN375" s="8">
        <v>-0.75445491650017138</v>
      </c>
      <c r="AO375" s="8">
        <v>-0.43561945881818681</v>
      </c>
      <c r="AP375" s="8">
        <v>0.51794300957963801</v>
      </c>
      <c r="AQ375" s="8">
        <v>-25.812135091011488</v>
      </c>
    </row>
    <row r="376" spans="32:43" x14ac:dyDescent="0.25">
      <c r="AF376" t="str">
        <v>Colombia|2004</v>
      </c>
      <c r="AG376">
        <v>148</v>
      </c>
      <c r="AH376" s="8">
        <v>168.69089731594957</v>
      </c>
      <c r="AI376" s="8">
        <v>-20.69089731594957</v>
      </c>
      <c r="AJ376" s="8">
        <v>-20.711442117962342</v>
      </c>
      <c r="AK376" s="8">
        <v>9.9195420076289434E-4</v>
      </c>
      <c r="AL376" s="8">
        <v>-0.21525526691963007</v>
      </c>
      <c r="AM376" s="8">
        <v>6.5725238136473535E-6</v>
      </c>
      <c r="AN376" s="8">
        <v>-0.75445491650017138</v>
      </c>
      <c r="AO376" s="8">
        <v>-0.43477976743540792</v>
      </c>
      <c r="AP376" s="8">
        <v>0.46395610451812147</v>
      </c>
      <c r="AQ376" s="8">
        <v>-20.711442117962342</v>
      </c>
    </row>
    <row r="377" spans="32:43" x14ac:dyDescent="0.25">
      <c r="AF377" t="str">
        <v>Colombia|2003</v>
      </c>
      <c r="AG377">
        <v>15</v>
      </c>
      <c r="AH377" s="8">
        <v>162.67493362314804</v>
      </c>
      <c r="AI377" s="8">
        <v>-147.67493362314804</v>
      </c>
      <c r="AJ377" s="8">
        <v>-147.8184748806969</v>
      </c>
      <c r="AK377" s="8">
        <v>9.7106439276085574E-4</v>
      </c>
      <c r="AL377" s="8">
        <v>-1.5363023857272118</v>
      </c>
      <c r="AM377" s="8">
        <v>3.27736893084938E-4</v>
      </c>
      <c r="AN377" s="8">
        <v>-0.75445491650017138</v>
      </c>
      <c r="AO377" s="8">
        <v>-0.43067337523401888</v>
      </c>
      <c r="AP377" s="8">
        <v>1.2394766580001464</v>
      </c>
      <c r="AQ377" s="8">
        <v>-147.8184748806969</v>
      </c>
    </row>
    <row r="378" spans="32:43" x14ac:dyDescent="0.25">
      <c r="AF378" t="str">
        <v>Colombia|2002</v>
      </c>
      <c r="AG378">
        <v>163</v>
      </c>
      <c r="AH378" s="8">
        <v>164.9522251290787</v>
      </c>
      <c r="AI378" s="8">
        <v>-1.9522251290786983</v>
      </c>
      <c r="AJ378" s="8">
        <v>-1.9541220931367824</v>
      </c>
      <c r="AK378" s="8">
        <v>9.7075001851043184E-4</v>
      </c>
      <c r="AL378" s="8">
        <v>-2.0309524289605373E-2</v>
      </c>
      <c r="AM378" s="8">
        <v>5.7257273754091554E-8</v>
      </c>
      <c r="AN378" s="8">
        <v>-0.75445491650017138</v>
      </c>
      <c r="AO378" s="8">
        <v>-0.43038127813701088</v>
      </c>
      <c r="AP378" s="8">
        <v>0.14251148827236831</v>
      </c>
      <c r="AQ378" s="8">
        <v>-1.9541220931367824</v>
      </c>
    </row>
    <row r="379" spans="32:43" x14ac:dyDescent="0.25">
      <c r="AF379" t="str">
        <v>Colombia|2001</v>
      </c>
      <c r="AG379">
        <v>165</v>
      </c>
      <c r="AH379" s="8">
        <v>166.26157153342942</v>
      </c>
      <c r="AI379" s="8">
        <v>-1.261571533429418</v>
      </c>
      <c r="AJ379" s="8">
        <v>-1.2628123635998982</v>
      </c>
      <c r="AK379" s="8">
        <v>9.8259266875013211E-4</v>
      </c>
      <c r="AL379" s="8">
        <v>-1.3124546541324019E-2</v>
      </c>
      <c r="AM379" s="8">
        <v>2.4203102407983757E-8</v>
      </c>
      <c r="AN379" s="8">
        <v>-0.75445491650017138</v>
      </c>
      <c r="AO379" s="8">
        <v>-0.42769547969556282</v>
      </c>
      <c r="AP379" s="8">
        <v>0.11456241330089036</v>
      </c>
      <c r="AQ379" s="8">
        <v>-1.2628123635998982</v>
      </c>
    </row>
    <row r="380" spans="32:43" x14ac:dyDescent="0.25">
      <c r="AF380" t="str">
        <v>Colombia|2000</v>
      </c>
      <c r="AG380">
        <v>167</v>
      </c>
      <c r="AH380" s="8">
        <v>168.23178186661656</v>
      </c>
      <c r="AI380" s="8">
        <v>-1.2317818666165579</v>
      </c>
      <c r="AJ380" s="8">
        <v>-1.233142812916141</v>
      </c>
      <c r="AK380" s="8">
        <v>1.1036404586139098E-3</v>
      </c>
      <c r="AL380" s="8">
        <v>-1.281541119503966E-2</v>
      </c>
      <c r="AM380" s="8">
        <v>2.5922341855168594E-8</v>
      </c>
      <c r="AN380" s="8">
        <v>-0.74238642102988828</v>
      </c>
      <c r="AO380" s="8">
        <v>-0.42655320229364424</v>
      </c>
      <c r="AP380" s="8">
        <v>0.11320517300476891</v>
      </c>
      <c r="AQ380" s="8">
        <v>-1.233142812916141</v>
      </c>
    </row>
    <row r="381" spans="32:43" x14ac:dyDescent="0.25">
      <c r="AF381" t="str">
        <v>Comoros|2014</v>
      </c>
      <c r="AG381">
        <v>23</v>
      </c>
      <c r="AH381" s="8">
        <v>162.35559220402442</v>
      </c>
      <c r="AI381" s="8">
        <v>-139.35559220402442</v>
      </c>
      <c r="AJ381" s="8">
        <v>-139.57030138386551</v>
      </c>
      <c r="AK381" s="8">
        <v>1.5383586458739132E-3</v>
      </c>
      <c r="AL381" s="8">
        <v>-1.4501658142918155</v>
      </c>
      <c r="AM381" s="8">
        <v>4.6287475775833259E-4</v>
      </c>
      <c r="AN381" s="8">
        <v>-0.74238642102988828</v>
      </c>
      <c r="AO381" s="8">
        <v>-0.42615522833294939</v>
      </c>
      <c r="AP381" s="8">
        <v>1.2042283065481461</v>
      </c>
      <c r="AQ381" s="8">
        <v>-139.57030138386551</v>
      </c>
    </row>
    <row r="382" spans="32:43" x14ac:dyDescent="0.25">
      <c r="AF382" t="str">
        <v>Comoros|2013</v>
      </c>
      <c r="AG382">
        <v>233</v>
      </c>
      <c r="AH382" s="8">
        <v>165.27112812810083</v>
      </c>
      <c r="AI382" s="8">
        <v>67.728871871899173</v>
      </c>
      <c r="AJ382" s="8">
        <v>67.830657134000077</v>
      </c>
      <c r="AK382" s="8">
        <v>1.5005790361109408E-3</v>
      </c>
      <c r="AL382" s="8">
        <v>0.70478862706080447</v>
      </c>
      <c r="AM382" s="8">
        <v>1.0664261655000456E-4</v>
      </c>
      <c r="AN382" s="8">
        <v>-0.74238642102988828</v>
      </c>
      <c r="AO382" s="8">
        <v>-0.42533819183976307</v>
      </c>
      <c r="AP382" s="8">
        <v>0.83951690099771337</v>
      </c>
      <c r="AQ382" s="8">
        <v>67.830657134000077</v>
      </c>
    </row>
    <row r="383" spans="32:43" x14ac:dyDescent="0.25">
      <c r="AF383" t="str">
        <v>Comoros|2012</v>
      </c>
      <c r="AG383">
        <v>237</v>
      </c>
      <c r="AH383" s="8">
        <v>166.6301510445528</v>
      </c>
      <c r="AI383" s="8">
        <v>70.369848955447196</v>
      </c>
      <c r="AJ383" s="8">
        <v>70.47524634273374</v>
      </c>
      <c r="AK383" s="8">
        <v>1.495523503018124E-3</v>
      </c>
      <c r="AL383" s="8">
        <v>0.73226885826302068</v>
      </c>
      <c r="AM383" s="8">
        <v>1.1473246285806244E-4</v>
      </c>
      <c r="AN383" s="8">
        <v>-0.74238642102988828</v>
      </c>
      <c r="AO383" s="8">
        <v>-0.42489970427502893</v>
      </c>
      <c r="AP383" s="8">
        <v>0.85572709333234309</v>
      </c>
      <c r="AQ383" s="8">
        <v>70.47524634273374</v>
      </c>
    </row>
    <row r="384" spans="32:43" x14ac:dyDescent="0.25">
      <c r="AF384" t="str">
        <v>Comoros|2011</v>
      </c>
      <c r="AG384">
        <v>241</v>
      </c>
      <c r="AH384" s="8">
        <v>164.15366077227031</v>
      </c>
      <c r="AI384" s="8">
        <v>76.846339227729686</v>
      </c>
      <c r="AJ384" s="8">
        <v>76.958029743912817</v>
      </c>
      <c r="AK384" s="8">
        <v>1.4513172511666857E-3</v>
      </c>
      <c r="AL384" s="8">
        <v>0.79964553442425179</v>
      </c>
      <c r="AM384" s="8">
        <v>1.3276698929203288E-4</v>
      </c>
      <c r="AN384" s="8">
        <v>-0.74238642102988828</v>
      </c>
      <c r="AO384" s="8">
        <v>-0.42479352107083196</v>
      </c>
      <c r="AP384" s="8">
        <v>0.89422901676486199</v>
      </c>
      <c r="AQ384" s="8">
        <v>76.958029743912817</v>
      </c>
    </row>
    <row r="385" spans="32:43" x14ac:dyDescent="0.25">
      <c r="AF385" t="str">
        <v>Comoros|2010</v>
      </c>
      <c r="AG385">
        <v>246</v>
      </c>
      <c r="AH385" s="8">
        <v>164.78025355955833</v>
      </c>
      <c r="AI385" s="8">
        <v>81.219746440441668</v>
      </c>
      <c r="AJ385" s="8">
        <v>81.337144411943029</v>
      </c>
      <c r="AK385" s="8">
        <v>1.4433500505843153E-3</v>
      </c>
      <c r="AL385" s="8">
        <v>0.84515084392375228</v>
      </c>
      <c r="AM385" s="8">
        <v>1.4749231167822245E-4</v>
      </c>
      <c r="AN385" s="8">
        <v>-0.73241136224184278</v>
      </c>
      <c r="AO385" s="8">
        <v>-0.42479179495060193</v>
      </c>
      <c r="AP385" s="8">
        <v>0.91932086015914616</v>
      </c>
      <c r="AQ385" s="8">
        <v>81.337144411943029</v>
      </c>
    </row>
    <row r="386" spans="32:43" x14ac:dyDescent="0.25">
      <c r="AF386" t="str">
        <v>Comoros|2009</v>
      </c>
      <c r="AG386">
        <v>251</v>
      </c>
      <c r="AH386" s="8">
        <v>167.67410027476595</v>
      </c>
      <c r="AI386" s="8">
        <v>83.325899725234052</v>
      </c>
      <c r="AJ386" s="8">
        <v>83.446364695192955</v>
      </c>
      <c r="AK386" s="8">
        <v>1.4436215453954519E-3</v>
      </c>
      <c r="AL386" s="8">
        <v>0.86706702659656643</v>
      </c>
      <c r="AM386" s="8">
        <v>1.5527018366303755E-4</v>
      </c>
      <c r="AN386" s="8">
        <v>-0.73241136224184278</v>
      </c>
      <c r="AO386" s="8">
        <v>-0.42405326589224479</v>
      </c>
      <c r="AP386" s="8">
        <v>0.93116433919935226</v>
      </c>
      <c r="AQ386" s="8">
        <v>83.446364695192955</v>
      </c>
    </row>
    <row r="387" spans="32:43" x14ac:dyDescent="0.25">
      <c r="AF387" t="str">
        <v>Comoros|2008</v>
      </c>
      <c r="AG387">
        <v>255</v>
      </c>
      <c r="AH387" s="8">
        <v>168.76000519623699</v>
      </c>
      <c r="AI387" s="8">
        <v>86.239994803763011</v>
      </c>
      <c r="AJ387" s="8">
        <v>86.367734014234259</v>
      </c>
      <c r="AK387" s="8">
        <v>1.4790154208538667E-3</v>
      </c>
      <c r="AL387" s="8">
        <v>0.89740622503669998</v>
      </c>
      <c r="AM387" s="8">
        <v>1.7041021383600263E-4</v>
      </c>
      <c r="AN387" s="8">
        <v>-0.73241136224184278</v>
      </c>
      <c r="AO387" s="8">
        <v>-0.42392315206727266</v>
      </c>
      <c r="AP387" s="8">
        <v>0.94731527224926548</v>
      </c>
      <c r="AQ387" s="8">
        <v>86.367734014234259</v>
      </c>
    </row>
    <row r="388" spans="32:43" x14ac:dyDescent="0.25">
      <c r="AF388" t="str">
        <v>Comoros|2007</v>
      </c>
      <c r="AG388">
        <v>259</v>
      </c>
      <c r="AH388" s="8">
        <v>172.15684223149086</v>
      </c>
      <c r="AI388" s="8">
        <v>86.843157768509144</v>
      </c>
      <c r="AJ388" s="8">
        <v>86.973544326599196</v>
      </c>
      <c r="AK388" s="8">
        <v>1.4991519444169012E-3</v>
      </c>
      <c r="AL388" s="8">
        <v>0.90369180089300982</v>
      </c>
      <c r="AM388" s="8">
        <v>1.7516198505717741E-4</v>
      </c>
      <c r="AN388" s="8">
        <v>-0.73241136224184278</v>
      </c>
      <c r="AO388" s="8">
        <v>-0.42258792005526902</v>
      </c>
      <c r="AP388" s="8">
        <v>0.95062705668048908</v>
      </c>
      <c r="AQ388" s="8">
        <v>86.973544326599196</v>
      </c>
    </row>
    <row r="389" spans="32:43" x14ac:dyDescent="0.25">
      <c r="AF389" t="str">
        <v>Comoros|2006</v>
      </c>
      <c r="AG389">
        <v>262</v>
      </c>
      <c r="AH389" s="8">
        <v>173.6121128385324</v>
      </c>
      <c r="AI389" s="8">
        <v>88.387887161467603</v>
      </c>
      <c r="AJ389" s="8">
        <v>88.518520790086214</v>
      </c>
      <c r="AK389" s="8">
        <v>1.4757773565646504E-3</v>
      </c>
      <c r="AL389" s="8">
        <v>0.91975552324366283</v>
      </c>
      <c r="AM389" s="8">
        <v>1.7861133101526136E-4</v>
      </c>
      <c r="AN389" s="8">
        <v>-0.73241136224184278</v>
      </c>
      <c r="AO389" s="8">
        <v>-0.42185434159083224</v>
      </c>
      <c r="AP389" s="8">
        <v>0.9590388538759328</v>
      </c>
      <c r="AQ389" s="8">
        <v>88.518520790086214</v>
      </c>
    </row>
    <row r="390" spans="32:43" x14ac:dyDescent="0.25">
      <c r="AF390" t="str">
        <v>Comoros|2005</v>
      </c>
      <c r="AG390">
        <v>266</v>
      </c>
      <c r="AH390" s="8">
        <v>176.46786442739736</v>
      </c>
      <c r="AI390" s="8">
        <v>89.532135572602641</v>
      </c>
      <c r="AJ390" s="8">
        <v>89.668362234711495</v>
      </c>
      <c r="AK390" s="8">
        <v>1.5192277266341029E-3</v>
      </c>
      <c r="AL390" s="8">
        <v>0.93168272900717231</v>
      </c>
      <c r="AM390" s="8">
        <v>1.8867798152168025E-4</v>
      </c>
      <c r="AN390" s="8">
        <v>-0.73241136224184278</v>
      </c>
      <c r="AO390" s="8">
        <v>-0.42107327030329927</v>
      </c>
      <c r="AP390" s="8">
        <v>0.96523713615213347</v>
      </c>
      <c r="AQ390" s="8">
        <v>89.668362234711495</v>
      </c>
    </row>
    <row r="391" spans="32:43" x14ac:dyDescent="0.25">
      <c r="AF391" t="str">
        <v>Comoros|2004</v>
      </c>
      <c r="AG391">
        <v>269</v>
      </c>
      <c r="AH391" s="8">
        <v>179.7141010633793</v>
      </c>
      <c r="AI391" s="8">
        <v>89.285898936620697</v>
      </c>
      <c r="AJ391" s="8">
        <v>89.42494939602318</v>
      </c>
      <c r="AK391" s="8">
        <v>1.5549403196941018E-3</v>
      </c>
      <c r="AL391" s="8">
        <v>0.92913697576075649</v>
      </c>
      <c r="AM391" s="8">
        <v>1.9206622457850435E-4</v>
      </c>
      <c r="AN391" s="8">
        <v>-0.73241136224184278</v>
      </c>
      <c r="AO391" s="8">
        <v>-0.42106779848629511</v>
      </c>
      <c r="AP391" s="8">
        <v>0.96391751501918277</v>
      </c>
      <c r="AQ391" s="8">
        <v>89.42494939602318</v>
      </c>
    </row>
    <row r="392" spans="32:43" x14ac:dyDescent="0.25">
      <c r="AF392" t="str">
        <v>Comoros|2003</v>
      </c>
      <c r="AG392">
        <v>271</v>
      </c>
      <c r="AH392" s="8">
        <v>183.80669265097066</v>
      </c>
      <c r="AI392" s="8">
        <v>87.19330734902934</v>
      </c>
      <c r="AJ392" s="8">
        <v>87.33876184400269</v>
      </c>
      <c r="AK392" s="8">
        <v>1.6654059652591458E-3</v>
      </c>
      <c r="AL392" s="8">
        <v>0.90741101185414197</v>
      </c>
      <c r="AM392" s="8">
        <v>1.9622486822946385E-4</v>
      </c>
      <c r="AN392" s="8">
        <v>-0.71856737735546405</v>
      </c>
      <c r="AO392" s="8">
        <v>-0.42101196340779851</v>
      </c>
      <c r="AP392" s="8">
        <v>0.95258123635422398</v>
      </c>
      <c r="AQ392" s="8">
        <v>87.33876184400269</v>
      </c>
    </row>
    <row r="393" spans="32:43" x14ac:dyDescent="0.25">
      <c r="AF393" t="str">
        <v>Costa Rica|2014</v>
      </c>
      <c r="AG393">
        <v>96</v>
      </c>
      <c r="AH393" s="8">
        <v>126.94516888712357</v>
      </c>
      <c r="AI393" s="8">
        <v>-30.945168887123572</v>
      </c>
      <c r="AJ393" s="8">
        <v>-31.002427293971749</v>
      </c>
      <c r="AK393" s="8">
        <v>1.8469007702280409E-3</v>
      </c>
      <c r="AL393" s="8">
        <v>-0.32207219396150183</v>
      </c>
      <c r="AM393" s="8">
        <v>2.7419202958467425E-5</v>
      </c>
      <c r="AN393" s="8">
        <v>-0.71856737735546405</v>
      </c>
      <c r="AO393" s="8">
        <v>-0.41897350818056384</v>
      </c>
      <c r="AP393" s="8">
        <v>0.56751404736931566</v>
      </c>
      <c r="AQ393" s="8">
        <v>-31.002427293971749</v>
      </c>
    </row>
    <row r="394" spans="32:43" x14ac:dyDescent="0.25">
      <c r="AF394" t="str">
        <v>Costa Rica|2013</v>
      </c>
      <c r="AG394">
        <v>96</v>
      </c>
      <c r="AH394" s="8">
        <v>129.69004793082044</v>
      </c>
      <c r="AI394" s="8">
        <v>-33.690047930820441</v>
      </c>
      <c r="AJ394" s="8">
        <v>-33.748823613148922</v>
      </c>
      <c r="AK394" s="8">
        <v>1.7415624023583553E-3</v>
      </c>
      <c r="AL394" s="8">
        <v>-0.35062193990567975</v>
      </c>
      <c r="AM394" s="8">
        <v>3.0639112920063107E-5</v>
      </c>
      <c r="AN394" s="8">
        <v>-0.71856737735546405</v>
      </c>
      <c r="AO394" s="8">
        <v>-0.41776213670713064</v>
      </c>
      <c r="AP394" s="8">
        <v>0.59213338016504335</v>
      </c>
      <c r="AQ394" s="8">
        <v>-33.748823613148922</v>
      </c>
    </row>
    <row r="395" spans="32:43" x14ac:dyDescent="0.25">
      <c r="AF395" t="str">
        <v>Costa Rica|2012</v>
      </c>
      <c r="AG395">
        <v>97</v>
      </c>
      <c r="AH395" s="8">
        <v>121.11071312756511</v>
      </c>
      <c r="AI395" s="8">
        <v>-24.110713127565106</v>
      </c>
      <c r="AJ395" s="8">
        <v>-24.24185172804733</v>
      </c>
      <c r="AK395" s="8">
        <v>5.4095950240673363E-3</v>
      </c>
      <c r="AL395" s="8">
        <v>-0.25138935138674523</v>
      </c>
      <c r="AM395" s="8">
        <v>4.9103924532234028E-5</v>
      </c>
      <c r="AN395" s="8">
        <v>-0.71856737735546405</v>
      </c>
      <c r="AO395" s="8">
        <v>-0.41665312453084291</v>
      </c>
      <c r="AP395" s="8">
        <v>0.50138742643463374</v>
      </c>
      <c r="AQ395" s="8">
        <v>-24.24185172804733</v>
      </c>
    </row>
    <row r="396" spans="32:43" x14ac:dyDescent="0.25">
      <c r="AF396" t="str">
        <v>Costa Rica|2011</v>
      </c>
      <c r="AG396">
        <v>98</v>
      </c>
      <c r="AH396" s="8">
        <v>124.85650293201957</v>
      </c>
      <c r="AI396" s="8">
        <v>-26.856502932019566</v>
      </c>
      <c r="AJ396" s="8">
        <v>-26.994338647887801</v>
      </c>
      <c r="AK396" s="8">
        <v>5.1060971585988341E-3</v>
      </c>
      <c r="AL396" s="8">
        <v>-0.27997550120264481</v>
      </c>
      <c r="AM396" s="8">
        <v>5.7471737430138403E-5</v>
      </c>
      <c r="AN396" s="8">
        <v>-0.71856737735546405</v>
      </c>
      <c r="AO396" s="8">
        <v>-0.41196999283759717</v>
      </c>
      <c r="AP396" s="8">
        <v>0.52912711251895306</v>
      </c>
      <c r="AQ396" s="8">
        <v>-26.994338647887801</v>
      </c>
    </row>
    <row r="397" spans="32:43" x14ac:dyDescent="0.25">
      <c r="AF397" t="str">
        <v>Costa Rica|2010</v>
      </c>
      <c r="AG397">
        <v>16</v>
      </c>
      <c r="AH397" s="8">
        <v>127.17786215040201</v>
      </c>
      <c r="AI397" s="8">
        <v>-111.17786215040201</v>
      </c>
      <c r="AJ397" s="8">
        <v>-111.80074394485108</v>
      </c>
      <c r="AK397" s="8">
        <v>5.5713564370943143E-3</v>
      </c>
      <c r="AL397" s="8">
        <v>-1.1592856506676383</v>
      </c>
      <c r="AM397" s="8">
        <v>1.0756480628973445E-3</v>
      </c>
      <c r="AN397" s="8">
        <v>-0.71856737735546405</v>
      </c>
      <c r="AO397" s="8">
        <v>-0.41137478019262408</v>
      </c>
      <c r="AP397" s="8">
        <v>1.076701282003341</v>
      </c>
      <c r="AQ397" s="8">
        <v>-111.80074394485108</v>
      </c>
    </row>
    <row r="398" spans="32:43" x14ac:dyDescent="0.25">
      <c r="AF398" t="str">
        <v>Costa Rica|2009</v>
      </c>
      <c r="AG398">
        <v>96</v>
      </c>
      <c r="AH398" s="8">
        <v>142.29165335195376</v>
      </c>
      <c r="AI398" s="8">
        <v>-46.291653351953755</v>
      </c>
      <c r="AJ398" s="8">
        <v>-46.345685046214712</v>
      </c>
      <c r="AK398" s="8">
        <v>1.1658408804849645E-3</v>
      </c>
      <c r="AL398" s="8">
        <v>-0.48163157781666194</v>
      </c>
      <c r="AM398" s="8">
        <v>3.8679224692745306E-5</v>
      </c>
      <c r="AN398" s="8">
        <v>-0.71856737735546405</v>
      </c>
      <c r="AO398" s="8">
        <v>-0.41044420214704719</v>
      </c>
      <c r="AP398" s="8">
        <v>0.69399681398163637</v>
      </c>
      <c r="AQ398" s="8">
        <v>-46.345685046214712</v>
      </c>
    </row>
    <row r="399" spans="32:43" x14ac:dyDescent="0.25">
      <c r="AF399" t="str">
        <v>Costa Rica|2008</v>
      </c>
      <c r="AG399">
        <v>99</v>
      </c>
      <c r="AH399" s="8">
        <v>137.57241660424532</v>
      </c>
      <c r="AI399" s="8">
        <v>-38.572416604245319</v>
      </c>
      <c r="AJ399" s="8">
        <v>-38.704299853379368</v>
      </c>
      <c r="AK399" s="8">
        <v>3.4074573014794486E-3</v>
      </c>
      <c r="AL399" s="8">
        <v>-0.40176952024167351</v>
      </c>
      <c r="AM399" s="8">
        <v>7.8844013238232904E-5</v>
      </c>
      <c r="AN399" s="8">
        <v>-0.70485976116869065</v>
      </c>
      <c r="AO399" s="8">
        <v>-0.41008012861364784</v>
      </c>
      <c r="AP399" s="8">
        <v>0.63385291688346246</v>
      </c>
      <c r="AQ399" s="8">
        <v>-38.704299853379368</v>
      </c>
    </row>
    <row r="400" spans="32:43" x14ac:dyDescent="0.25">
      <c r="AF400" t="str">
        <v>Costa Rica|2007</v>
      </c>
      <c r="AG400">
        <v>93</v>
      </c>
      <c r="AH400" s="8">
        <v>146.52343843428511</v>
      </c>
      <c r="AI400" s="8">
        <v>-53.523438434285111</v>
      </c>
      <c r="AJ400" s="8">
        <v>-53.585816669930871</v>
      </c>
      <c r="AK400" s="8">
        <v>1.1640810856721571E-3</v>
      </c>
      <c r="AL400" s="8">
        <v>-0.55687264393723901</v>
      </c>
      <c r="AM400" s="8">
        <v>5.1630081319463172E-5</v>
      </c>
      <c r="AN400" s="8">
        <v>-0.70485976116869065</v>
      </c>
      <c r="AO400" s="8">
        <v>-0.40757468845604988</v>
      </c>
      <c r="AP400" s="8">
        <v>0.74623899920684866</v>
      </c>
      <c r="AQ400" s="8">
        <v>-53.585816669930871</v>
      </c>
    </row>
    <row r="401" spans="32:43" x14ac:dyDescent="0.25">
      <c r="AF401" t="str">
        <v>Costa Rica|2006</v>
      </c>
      <c r="AG401">
        <v>16</v>
      </c>
      <c r="AH401" s="8">
        <v>144.57655216593471</v>
      </c>
      <c r="AI401" s="8">
        <v>-128.57655216593471</v>
      </c>
      <c r="AJ401" s="8">
        <v>-128.78964582830162</v>
      </c>
      <c r="AK401" s="8">
        <v>1.654586911831432E-3</v>
      </c>
      <c r="AL401" s="8">
        <v>-1.3380745685876503</v>
      </c>
      <c r="AM401" s="8">
        <v>4.2390774449511557E-4</v>
      </c>
      <c r="AN401" s="8">
        <v>-0.70485976116869065</v>
      </c>
      <c r="AO401" s="8">
        <v>-0.40176952024167351</v>
      </c>
      <c r="AP401" s="8">
        <v>1.1567517316121252</v>
      </c>
      <c r="AQ401" s="8">
        <v>-128.78964582830162</v>
      </c>
    </row>
    <row r="402" spans="32:43" x14ac:dyDescent="0.25">
      <c r="AF402" t="str">
        <v>Costa Rica|2005</v>
      </c>
      <c r="AG402">
        <v>97</v>
      </c>
      <c r="AH402" s="8">
        <v>148.06008830709322</v>
      </c>
      <c r="AI402" s="8">
        <v>-51.060088307093224</v>
      </c>
      <c r="AJ402" s="8">
        <v>-51.129349239720867</v>
      </c>
      <c r="AK402" s="8">
        <v>1.3546218298792403E-3</v>
      </c>
      <c r="AL402" s="8">
        <v>-0.53129394648039197</v>
      </c>
      <c r="AM402" s="8">
        <v>5.4698884401593338E-5</v>
      </c>
      <c r="AN402" s="8">
        <v>-0.70485976116869065</v>
      </c>
      <c r="AO402" s="8">
        <v>-0.40026744254882274</v>
      </c>
      <c r="AP402" s="8">
        <v>0.72889913326906353</v>
      </c>
      <c r="AQ402" s="8">
        <v>-51.129349239720867</v>
      </c>
    </row>
    <row r="403" spans="32:43" x14ac:dyDescent="0.25">
      <c r="AF403" t="str">
        <v>Costa Rica|2004</v>
      </c>
      <c r="AG403">
        <v>12</v>
      </c>
      <c r="AH403" s="8">
        <v>150.71696812303915</v>
      </c>
      <c r="AI403" s="8">
        <v>-138.71696812303915</v>
      </c>
      <c r="AJ403" s="8">
        <v>-138.92750902113184</v>
      </c>
      <c r="AK403" s="8">
        <v>1.515473066321706E-3</v>
      </c>
      <c r="AL403" s="8">
        <v>-1.443503604587429</v>
      </c>
      <c r="AM403" s="8">
        <v>4.5179829587501194E-4</v>
      </c>
      <c r="AN403" s="8">
        <v>-0.70485976116869065</v>
      </c>
      <c r="AO403" s="8">
        <v>-0.3972755051615362</v>
      </c>
      <c r="AP403" s="8">
        <v>1.2014589483571334</v>
      </c>
      <c r="AQ403" s="8">
        <v>-138.92750902113184</v>
      </c>
    </row>
    <row r="404" spans="32:43" x14ac:dyDescent="0.25">
      <c r="AF404" t="str">
        <v>Costa Rica|2003</v>
      </c>
      <c r="AG404">
        <v>1</v>
      </c>
      <c r="AH404" s="8">
        <v>151.85051520105662</v>
      </c>
      <c r="AI404" s="8">
        <v>-150.85051520105662</v>
      </c>
      <c r="AJ404" s="8">
        <v>-151.1044525064062</v>
      </c>
      <c r="AK404" s="8">
        <v>1.6805415137506163E-3</v>
      </c>
      <c r="AL404" s="8">
        <v>-1.5698963652342612</v>
      </c>
      <c r="AM404" s="8">
        <v>5.9268459176978064E-4</v>
      </c>
      <c r="AN404" s="8">
        <v>-0.69514921481917624</v>
      </c>
      <c r="AO404" s="8">
        <v>-0.39680989621899365</v>
      </c>
      <c r="AP404" s="8">
        <v>1.2529550531580378</v>
      </c>
      <c r="AQ404" s="8">
        <v>-151.1044525064062</v>
      </c>
    </row>
    <row r="405" spans="32:43" x14ac:dyDescent="0.25">
      <c r="AF405" t="str">
        <v>Costa Rica|2002</v>
      </c>
      <c r="AG405">
        <v>99</v>
      </c>
      <c r="AH405" s="8">
        <v>159.45789160934464</v>
      </c>
      <c r="AI405" s="8">
        <v>-60.457891609344642</v>
      </c>
      <c r="AJ405" s="8">
        <v>-60.517362376746142</v>
      </c>
      <c r="AK405" s="8">
        <v>9.8270587259350261E-4</v>
      </c>
      <c r="AL405" s="8">
        <v>-0.62896350793283617</v>
      </c>
      <c r="AM405" s="8">
        <v>5.5590861229904017E-5</v>
      </c>
      <c r="AN405" s="8">
        <v>-0.69514921481917624</v>
      </c>
      <c r="AO405" s="8">
        <v>-0.39501385881686174</v>
      </c>
      <c r="AP405" s="8">
        <v>0.79307219591461919</v>
      </c>
      <c r="AQ405" s="8">
        <v>-60.517362376746142</v>
      </c>
    </row>
    <row r="406" spans="32:43" x14ac:dyDescent="0.25">
      <c r="AF406" t="str">
        <v>Costa Rica|2001</v>
      </c>
      <c r="AG406">
        <v>1</v>
      </c>
      <c r="AH406" s="8">
        <v>159.38794778467144</v>
      </c>
      <c r="AI406" s="8">
        <v>-158.38794778467144</v>
      </c>
      <c r="AJ406" s="8">
        <v>-158.58625525793738</v>
      </c>
      <c r="AK406" s="8">
        <v>1.2504707481957424E-3</v>
      </c>
      <c r="AL406" s="8">
        <v>-1.647983245945468</v>
      </c>
      <c r="AM406" s="8">
        <v>4.8576306887372118E-4</v>
      </c>
      <c r="AN406" s="8">
        <v>-0.69514921481917624</v>
      </c>
      <c r="AO406" s="8">
        <v>-0.39500708660136069</v>
      </c>
      <c r="AP406" s="8">
        <v>1.283737997391005</v>
      </c>
      <c r="AQ406" s="8">
        <v>-158.58625525793738</v>
      </c>
    </row>
    <row r="407" spans="32:43" x14ac:dyDescent="0.25">
      <c r="AF407" t="str">
        <v>Costa Rica|2000</v>
      </c>
      <c r="AG407">
        <v>98</v>
      </c>
      <c r="AH407" s="8">
        <v>164.46763731799518</v>
      </c>
      <c r="AI407" s="8">
        <v>-66.467637317995184</v>
      </c>
      <c r="AJ407" s="8">
        <v>-66.534109770333615</v>
      </c>
      <c r="AK407" s="8">
        <v>9.9907329590611022E-4</v>
      </c>
      <c r="AL407" s="8">
        <v>-0.69149055128089232</v>
      </c>
      <c r="AM407" s="8">
        <v>6.831340301653324E-5</v>
      </c>
      <c r="AN407" s="8">
        <v>-0.69514921481917624</v>
      </c>
      <c r="AO407" s="8">
        <v>-0.39375824615632088</v>
      </c>
      <c r="AP407" s="8">
        <v>0.8315591087113966</v>
      </c>
      <c r="AQ407" s="8">
        <v>-66.534109770333615</v>
      </c>
    </row>
    <row r="408" spans="32:43" x14ac:dyDescent="0.25">
      <c r="AF408" t="str">
        <v>Croatia|2014</v>
      </c>
      <c r="AG408">
        <v>97</v>
      </c>
      <c r="AH408" s="8">
        <v>100.82616584833326</v>
      </c>
      <c r="AI408" s="8">
        <v>-3.826165848333261</v>
      </c>
      <c r="AJ408" s="8">
        <v>-3.8441308776134564</v>
      </c>
      <c r="AK408" s="8">
        <v>4.6733656715009231E-3</v>
      </c>
      <c r="AL408" s="8">
        <v>-3.9878602666072509E-2</v>
      </c>
      <c r="AM408" s="8">
        <v>1.0667090093534489E-6</v>
      </c>
      <c r="AN408" s="8">
        <v>-0.69514921481917624</v>
      </c>
      <c r="AO408" s="8">
        <v>-0.39194263992934669</v>
      </c>
      <c r="AP408" s="8">
        <v>0.19969627604457854</v>
      </c>
      <c r="AQ408" s="8">
        <v>-3.8441308776134564</v>
      </c>
    </row>
    <row r="409" spans="32:43" x14ac:dyDescent="0.25">
      <c r="AF409" t="str">
        <v>Croatia|2013</v>
      </c>
      <c r="AG409">
        <v>97</v>
      </c>
      <c r="AH409" s="8">
        <v>104.55157575870948</v>
      </c>
      <c r="AI409" s="8">
        <v>-7.5515757587094754</v>
      </c>
      <c r="AJ409" s="8">
        <v>-7.5880465171387925</v>
      </c>
      <c r="AK409" s="8">
        <v>4.8063435492839909E-3</v>
      </c>
      <c r="AL409" s="8">
        <v>-7.871232456961734E-2</v>
      </c>
      <c r="AM409" s="8">
        <v>4.2745917956215813E-6</v>
      </c>
      <c r="AN409" s="8">
        <v>-0.69514921481917624</v>
      </c>
      <c r="AO409" s="8">
        <v>-0.39111469719495356</v>
      </c>
      <c r="AP409" s="8">
        <v>0.2805571680952339</v>
      </c>
      <c r="AQ409" s="8">
        <v>-7.5880465171387925</v>
      </c>
    </row>
    <row r="410" spans="32:43" x14ac:dyDescent="0.25">
      <c r="AF410" t="str">
        <v>Croatia|2012</v>
      </c>
      <c r="AG410">
        <v>14</v>
      </c>
      <c r="AH410" s="8">
        <v>105.70424654435243</v>
      </c>
      <c r="AI410" s="8">
        <v>-91.704246544352429</v>
      </c>
      <c r="AJ410" s="8">
        <v>-92.130080973503425</v>
      </c>
      <c r="AK410" s="8">
        <v>4.6220998033581484E-3</v>
      </c>
      <c r="AL410" s="8">
        <v>-0.95577222174781418</v>
      </c>
      <c r="AM410" s="8">
        <v>6.0598530537171605E-4</v>
      </c>
      <c r="AN410" s="8">
        <v>-0.69514921481917624</v>
      </c>
      <c r="AO410" s="8">
        <v>-0.38945298465876854</v>
      </c>
      <c r="AP410" s="8">
        <v>0.97763603746374561</v>
      </c>
      <c r="AQ410" s="8">
        <v>-92.130080973503425</v>
      </c>
    </row>
    <row r="411" spans="32:43" x14ac:dyDescent="0.25">
      <c r="AF411" t="str">
        <v>Croatia|2011</v>
      </c>
      <c r="AG411">
        <v>14</v>
      </c>
      <c r="AH411" s="8">
        <v>109.44074079986757</v>
      </c>
      <c r="AI411" s="8">
        <v>-95.440740799867569</v>
      </c>
      <c r="AJ411" s="8">
        <v>-95.905207486380462</v>
      </c>
      <c r="AK411" s="8">
        <v>4.8429767130095452E-3</v>
      </c>
      <c r="AL411" s="8">
        <v>-0.99482559352086375</v>
      </c>
      <c r="AM411" s="8">
        <v>6.8804465869387382E-4</v>
      </c>
      <c r="AN411" s="8">
        <v>-0.69514921481917624</v>
      </c>
      <c r="AO411" s="8">
        <v>-0.38924411738178899</v>
      </c>
      <c r="AP411" s="8">
        <v>0.99740944126314734</v>
      </c>
      <c r="AQ411" s="8">
        <v>-95.905207486380462</v>
      </c>
    </row>
    <row r="412" spans="32:43" x14ac:dyDescent="0.25">
      <c r="AF412" t="str">
        <v>Croatia|2010</v>
      </c>
      <c r="AG412">
        <v>16</v>
      </c>
      <c r="AH412" s="8">
        <v>121.17496606516261</v>
      </c>
      <c r="AI412" s="8">
        <v>-105.17496606516261</v>
      </c>
      <c r="AJ412" s="8">
        <v>-105.88941431249417</v>
      </c>
      <c r="AK412" s="8">
        <v>6.7471168102141103E-3</v>
      </c>
      <c r="AL412" s="8">
        <v>-1.0973405238375804</v>
      </c>
      <c r="AM412" s="8">
        <v>1.168538941528583E-3</v>
      </c>
      <c r="AN412" s="8">
        <v>-0.69514921481917624</v>
      </c>
      <c r="AO412" s="8">
        <v>-0.38867287126364586</v>
      </c>
      <c r="AP412" s="8">
        <v>1.0475402254031014</v>
      </c>
      <c r="AQ412" s="8">
        <v>-105.88941431249417</v>
      </c>
    </row>
    <row r="413" spans="32:43" x14ac:dyDescent="0.25">
      <c r="AF413" t="str">
        <v>Croatia|2009</v>
      </c>
      <c r="AG413">
        <v>19</v>
      </c>
      <c r="AH413" s="8">
        <v>112.74514745402706</v>
      </c>
      <c r="AI413" s="8">
        <v>-93.745147454027062</v>
      </c>
      <c r="AJ413" s="8">
        <v>-94.221776036363693</v>
      </c>
      <c r="AK413" s="8">
        <v>5.0585820219805917E-3</v>
      </c>
      <c r="AL413" s="8">
        <v>-0.97725746285993853</v>
      </c>
      <c r="AM413" s="8">
        <v>6.9366732418470482E-4</v>
      </c>
      <c r="AN413" s="8">
        <v>-0.67783313155385527</v>
      </c>
      <c r="AO413" s="8">
        <v>-0.38718119318359334</v>
      </c>
      <c r="AP413" s="8">
        <v>0.9885633327510881</v>
      </c>
      <c r="AQ413" s="8">
        <v>-94.221776036363693</v>
      </c>
    </row>
    <row r="414" spans="32:43" x14ac:dyDescent="0.25">
      <c r="AF414" t="str">
        <v>Croatia|2008</v>
      </c>
      <c r="AG414">
        <v>116</v>
      </c>
      <c r="AH414" s="8">
        <v>109.55589103413016</v>
      </c>
      <c r="AI414" s="8">
        <v>6.4441089658698445</v>
      </c>
      <c r="AJ414" s="8">
        <v>6.4757409422442302</v>
      </c>
      <c r="AK414" s="8">
        <v>4.8846883555881959E-3</v>
      </c>
      <c r="AL414" s="8">
        <v>6.7171512182374965E-2</v>
      </c>
      <c r="AM414" s="8">
        <v>3.1639940844003656E-6</v>
      </c>
      <c r="AN414" s="8">
        <v>-0.67783313155385527</v>
      </c>
      <c r="AO414" s="8">
        <v>-0.38590698869139661</v>
      </c>
      <c r="AP414" s="8">
        <v>0.25917467504055053</v>
      </c>
      <c r="AQ414" s="8">
        <v>6.4757409422442302</v>
      </c>
    </row>
    <row r="415" spans="32:43" x14ac:dyDescent="0.25">
      <c r="AF415" t="str">
        <v>Croatia|2007</v>
      </c>
      <c r="AG415">
        <v>114</v>
      </c>
      <c r="AH415" s="8">
        <v>113.24657455468346</v>
      </c>
      <c r="AI415" s="8">
        <v>0.75342544531653743</v>
      </c>
      <c r="AJ415" s="8">
        <v>0.75733526858207501</v>
      </c>
      <c r="AK415" s="8">
        <v>5.1626055562654866E-3</v>
      </c>
      <c r="AL415" s="8">
        <v>7.854583972021276E-3</v>
      </c>
      <c r="AM415" s="8">
        <v>4.5736736965349365E-8</v>
      </c>
      <c r="AN415" s="8">
        <v>-0.67783313155385527</v>
      </c>
      <c r="AO415" s="8">
        <v>-0.38509825367565426</v>
      </c>
      <c r="AP415" s="8">
        <v>8.862609080863984E-2</v>
      </c>
      <c r="AQ415" s="8">
        <v>0.75733526858207501</v>
      </c>
    </row>
    <row r="416" spans="32:43" x14ac:dyDescent="0.25">
      <c r="AF416" t="str">
        <v>Cyprus|2014</v>
      </c>
      <c r="AG416">
        <v>53</v>
      </c>
      <c r="AH416" s="8">
        <v>78.92772030979549</v>
      </c>
      <c r="AI416" s="8">
        <v>-25.92772030979549</v>
      </c>
      <c r="AJ416" s="8">
        <v>-26.242818492776323</v>
      </c>
      <c r="AK416" s="8">
        <v>1.2007025200725554E-2</v>
      </c>
      <c r="AL416" s="8">
        <v>-0.27123539300232025</v>
      </c>
      <c r="AM416" s="8">
        <v>1.2772509781934824E-4</v>
      </c>
      <c r="AN416" s="8">
        <v>-0.67783313155385527</v>
      </c>
      <c r="AO416" s="8">
        <v>-0.38483216194691949</v>
      </c>
      <c r="AP416" s="8">
        <v>0.52080264304467605</v>
      </c>
      <c r="AQ416" s="8">
        <v>-26.242818492776323</v>
      </c>
    </row>
    <row r="417" spans="32:43" x14ac:dyDescent="0.25">
      <c r="AF417" t="str">
        <v>Cyprus|2013</v>
      </c>
      <c r="AG417">
        <v>54</v>
      </c>
      <c r="AH417" s="8">
        <v>115.42877708003192</v>
      </c>
      <c r="AI417" s="8">
        <v>-61.428777080031921</v>
      </c>
      <c r="AJ417" s="8">
        <v>-61.786043231173487</v>
      </c>
      <c r="AK417" s="8">
        <v>5.7823115457457819E-3</v>
      </c>
      <c r="AL417" s="8">
        <v>-0.64060464143191143</v>
      </c>
      <c r="AM417" s="8">
        <v>3.4095897261397112E-4</v>
      </c>
      <c r="AN417" s="8">
        <v>-0.67783313155385527</v>
      </c>
      <c r="AO417" s="8">
        <v>-0.38421923953480253</v>
      </c>
      <c r="AP417" s="8">
        <v>0.80037781168140298</v>
      </c>
      <c r="AQ417" s="8">
        <v>-61.786043231173487</v>
      </c>
    </row>
    <row r="418" spans="32:43" x14ac:dyDescent="0.25">
      <c r="AF418" t="str">
        <v>Cyprus|2012</v>
      </c>
      <c r="AG418">
        <v>56</v>
      </c>
      <c r="AH418" s="8">
        <v>111.87456680026423</v>
      </c>
      <c r="AI418" s="8">
        <v>-55.874566800264233</v>
      </c>
      <c r="AJ418" s="8">
        <v>-56.768180803749196</v>
      </c>
      <c r="AK418" s="8">
        <v>1.5741459226502962E-2</v>
      </c>
      <c r="AL418" s="8">
        <v>-0.58562354238548009</v>
      </c>
      <c r="AM418" s="8">
        <v>7.8356460754718232E-4</v>
      </c>
      <c r="AN418" s="8">
        <v>-0.67783313155385527</v>
      </c>
      <c r="AO418" s="8">
        <v>-0.38318343004759609</v>
      </c>
      <c r="AP418" s="8">
        <v>0.76526044088629075</v>
      </c>
      <c r="AQ418" s="8">
        <v>-56.768180803749196</v>
      </c>
    </row>
    <row r="419" spans="32:43" x14ac:dyDescent="0.25">
      <c r="AF419" t="str">
        <v>Cyprus|2011</v>
      </c>
      <c r="AG419">
        <v>57</v>
      </c>
      <c r="AH419" s="8">
        <v>111.07393881463554</v>
      </c>
      <c r="AI419" s="8">
        <v>-54.07393881463554</v>
      </c>
      <c r="AJ419" s="8">
        <v>-55.094717818616573</v>
      </c>
      <c r="AK419" s="8">
        <v>1.8527710902189368E-2</v>
      </c>
      <c r="AL419" s="8">
        <v>-0.56755497958989276</v>
      </c>
      <c r="AM419" s="8">
        <v>8.6868347535370071E-4</v>
      </c>
      <c r="AN419" s="8">
        <v>-0.67783313155385527</v>
      </c>
      <c r="AO419" s="8">
        <v>-0.38019316549359905</v>
      </c>
      <c r="AP419" s="8">
        <v>0.75336244901766425</v>
      </c>
      <c r="AQ419" s="8">
        <v>-55.094717818616573</v>
      </c>
    </row>
    <row r="420" spans="32:43" x14ac:dyDescent="0.25">
      <c r="AF420" t="str">
        <v>Cyprus|2010</v>
      </c>
      <c r="AG420">
        <v>59</v>
      </c>
      <c r="AH420" s="8">
        <v>112.14396385391791</v>
      </c>
      <c r="AI420" s="8">
        <v>-53.14396385391791</v>
      </c>
      <c r="AJ420" s="8">
        <v>-53.456661690454837</v>
      </c>
      <c r="AK420" s="8">
        <v>5.8495578782609076E-3</v>
      </c>
      <c r="AL420" s="8">
        <v>-0.55422593317262936</v>
      </c>
      <c r="AM420" s="8">
        <v>2.5819425758499847E-4</v>
      </c>
      <c r="AN420" s="8">
        <v>-0.66450445984327855</v>
      </c>
      <c r="AO420" s="8">
        <v>-0.37861172818361261</v>
      </c>
      <c r="AP420" s="8">
        <v>0.74446352037734487</v>
      </c>
      <c r="AQ420" s="8">
        <v>-53.456661690454837</v>
      </c>
    </row>
    <row r="421" spans="32:43" x14ac:dyDescent="0.25">
      <c r="AF421" t="str">
        <v>Cyprus|2009</v>
      </c>
      <c r="AG421">
        <v>6</v>
      </c>
      <c r="AH421" s="8">
        <v>117.60679520582718</v>
      </c>
      <c r="AI421" s="8">
        <v>-111.60679520582718</v>
      </c>
      <c r="AJ421" s="8">
        <v>-112.27004679848193</v>
      </c>
      <c r="AK421" s="8">
        <v>5.9076451072051991E-3</v>
      </c>
      <c r="AL421" s="8">
        <v>-1.1639550927172955</v>
      </c>
      <c r="AM421" s="8">
        <v>1.1501701006712503E-3</v>
      </c>
      <c r="AN421" s="8">
        <v>-0.66450445984327855</v>
      </c>
      <c r="AO421" s="8">
        <v>-0.37760676846116509</v>
      </c>
      <c r="AP421" s="8">
        <v>1.0788675047091258</v>
      </c>
      <c r="AQ421" s="8">
        <v>-112.27004679848193</v>
      </c>
    </row>
    <row r="422" spans="32:43" x14ac:dyDescent="0.25">
      <c r="AF422" t="str">
        <v>Cyprus|2008</v>
      </c>
      <c r="AG422">
        <v>62</v>
      </c>
      <c r="AH422" s="8">
        <v>127.79094257064284</v>
      </c>
      <c r="AI422" s="8">
        <v>-65.790942570642841</v>
      </c>
      <c r="AJ422" s="8">
        <v>-66.220048601225812</v>
      </c>
      <c r="AK422" s="8">
        <v>6.4800017464051798E-3</v>
      </c>
      <c r="AL422" s="8">
        <v>-0.68633596328549351</v>
      </c>
      <c r="AM422" s="8">
        <v>4.3890849004057074E-4</v>
      </c>
      <c r="AN422" s="8">
        <v>-0.66450445984327855</v>
      </c>
      <c r="AO422" s="8">
        <v>-0.37711018657332152</v>
      </c>
      <c r="AP422" s="8">
        <v>0.82845395966552871</v>
      </c>
      <c r="AQ422" s="8">
        <v>-66.220048601225812</v>
      </c>
    </row>
    <row r="423" spans="32:43" x14ac:dyDescent="0.25">
      <c r="AF423" t="str">
        <v>Cyprus|2007</v>
      </c>
      <c r="AG423">
        <v>63</v>
      </c>
      <c r="AH423" s="8">
        <v>120.73903377705307</v>
      </c>
      <c r="AI423" s="8">
        <v>-57.739033777053066</v>
      </c>
      <c r="AJ423" s="8">
        <v>-59.112434734026778</v>
      </c>
      <c r="AK423" s="8">
        <v>2.3233706463847321E-2</v>
      </c>
      <c r="AL423" s="8">
        <v>-0.60748160820889352</v>
      </c>
      <c r="AM423" s="8">
        <v>1.2539957415363422E-3</v>
      </c>
      <c r="AN423" s="8">
        <v>-0.66450445984327855</v>
      </c>
      <c r="AO423" s="8">
        <v>-0.37609158435766316</v>
      </c>
      <c r="AP423" s="8">
        <v>0.77941106497720025</v>
      </c>
      <c r="AQ423" s="8">
        <v>-59.112434734026778</v>
      </c>
    </row>
    <row r="424" spans="32:43" x14ac:dyDescent="0.25">
      <c r="AF424" t="str">
        <v>Cyprus|2006</v>
      </c>
      <c r="AG424">
        <v>64</v>
      </c>
      <c r="AH424" s="8">
        <v>123.07019819388711</v>
      </c>
      <c r="AI424" s="8">
        <v>-59.070198193887109</v>
      </c>
      <c r="AJ424" s="8">
        <v>-60.163934433152939</v>
      </c>
      <c r="AK424" s="8">
        <v>1.8179267190064952E-2</v>
      </c>
      <c r="AL424" s="8">
        <v>-0.61988522194505502</v>
      </c>
      <c r="AM424" s="8">
        <v>1.0164094630611346E-3</v>
      </c>
      <c r="AN424" s="8">
        <v>-0.65694089648733811</v>
      </c>
      <c r="AO424" s="8">
        <v>-0.37445931514895481</v>
      </c>
      <c r="AP424" s="8">
        <v>0.78732789988990926</v>
      </c>
      <c r="AQ424" s="8">
        <v>-60.163934433152939</v>
      </c>
    </row>
    <row r="425" spans="32:43" x14ac:dyDescent="0.25">
      <c r="AF425" t="str">
        <v>Cyprus|2005</v>
      </c>
      <c r="AG425">
        <v>65</v>
      </c>
      <c r="AH425" s="8">
        <v>122.06756657833222</v>
      </c>
      <c r="AI425" s="8">
        <v>-57.067566578332219</v>
      </c>
      <c r="AJ425" s="8">
        <v>-58.016468186422955</v>
      </c>
      <c r="AK425" s="8">
        <v>1.6355728601776538E-2</v>
      </c>
      <c r="AL425" s="8">
        <v>-0.59831415132872423</v>
      </c>
      <c r="AM425" s="8">
        <v>8.5033947031373813E-4</v>
      </c>
      <c r="AN425" s="8">
        <v>-0.65694089648733811</v>
      </c>
      <c r="AO425" s="8">
        <v>-0.37242855154073401</v>
      </c>
      <c r="AP425" s="8">
        <v>0.77350769312833867</v>
      </c>
      <c r="AQ425" s="8">
        <v>-58.016468186422955</v>
      </c>
    </row>
    <row r="426" spans="32:43" x14ac:dyDescent="0.25">
      <c r="AF426" t="str">
        <v>Cyprus|2004</v>
      </c>
      <c r="AG426">
        <v>65</v>
      </c>
      <c r="AH426" s="8">
        <v>129.47068186108123</v>
      </c>
      <c r="AI426" s="8">
        <v>-64.470681861081232</v>
      </c>
      <c r="AJ426" s="8">
        <v>-65.439697578394259</v>
      </c>
      <c r="AK426" s="8">
        <v>1.4807765823675685E-2</v>
      </c>
      <c r="AL426" s="8">
        <v>-0.67539948911753056</v>
      </c>
      <c r="AM426" s="8">
        <v>9.7947188275117314E-4</v>
      </c>
      <c r="AN426" s="8">
        <v>-0.65694089648733811</v>
      </c>
      <c r="AO426" s="8">
        <v>-0.37053390639816214</v>
      </c>
      <c r="AP426" s="8">
        <v>0.82182692163102722</v>
      </c>
      <c r="AQ426" s="8">
        <v>-65.439697578394259</v>
      </c>
    </row>
    <row r="427" spans="32:43" x14ac:dyDescent="0.25">
      <c r="AF427" t="str">
        <v>Cyprus|2003</v>
      </c>
      <c r="AG427">
        <v>66</v>
      </c>
      <c r="AH427" s="8">
        <v>133.01099723338234</v>
      </c>
      <c r="AI427" s="8">
        <v>-67.010997233382341</v>
      </c>
      <c r="AJ427" s="8">
        <v>-67.445762009532672</v>
      </c>
      <c r="AK427" s="8">
        <v>6.4461392857995594E-3</v>
      </c>
      <c r="AL427" s="8">
        <v>-0.6990517505738667</v>
      </c>
      <c r="AM427" s="8">
        <v>4.5292770352501293E-4</v>
      </c>
      <c r="AN427" s="8">
        <v>-0.65694089648733811</v>
      </c>
      <c r="AO427" s="8">
        <v>-0.36983451495564551</v>
      </c>
      <c r="AP427" s="8">
        <v>0.83609314706787707</v>
      </c>
      <c r="AQ427" s="8">
        <v>-67.445762009532672</v>
      </c>
    </row>
    <row r="428" spans="32:43" x14ac:dyDescent="0.25">
      <c r="AF428" t="str">
        <v>Cyprus|2002</v>
      </c>
      <c r="AG428">
        <v>68</v>
      </c>
      <c r="AH428" s="8">
        <v>139.51678182549378</v>
      </c>
      <c r="AI428" s="8">
        <v>-71.51678182549378</v>
      </c>
      <c r="AJ428" s="8">
        <v>-72.212915655602501</v>
      </c>
      <c r="AK428" s="8">
        <v>9.6400183234356205E-3</v>
      </c>
      <c r="AL428" s="8">
        <v>-0.74725766093799839</v>
      </c>
      <c r="AM428" s="8">
        <v>7.7647501995477155E-4</v>
      </c>
      <c r="AN428" s="8">
        <v>-0.64941472986293491</v>
      </c>
      <c r="AO428" s="8">
        <v>-0.36868809000457209</v>
      </c>
      <c r="AP428" s="8">
        <v>0.86444066363053418</v>
      </c>
      <c r="AQ428" s="8">
        <v>-72.212915655602501</v>
      </c>
    </row>
    <row r="429" spans="32:43" x14ac:dyDescent="0.25">
      <c r="AF429" t="str">
        <v>Cyprus|2001</v>
      </c>
      <c r="AG429">
        <v>69</v>
      </c>
      <c r="AH429" s="8">
        <v>140.15278980316236</v>
      </c>
      <c r="AI429" s="8">
        <v>-71.152789803162364</v>
      </c>
      <c r="AJ429" s="8">
        <v>-71.638633475357295</v>
      </c>
      <c r="AK429" s="8">
        <v>6.781866831142869E-3</v>
      </c>
      <c r="AL429" s="8">
        <v>-0.74238393819574178</v>
      </c>
      <c r="AM429" s="8">
        <v>5.3760551115798261E-4</v>
      </c>
      <c r="AN429" s="8">
        <v>-0.64941472986293491</v>
      </c>
      <c r="AO429" s="8">
        <v>-0.36808955343747168</v>
      </c>
      <c r="AP429" s="8">
        <v>0.86161704845931508</v>
      </c>
      <c r="AQ429" s="8">
        <v>-71.638633475357295</v>
      </c>
    </row>
    <row r="430" spans="32:43" x14ac:dyDescent="0.25">
      <c r="AF430" t="str">
        <v>Cyprus|2000</v>
      </c>
      <c r="AG430">
        <v>7</v>
      </c>
      <c r="AH430" s="8">
        <v>132.43079205499075</v>
      </c>
      <c r="AI430" s="8">
        <v>-125.43079205499075</v>
      </c>
      <c r="AJ430" s="8">
        <v>-126.50367781021768</v>
      </c>
      <c r="AK430" s="8">
        <v>8.4810637429568927E-3</v>
      </c>
      <c r="AL430" s="8">
        <v>-1.3098230009319605</v>
      </c>
      <c r="AM430" s="8">
        <v>2.0964113363460273E-3</v>
      </c>
      <c r="AN430" s="8">
        <v>-0.64941472986293491</v>
      </c>
      <c r="AO430" s="8">
        <v>-0.36803627629709701</v>
      </c>
      <c r="AP430" s="8">
        <v>1.1444749892120669</v>
      </c>
      <c r="AQ430" s="8">
        <v>-126.50367781021768</v>
      </c>
    </row>
    <row r="431" spans="32:43" x14ac:dyDescent="0.25">
      <c r="AF431" t="str">
        <v>Djibouti|2014</v>
      </c>
      <c r="AG431">
        <v>252</v>
      </c>
      <c r="AH431" s="8">
        <v>245.27425450092198</v>
      </c>
      <c r="AI431" s="8">
        <v>6.7257454990780161</v>
      </c>
      <c r="AJ431" s="8">
        <v>6.7511446608007208</v>
      </c>
      <c r="AK431" s="8">
        <v>3.7622007820658854E-3</v>
      </c>
      <c r="AL431" s="8">
        <v>7.0067702295811399E-2</v>
      </c>
      <c r="AM431" s="8">
        <v>2.6486017752107182E-6</v>
      </c>
      <c r="AN431" s="8">
        <v>-0.64941472986293491</v>
      </c>
      <c r="AO431" s="8">
        <v>-0.36582696844506207</v>
      </c>
      <c r="AP431" s="8">
        <v>0.26470304549780194</v>
      </c>
      <c r="AQ431" s="8">
        <v>6.7511446608007208</v>
      </c>
    </row>
    <row r="432" spans="32:43" x14ac:dyDescent="0.25">
      <c r="AF432" t="str">
        <v>Djibouti|2013</v>
      </c>
      <c r="AG432">
        <v>256</v>
      </c>
      <c r="AH432" s="8">
        <v>244.9041526454111</v>
      </c>
      <c r="AI432" s="8">
        <v>11.095847354588898</v>
      </c>
      <c r="AJ432" s="8">
        <v>11.138633951728906</v>
      </c>
      <c r="AK432" s="8">
        <v>3.8412786815179745E-3</v>
      </c>
      <c r="AL432" s="8">
        <v>0.11559928741939555</v>
      </c>
      <c r="AM432" s="8">
        <v>7.3613852806275171E-6</v>
      </c>
      <c r="AN432" s="8">
        <v>-0.64941472986293491</v>
      </c>
      <c r="AO432" s="8">
        <v>-0.36572268449661977</v>
      </c>
      <c r="AP432" s="8">
        <v>0.3399989520857315</v>
      </c>
      <c r="AQ432" s="8">
        <v>11.138633951728906</v>
      </c>
    </row>
    <row r="433" spans="32:43" x14ac:dyDescent="0.25">
      <c r="AF433" t="str">
        <v>Djibouti|2012</v>
      </c>
      <c r="AG433">
        <v>263</v>
      </c>
      <c r="AH433" s="8">
        <v>242.97958336627801</v>
      </c>
      <c r="AI433" s="8">
        <v>20.020416633721993</v>
      </c>
      <c r="AJ433" s="8">
        <v>20.097869178566089</v>
      </c>
      <c r="AK433" s="8">
        <v>3.8537689819723026E-3</v>
      </c>
      <c r="AL433" s="8">
        <v>0.2085789694149448</v>
      </c>
      <c r="AM433" s="8">
        <v>2.4043936665902548E-5</v>
      </c>
      <c r="AN433" s="8">
        <v>-0.64941472986293491</v>
      </c>
      <c r="AO433" s="8">
        <v>-0.3632726346571501</v>
      </c>
      <c r="AP433" s="8">
        <v>0.45670446616487648</v>
      </c>
      <c r="AQ433" s="8">
        <v>20.097869178566089</v>
      </c>
    </row>
    <row r="434" spans="32:43" x14ac:dyDescent="0.25">
      <c r="AF434" t="str">
        <v>Djibouti|2011</v>
      </c>
      <c r="AG434">
        <v>268</v>
      </c>
      <c r="AH434" s="8">
        <v>256.88304157481264</v>
      </c>
      <c r="AI434" s="8">
        <v>11.116958425187363</v>
      </c>
      <c r="AJ434" s="8">
        <v>11.163994433980561</v>
      </c>
      <c r="AK434" s="8">
        <v>4.2131881264676667E-3</v>
      </c>
      <c r="AL434" s="8">
        <v>0.11584085402166075</v>
      </c>
      <c r="AM434" s="8">
        <v>8.110916727692418E-6</v>
      </c>
      <c r="AN434" s="8">
        <v>-0.64941472986293491</v>
      </c>
      <c r="AO434" s="8">
        <v>-0.36221633972512762</v>
      </c>
      <c r="AP434" s="8">
        <v>0.3403540127891263</v>
      </c>
      <c r="AQ434" s="8">
        <v>11.163994433980561</v>
      </c>
    </row>
    <row r="435" spans="32:43" x14ac:dyDescent="0.25">
      <c r="AF435" t="str">
        <v>Djibouti|2010</v>
      </c>
      <c r="AG435">
        <v>273</v>
      </c>
      <c r="AH435" s="8">
        <v>265.91957195408111</v>
      </c>
      <c r="AI435" s="8">
        <v>7.0804280459188931</v>
      </c>
      <c r="AJ435" s="8">
        <v>7.114615071049097</v>
      </c>
      <c r="AK435" s="8">
        <v>4.8051826822393222E-3</v>
      </c>
      <c r="AL435" s="8">
        <v>7.3801368509343351E-2</v>
      </c>
      <c r="AM435" s="8">
        <v>3.7569255400025088E-6</v>
      </c>
      <c r="AN435" s="8">
        <v>-0.64941472986293491</v>
      </c>
      <c r="AO435" s="8">
        <v>-0.35962830031083659</v>
      </c>
      <c r="AP435" s="8">
        <v>0.27166407290869976</v>
      </c>
      <c r="AQ435" s="8">
        <v>7.114615071049097</v>
      </c>
    </row>
    <row r="436" spans="32:43" x14ac:dyDescent="0.25">
      <c r="AF436" t="str">
        <v>Djibouti|2009</v>
      </c>
      <c r="AG436">
        <v>279</v>
      </c>
      <c r="AH436" s="8">
        <v>269.98542142657737</v>
      </c>
      <c r="AI436" s="8">
        <v>9.0145785734226251</v>
      </c>
      <c r="AJ436" s="8">
        <v>9.0606994095997742</v>
      </c>
      <c r="AK436" s="8">
        <v>5.0902070681523295E-3</v>
      </c>
      <c r="AL436" s="8">
        <v>9.397504231096597E-2</v>
      </c>
      <c r="AM436" s="8">
        <v>6.4547401555988721E-6</v>
      </c>
      <c r="AN436" s="8">
        <v>-0.64941472986293491</v>
      </c>
      <c r="AO436" s="8">
        <v>-0.35865165986010733</v>
      </c>
      <c r="AP436" s="8">
        <v>0.30655349013013367</v>
      </c>
      <c r="AQ436" s="8">
        <v>9.0606994095997742</v>
      </c>
    </row>
    <row r="437" spans="32:43" x14ac:dyDescent="0.25">
      <c r="AF437" t="str">
        <v>Djibouti|2008</v>
      </c>
      <c r="AG437">
        <v>289</v>
      </c>
      <c r="AH437" s="8">
        <v>275.27422060416188</v>
      </c>
      <c r="AI437" s="8">
        <v>13.725779395838117</v>
      </c>
      <c r="AJ437" s="8">
        <v>13.802256086201556</v>
      </c>
      <c r="AK437" s="8">
        <v>5.5408833081928652E-3</v>
      </c>
      <c r="AL437" s="8">
        <v>0.14312071658528133</v>
      </c>
      <c r="AM437" s="8">
        <v>1.6304182744921201E-5</v>
      </c>
      <c r="AN437" s="8">
        <v>-0.63261352584071384</v>
      </c>
      <c r="AO437" s="8">
        <v>-0.35682453312313145</v>
      </c>
      <c r="AP437" s="8">
        <v>0.37831298759794296</v>
      </c>
      <c r="AQ437" s="8">
        <v>13.802256086201556</v>
      </c>
    </row>
    <row r="438" spans="32:43" x14ac:dyDescent="0.25">
      <c r="AF438" t="str">
        <v>Djibouti|2007</v>
      </c>
      <c r="AG438">
        <v>296</v>
      </c>
      <c r="AH438" s="8">
        <v>284.9069825865738</v>
      </c>
      <c r="AI438" s="8">
        <v>11.093017413426196</v>
      </c>
      <c r="AJ438" s="8">
        <v>11.162929764925799</v>
      </c>
      <c r="AK438" s="8">
        <v>6.2629034645786848E-3</v>
      </c>
      <c r="AL438" s="8">
        <v>0.11571053397137168</v>
      </c>
      <c r="AM438" s="8">
        <v>1.2054576866016232E-5</v>
      </c>
      <c r="AN438" s="8">
        <v>-0.63261352584071384</v>
      </c>
      <c r="AO438" s="8">
        <v>-0.3559454903878968</v>
      </c>
      <c r="AP438" s="8">
        <v>0.34016251111986412</v>
      </c>
      <c r="AQ438" s="8">
        <v>11.162929764925799</v>
      </c>
    </row>
    <row r="439" spans="32:43" x14ac:dyDescent="0.25">
      <c r="AF439" t="str">
        <v>Dominican Republic|2014</v>
      </c>
      <c r="AG439">
        <v>154</v>
      </c>
      <c r="AH439" s="8">
        <v>144.9265327430291</v>
      </c>
      <c r="AI439" s="8">
        <v>9.0734672569709005</v>
      </c>
      <c r="AJ439" s="8">
        <v>9.0866921586847358</v>
      </c>
      <c r="AK439" s="8">
        <v>1.455414300703011E-3</v>
      </c>
      <c r="AL439" s="8">
        <v>9.4416631052752331E-2</v>
      </c>
      <c r="AM439" s="8">
        <v>1.8561716563252302E-6</v>
      </c>
      <c r="AN439" s="8">
        <v>-0.63261352584071384</v>
      </c>
      <c r="AO439" s="8">
        <v>-0.3536658039510055</v>
      </c>
      <c r="AP439" s="8">
        <v>0.3072728934558861</v>
      </c>
      <c r="AQ439" s="8">
        <v>9.0866921586847358</v>
      </c>
    </row>
    <row r="440" spans="32:43" x14ac:dyDescent="0.25">
      <c r="AF440" t="str">
        <v>Dominican Republic|2013</v>
      </c>
      <c r="AG440">
        <v>157</v>
      </c>
      <c r="AH440" s="8">
        <v>149.42349557011573</v>
      </c>
      <c r="AI440" s="8">
        <v>7.5765044298842668</v>
      </c>
      <c r="AJ440" s="8">
        <v>7.5875543732515123</v>
      </c>
      <c r="AK440" s="8">
        <v>1.4563247686500893E-3</v>
      </c>
      <c r="AL440" s="8">
        <v>7.8839580205895085E-2</v>
      </c>
      <c r="AM440" s="8">
        <v>1.2950356889019223E-6</v>
      </c>
      <c r="AN440" s="8">
        <v>-0.62705280657502738</v>
      </c>
      <c r="AO440" s="8">
        <v>-0.35062193990567975</v>
      </c>
      <c r="AP440" s="8">
        <v>0.2807838674245639</v>
      </c>
      <c r="AQ440" s="8">
        <v>7.5875543732515123</v>
      </c>
    </row>
    <row r="441" spans="32:43" x14ac:dyDescent="0.25">
      <c r="AF441" t="str">
        <v>Dominican Republic|2012</v>
      </c>
      <c r="AG441">
        <v>174</v>
      </c>
      <c r="AH441" s="8">
        <v>148.37832051684666</v>
      </c>
      <c r="AI441" s="8">
        <v>25.621679483153343</v>
      </c>
      <c r="AJ441" s="8">
        <v>25.653121295399181</v>
      </c>
      <c r="AK441" s="8">
        <v>1.2256524998958442E-3</v>
      </c>
      <c r="AL441" s="8">
        <v>0.26658325018705847</v>
      </c>
      <c r="AM441" s="8">
        <v>1.2458554406434156E-5</v>
      </c>
      <c r="AN441" s="8">
        <v>-0.62705280657502738</v>
      </c>
      <c r="AO441" s="8">
        <v>-0.3481306935771144</v>
      </c>
      <c r="AP441" s="8">
        <v>0.51631700551798454</v>
      </c>
      <c r="AQ441" s="8">
        <v>25.653121295399181</v>
      </c>
    </row>
    <row r="442" spans="32:43" x14ac:dyDescent="0.25">
      <c r="AF442" t="str">
        <v>Dominican Republic|2011</v>
      </c>
      <c r="AG442">
        <v>16</v>
      </c>
      <c r="AH442" s="8">
        <v>152.71252221960526</v>
      </c>
      <c r="AI442" s="8">
        <v>-136.71252221960526</v>
      </c>
      <c r="AJ442" s="8">
        <v>-136.87651014148619</v>
      </c>
      <c r="AK442" s="8">
        <v>1.1980720556903158E-3</v>
      </c>
      <c r="AL442" s="8">
        <v>-1.4224190628820925</v>
      </c>
      <c r="AM442" s="8">
        <v>3.4670543882749143E-4</v>
      </c>
      <c r="AN442" s="8">
        <v>-0.62705280657502738</v>
      </c>
      <c r="AO442" s="8">
        <v>-0.3469594785582879</v>
      </c>
      <c r="AP442" s="8">
        <v>1.1926521131000827</v>
      </c>
      <c r="AQ442" s="8">
        <v>-136.87651014148619</v>
      </c>
    </row>
    <row r="443" spans="32:43" x14ac:dyDescent="0.25">
      <c r="AF443" t="str">
        <v>Dominican Republic|2010</v>
      </c>
      <c r="AG443">
        <v>166</v>
      </c>
      <c r="AH443" s="8">
        <v>157.28331333254764</v>
      </c>
      <c r="AI443" s="8">
        <v>8.7166866674523646</v>
      </c>
      <c r="AJ443" s="8">
        <v>8.7267539756208841</v>
      </c>
      <c r="AK443" s="8">
        <v>1.1536142988151994E-3</v>
      </c>
      <c r="AL443" s="8">
        <v>9.0690341654658835E-2</v>
      </c>
      <c r="AM443" s="8">
        <v>1.3570191110666146E-6</v>
      </c>
      <c r="AN443" s="8">
        <v>-0.62705280657502738</v>
      </c>
      <c r="AO443" s="8">
        <v>-0.34516129569365744</v>
      </c>
      <c r="AP443" s="8">
        <v>0.30114837149594359</v>
      </c>
      <c r="AQ443" s="8">
        <v>8.7267539756208841</v>
      </c>
    </row>
    <row r="444" spans="32:43" x14ac:dyDescent="0.25">
      <c r="AF444" t="str">
        <v>Dominican Republic|2009</v>
      </c>
      <c r="AG444">
        <v>157</v>
      </c>
      <c r="AH444" s="8">
        <v>160.65622464086684</v>
      </c>
      <c r="AI444" s="8">
        <v>-3.6562246408668386</v>
      </c>
      <c r="AJ444" s="8">
        <v>-3.660435746238615</v>
      </c>
      <c r="AK444" s="8">
        <v>1.1504382712094756E-3</v>
      </c>
      <c r="AL444" s="8">
        <v>-3.8040111722408815E-2</v>
      </c>
      <c r="AM444" s="8">
        <v>2.3809417196597887E-7</v>
      </c>
      <c r="AN444" s="8">
        <v>-0.62705280657502738</v>
      </c>
      <c r="AO444" s="8">
        <v>-0.34202070161165032</v>
      </c>
      <c r="AP444" s="8">
        <v>0.19503874415717717</v>
      </c>
      <c r="AQ444" s="8">
        <v>-3.660435746238615</v>
      </c>
    </row>
    <row r="445" spans="32:43" x14ac:dyDescent="0.25">
      <c r="AF445" t="str">
        <v>Dominican Republic|2008</v>
      </c>
      <c r="AG445">
        <v>161</v>
      </c>
      <c r="AH445" s="8">
        <v>166.75403635678279</v>
      </c>
      <c r="AI445" s="8">
        <v>-5.754036356782791</v>
      </c>
      <c r="AJ445" s="8">
        <v>-5.7618108666557522</v>
      </c>
      <c r="AK445" s="8">
        <v>1.3493170902142326E-3</v>
      </c>
      <c r="AL445" s="8">
        <v>-5.9872136262568501E-2</v>
      </c>
      <c r="AM445" s="8">
        <v>6.9191363057279512E-7</v>
      </c>
      <c r="AN445" s="8">
        <v>-0.62705280657502738</v>
      </c>
      <c r="AO445" s="8">
        <v>-0.33884011521781082</v>
      </c>
      <c r="AP445" s="8">
        <v>0.24468783431664212</v>
      </c>
      <c r="AQ445" s="8">
        <v>-5.7618108666557522</v>
      </c>
    </row>
    <row r="446" spans="32:43" x14ac:dyDescent="0.25">
      <c r="AF446" t="str">
        <v>Dominican Republic|2007</v>
      </c>
      <c r="AG446">
        <v>164</v>
      </c>
      <c r="AH446" s="8">
        <v>169.64075268661472</v>
      </c>
      <c r="AI446" s="8">
        <v>-5.640752686614718</v>
      </c>
      <c r="AJ446" s="8">
        <v>-5.6501995104741169</v>
      </c>
      <c r="AK446" s="8">
        <v>1.6719451838624509E-3</v>
      </c>
      <c r="AL446" s="8">
        <v>-5.870287550768738E-2</v>
      </c>
      <c r="AM446" s="8">
        <v>8.2445977116624036E-7</v>
      </c>
      <c r="AN446" s="8">
        <v>-0.61598903204407673</v>
      </c>
      <c r="AO446" s="8">
        <v>-0.33865334075075004</v>
      </c>
      <c r="AP446" s="8">
        <v>0.24228676296423496</v>
      </c>
      <c r="AQ446" s="8">
        <v>-5.6501995104741169</v>
      </c>
    </row>
    <row r="447" spans="32:43" x14ac:dyDescent="0.25">
      <c r="AF447" t="str">
        <v>Dominican Republic|2006</v>
      </c>
      <c r="AG447">
        <v>178</v>
      </c>
      <c r="AH447" s="8">
        <v>172.3876380069016</v>
      </c>
      <c r="AI447" s="8">
        <v>5.6123619930984034</v>
      </c>
      <c r="AJ447" s="8">
        <v>5.6189819527296283</v>
      </c>
      <c r="AK447" s="8">
        <v>1.1781421771622487E-3</v>
      </c>
      <c r="AL447" s="8">
        <v>5.8392976089721639E-2</v>
      </c>
      <c r="AM447" s="8">
        <v>5.7455663835175691E-7</v>
      </c>
      <c r="AN447" s="8">
        <v>-0.61598903204407673</v>
      </c>
      <c r="AO447" s="8">
        <v>-0.33451034863186818</v>
      </c>
      <c r="AP447" s="8">
        <v>0.24164638646112968</v>
      </c>
      <c r="AQ447" s="8">
        <v>5.6189819527296283</v>
      </c>
    </row>
    <row r="448" spans="32:43" x14ac:dyDescent="0.25">
      <c r="AF448" t="str">
        <v>Dominican Republic|2005</v>
      </c>
      <c r="AG448">
        <v>28</v>
      </c>
      <c r="AH448" s="8">
        <v>172.78271297343829</v>
      </c>
      <c r="AI448" s="8">
        <v>-144.78271297343829</v>
      </c>
      <c r="AJ448" s="8">
        <v>-144.93614133201689</v>
      </c>
      <c r="AK448" s="8">
        <v>1.0585928200415214E-3</v>
      </c>
      <c r="AL448" s="8">
        <v>-1.5062798165756797</v>
      </c>
      <c r="AM448" s="8">
        <v>3.4348059152748787E-4</v>
      </c>
      <c r="AN448" s="8">
        <v>-0.61598903204407673</v>
      </c>
      <c r="AO448" s="8">
        <v>-0.33418299046310068</v>
      </c>
      <c r="AP448" s="8">
        <v>1.2273059180887542</v>
      </c>
      <c r="AQ448" s="8">
        <v>-144.93614133201689</v>
      </c>
    </row>
    <row r="449" spans="32:43" x14ac:dyDescent="0.25">
      <c r="AF449" t="str">
        <v>Dominican Republic|2004</v>
      </c>
      <c r="AG449">
        <v>214</v>
      </c>
      <c r="AH449" s="8">
        <v>173.63479698298815</v>
      </c>
      <c r="AI449" s="8">
        <v>40.365203017011851</v>
      </c>
      <c r="AJ449" s="8">
        <v>40.402982853744327</v>
      </c>
      <c r="AK449" s="8">
        <v>9.3507543413904671E-4</v>
      </c>
      <c r="AL449" s="8">
        <v>0.41992259095699319</v>
      </c>
      <c r="AM449" s="8">
        <v>2.3577262264157875E-5</v>
      </c>
      <c r="AN449" s="8">
        <v>-0.61598903204407673</v>
      </c>
      <c r="AO449" s="8">
        <v>-0.33324623328914343</v>
      </c>
      <c r="AP449" s="8">
        <v>0.64801434471544928</v>
      </c>
      <c r="AQ449" s="8">
        <v>40.402982853744327</v>
      </c>
    </row>
    <row r="450" spans="32:43" x14ac:dyDescent="0.25">
      <c r="AF450" t="str">
        <v>Dominican Republic|2003</v>
      </c>
      <c r="AG450">
        <v>22</v>
      </c>
      <c r="AH450" s="8">
        <v>180.8543898764492</v>
      </c>
      <c r="AI450" s="8">
        <v>-158.8543898764492</v>
      </c>
      <c r="AJ450" s="8">
        <v>-159.05214047391075</v>
      </c>
      <c r="AK450" s="8">
        <v>1.2433067349634187E-3</v>
      </c>
      <c r="AL450" s="8">
        <v>-1.6528305203934472</v>
      </c>
      <c r="AM450" s="8">
        <v>4.8582201490399266E-4</v>
      </c>
      <c r="AN450" s="8">
        <v>-0.61598903204407673</v>
      </c>
      <c r="AO450" s="8">
        <v>-0.33319876450730329</v>
      </c>
      <c r="AP450" s="8">
        <v>1.2856245643240671</v>
      </c>
      <c r="AQ450" s="8">
        <v>-159.05214047391075</v>
      </c>
    </row>
    <row r="451" spans="32:43" x14ac:dyDescent="0.25">
      <c r="AF451" t="str">
        <v>Dominican Republic|2002</v>
      </c>
      <c r="AG451">
        <v>189</v>
      </c>
      <c r="AH451" s="8">
        <v>184.9837473934333</v>
      </c>
      <c r="AI451" s="8">
        <v>4.0162526065666952</v>
      </c>
      <c r="AJ451" s="8">
        <v>4.0220087674570166</v>
      </c>
      <c r="AK451" s="8">
        <v>1.4311656744499697E-3</v>
      </c>
      <c r="AL451" s="8">
        <v>4.1791789804293586E-2</v>
      </c>
      <c r="AM451" s="8">
        <v>3.5759859668451545E-7</v>
      </c>
      <c r="AN451" s="8">
        <v>-0.61598903204407673</v>
      </c>
      <c r="AO451" s="8">
        <v>-0.32897209750707956</v>
      </c>
      <c r="AP451" s="8">
        <v>0.20443040332664217</v>
      </c>
      <c r="AQ451" s="8">
        <v>4.0220087674570166</v>
      </c>
    </row>
    <row r="452" spans="32:43" x14ac:dyDescent="0.25">
      <c r="AF452" t="str">
        <v>Dominican Republic|2001</v>
      </c>
      <c r="AG452">
        <v>188</v>
      </c>
      <c r="AH452" s="8">
        <v>183.30201158414161</v>
      </c>
      <c r="AI452" s="8">
        <v>4.69798841585839</v>
      </c>
      <c r="AJ452" s="8">
        <v>4.7034032993140098</v>
      </c>
      <c r="AK452" s="8">
        <v>1.1512692216739727E-3</v>
      </c>
      <c r="AL452" s="8">
        <v>4.8878856224611564E-2</v>
      </c>
      <c r="AM452" s="8">
        <v>3.9338808491609826E-7</v>
      </c>
      <c r="AN452" s="8">
        <v>-0.60500015110060079</v>
      </c>
      <c r="AO452" s="8">
        <v>-0.32883378996532758</v>
      </c>
      <c r="AP452" s="8">
        <v>0.22108563097725634</v>
      </c>
      <c r="AQ452" s="8">
        <v>4.7034032993140098</v>
      </c>
    </row>
    <row r="453" spans="32:43" x14ac:dyDescent="0.25">
      <c r="AF453" t="str">
        <v>Dominican Republic|2000</v>
      </c>
      <c r="AG453">
        <v>176</v>
      </c>
      <c r="AH453" s="8">
        <v>187.7641080690909</v>
      </c>
      <c r="AI453" s="8">
        <v>-11.764108069090895</v>
      </c>
      <c r="AJ453" s="8">
        <v>-11.781509065698854</v>
      </c>
      <c r="AK453" s="8">
        <v>1.4769751914565992E-3</v>
      </c>
      <c r="AL453" s="8">
        <v>-0.1224162066771394</v>
      </c>
      <c r="AM453" s="8">
        <v>3.1666124330959443E-6</v>
      </c>
      <c r="AN453" s="8">
        <v>-0.60500015110060079</v>
      </c>
      <c r="AO453" s="8">
        <v>-0.32780606733385359</v>
      </c>
      <c r="AP453" s="8">
        <v>0.34988027477572869</v>
      </c>
      <c r="AQ453" s="8">
        <v>-11.781509065698854</v>
      </c>
    </row>
    <row r="454" spans="32:43" x14ac:dyDescent="0.25">
      <c r="AF454" t="str">
        <v>Ecuador|2014</v>
      </c>
      <c r="AG454">
        <v>121</v>
      </c>
      <c r="AH454" s="8">
        <v>128.08826940682363</v>
      </c>
      <c r="AI454" s="8">
        <v>-7.0882694068236276</v>
      </c>
      <c r="AJ454" s="8">
        <v>-7.1072169002569332</v>
      </c>
      <c r="AK454" s="8">
        <v>2.6659512013233258E-3</v>
      </c>
      <c r="AL454" s="8">
        <v>-7.3803820995145375E-2</v>
      </c>
      <c r="AM454" s="8">
        <v>2.0800376846843085E-6</v>
      </c>
      <c r="AN454" s="8">
        <v>-0.60500015110060079</v>
      </c>
      <c r="AO454" s="8">
        <v>-0.3258403503921623</v>
      </c>
      <c r="AP454" s="8">
        <v>0.27166858669184663</v>
      </c>
      <c r="AQ454" s="8">
        <v>-7.1072169002569332</v>
      </c>
    </row>
    <row r="455" spans="32:43" x14ac:dyDescent="0.25">
      <c r="AF455" t="str">
        <v>Ecuador|2013</v>
      </c>
      <c r="AG455">
        <v>121</v>
      </c>
      <c r="AH455" s="8">
        <v>136.7325236221767</v>
      </c>
      <c r="AI455" s="8">
        <v>-15.7325236221767</v>
      </c>
      <c r="AJ455" s="8">
        <v>-15.753684673902939</v>
      </c>
      <c r="AK455" s="8">
        <v>1.3432445909808467E-3</v>
      </c>
      <c r="AL455" s="8">
        <v>-0.1637002055322771</v>
      </c>
      <c r="AM455" s="8">
        <v>5.1491941317324156E-6</v>
      </c>
      <c r="AN455" s="8">
        <v>-0.60500015110060079</v>
      </c>
      <c r="AO455" s="8">
        <v>-0.32548643624557838</v>
      </c>
      <c r="AP455" s="8">
        <v>0.40459882047810902</v>
      </c>
      <c r="AQ455" s="8">
        <v>-15.753684673902939</v>
      </c>
    </row>
    <row r="456" spans="32:43" x14ac:dyDescent="0.25">
      <c r="AF456" t="str">
        <v>Ecuador|2012</v>
      </c>
      <c r="AG456">
        <v>127</v>
      </c>
      <c r="AH456" s="8">
        <v>138.80027182543989</v>
      </c>
      <c r="AI456" s="8">
        <v>-11.800271825439893</v>
      </c>
      <c r="AJ456" s="8">
        <v>-11.815467098856999</v>
      </c>
      <c r="AK456" s="8">
        <v>1.2860493190807619E-3</v>
      </c>
      <c r="AL456" s="8">
        <v>-0.12278078554792855</v>
      </c>
      <c r="AM456" s="8">
        <v>2.7731878109566056E-6</v>
      </c>
      <c r="AN456" s="8">
        <v>-0.60500015110060079</v>
      </c>
      <c r="AO456" s="8">
        <v>-0.32449396331178526</v>
      </c>
      <c r="AP456" s="8">
        <v>0.35040089261862412</v>
      </c>
      <c r="AQ456" s="8">
        <v>-11.815467098856999</v>
      </c>
    </row>
    <row r="457" spans="32:43" x14ac:dyDescent="0.25">
      <c r="AF457" t="str">
        <v>Ecuador|2011</v>
      </c>
      <c r="AG457">
        <v>131</v>
      </c>
      <c r="AH457" s="8">
        <v>139.04792370042895</v>
      </c>
      <c r="AI457" s="8">
        <v>-8.047923700428953</v>
      </c>
      <c r="AJ457" s="8">
        <v>-8.0578858703762499</v>
      </c>
      <c r="AK457" s="8">
        <v>1.2363255210553483E-3</v>
      </c>
      <c r="AL457" s="8">
        <v>-8.3735850416924509E-2</v>
      </c>
      <c r="AM457" s="8">
        <v>1.2399236010300982E-6</v>
      </c>
      <c r="AN457" s="8">
        <v>-0.60500015110060079</v>
      </c>
      <c r="AO457" s="8">
        <v>-0.32207219396150183</v>
      </c>
      <c r="AP457" s="8">
        <v>0.2893714747809889</v>
      </c>
      <c r="AQ457" s="8">
        <v>-8.0578858703762499</v>
      </c>
    </row>
    <row r="458" spans="32:43" x14ac:dyDescent="0.25">
      <c r="AF458" t="str">
        <v>Ecuador|2010</v>
      </c>
      <c r="AG458">
        <v>134</v>
      </c>
      <c r="AH458" s="8">
        <v>140.24451885659568</v>
      </c>
      <c r="AI458" s="8">
        <v>-6.2445188565956755</v>
      </c>
      <c r="AJ458" s="8">
        <v>-6.2513413942155491</v>
      </c>
      <c r="AK458" s="8">
        <v>1.0913717856117994E-3</v>
      </c>
      <c r="AL458" s="8">
        <v>-6.4967335196713924E-2</v>
      </c>
      <c r="AM458" s="8">
        <v>6.5877790460126384E-7</v>
      </c>
      <c r="AN458" s="8">
        <v>-0.5940838471855977</v>
      </c>
      <c r="AO458" s="8">
        <v>-0.32160507884687284</v>
      </c>
      <c r="AP458" s="8">
        <v>0.25488690667963687</v>
      </c>
      <c r="AQ458" s="8">
        <v>-6.2513413942155491</v>
      </c>
    </row>
    <row r="459" spans="32:43" x14ac:dyDescent="0.25">
      <c r="AF459" t="str">
        <v>Ecuador|2009</v>
      </c>
      <c r="AG459">
        <v>137</v>
      </c>
      <c r="AH459" s="8">
        <v>140.33005678917397</v>
      </c>
      <c r="AI459" s="8">
        <v>-3.3300567891739661</v>
      </c>
      <c r="AJ459" s="8">
        <v>-3.333797275378342</v>
      </c>
      <c r="AK459" s="8">
        <v>1.1219896998539796E-3</v>
      </c>
      <c r="AL459" s="8">
        <v>-3.4646101056720009E-2</v>
      </c>
      <c r="AM459" s="8">
        <v>1.9261367305394029E-7</v>
      </c>
      <c r="AN459" s="8">
        <v>-0.5940838471855977</v>
      </c>
      <c r="AO459" s="8">
        <v>-0.32006201755692099</v>
      </c>
      <c r="AP459" s="8">
        <v>0.18613463153513377</v>
      </c>
      <c r="AQ459" s="8">
        <v>-3.333797275378342</v>
      </c>
    </row>
    <row r="460" spans="32:43" x14ac:dyDescent="0.25">
      <c r="AF460" t="str">
        <v>Ecuador|2008</v>
      </c>
      <c r="AG460">
        <v>139</v>
      </c>
      <c r="AH460" s="8">
        <v>141.71612302520003</v>
      </c>
      <c r="AI460" s="8">
        <v>-2.7161230252000337</v>
      </c>
      <c r="AJ460" s="8">
        <v>-2.7193805417830021</v>
      </c>
      <c r="AK460" s="8">
        <v>1.1978892004693761E-3</v>
      </c>
      <c r="AL460" s="8">
        <v>-2.8259772783070097E-2</v>
      </c>
      <c r="AM460" s="8">
        <v>1.3682847587429358E-7</v>
      </c>
      <c r="AN460" s="8">
        <v>-0.5940838471855977</v>
      </c>
      <c r="AO460" s="8">
        <v>-0.31991676703630079</v>
      </c>
      <c r="AP460" s="8">
        <v>0.1681064329021055</v>
      </c>
      <c r="AQ460" s="8">
        <v>-2.7193805417830021</v>
      </c>
    </row>
    <row r="461" spans="32:43" x14ac:dyDescent="0.25">
      <c r="AF461" t="str">
        <v>Ecuador|2007</v>
      </c>
      <c r="AG461">
        <v>14</v>
      </c>
      <c r="AH461" s="8">
        <v>144.51650165969355</v>
      </c>
      <c r="AI461" s="8">
        <v>-130.51650165969355</v>
      </c>
      <c r="AJ461" s="8">
        <v>-130.6659147084944</v>
      </c>
      <c r="AK461" s="8">
        <v>1.1434737906528525E-3</v>
      </c>
      <c r="AL461" s="8">
        <v>-1.3579157419906145</v>
      </c>
      <c r="AM461" s="8">
        <v>3.0155789924068516E-4</v>
      </c>
      <c r="AN461" s="8">
        <v>-0.5940838471855977</v>
      </c>
      <c r="AO461" s="8">
        <v>-0.31810981321157755</v>
      </c>
      <c r="AP461" s="8">
        <v>1.1652964180802301</v>
      </c>
      <c r="AQ461" s="8">
        <v>-130.6659147084944</v>
      </c>
    </row>
    <row r="462" spans="32:43" x14ac:dyDescent="0.25">
      <c r="AF462" t="str">
        <v>Ecuador|2006</v>
      </c>
      <c r="AG462">
        <v>144</v>
      </c>
      <c r="AH462" s="8">
        <v>146.5113384694466</v>
      </c>
      <c r="AI462" s="8">
        <v>-2.5113384694465992</v>
      </c>
      <c r="AJ462" s="8">
        <v>-2.5141329375026831</v>
      </c>
      <c r="AK462" s="8">
        <v>1.1115036975172473E-3</v>
      </c>
      <c r="AL462" s="8">
        <v>-2.6127971748297705E-2</v>
      </c>
      <c r="AM462" s="8">
        <v>1.0851936797498511E-7</v>
      </c>
      <c r="AN462" s="8">
        <v>-0.5940838471855977</v>
      </c>
      <c r="AO462" s="8">
        <v>-0.31790776734837428</v>
      </c>
      <c r="AP462" s="8">
        <v>0.16164149141943013</v>
      </c>
      <c r="AQ462" s="8">
        <v>-2.5141329375026831</v>
      </c>
    </row>
    <row r="463" spans="32:43" x14ac:dyDescent="0.25">
      <c r="AF463" t="str">
        <v>Ecuador|2005</v>
      </c>
      <c r="AG463">
        <v>151</v>
      </c>
      <c r="AH463" s="8">
        <v>146.59082342435383</v>
      </c>
      <c r="AI463" s="8">
        <v>4.4091765756461712</v>
      </c>
      <c r="AJ463" s="8">
        <v>4.4140821674496564</v>
      </c>
      <c r="AK463" s="8">
        <v>1.1113503594608587E-3</v>
      </c>
      <c r="AL463" s="8">
        <v>4.5873080654400308E-2</v>
      </c>
      <c r="AM463" s="8">
        <v>3.344657789030901E-7</v>
      </c>
      <c r="AN463" s="8">
        <v>-0.5940838471855977</v>
      </c>
      <c r="AO463" s="8">
        <v>-0.31730319564557108</v>
      </c>
      <c r="AP463" s="8">
        <v>0.21418001926977295</v>
      </c>
      <c r="AQ463" s="8">
        <v>4.4140821674496564</v>
      </c>
    </row>
    <row r="464" spans="32:43" x14ac:dyDescent="0.25">
      <c r="AF464" t="str">
        <v>Ecuador|2004</v>
      </c>
      <c r="AG464">
        <v>148</v>
      </c>
      <c r="AH464" s="8">
        <v>148.44033649159641</v>
      </c>
      <c r="AI464" s="8">
        <v>-0.44033649159641186</v>
      </c>
      <c r="AJ464" s="8">
        <v>-0.44080978916128083</v>
      </c>
      <c r="AK464" s="8">
        <v>1.0737002138030034E-3</v>
      </c>
      <c r="AL464" s="8">
        <v>-4.5811752776149118E-3</v>
      </c>
      <c r="AM464" s="8">
        <v>3.2225923285958046E-9</v>
      </c>
      <c r="AN464" s="8">
        <v>-0.5940838471855977</v>
      </c>
      <c r="AO464" s="8">
        <v>-0.31412278101006352</v>
      </c>
      <c r="AP464" s="8">
        <v>6.7684379864300384E-2</v>
      </c>
      <c r="AQ464" s="8">
        <v>-0.44080978916128083</v>
      </c>
    </row>
    <row r="465" spans="32:43" x14ac:dyDescent="0.25">
      <c r="AF465" t="str">
        <v>Ecuador|2003</v>
      </c>
      <c r="AG465">
        <v>151</v>
      </c>
      <c r="AH465" s="8">
        <v>150.01302308452833</v>
      </c>
      <c r="AI465" s="8">
        <v>0.9869769154716721</v>
      </c>
      <c r="AJ465" s="8">
        <v>0.98801024019445538</v>
      </c>
      <c r="AK465" s="8">
        <v>1.0458643855552363E-3</v>
      </c>
      <c r="AL465" s="8">
        <v>1.026817294195217E-2</v>
      </c>
      <c r="AM465" s="8">
        <v>1.576950766386501E-8</v>
      </c>
      <c r="AN465" s="8">
        <v>-0.5940838471855977</v>
      </c>
      <c r="AO465" s="8">
        <v>-0.31335502235007812</v>
      </c>
      <c r="AP465" s="8">
        <v>0.10133199367402267</v>
      </c>
      <c r="AQ465" s="8">
        <v>0.98801024019445538</v>
      </c>
    </row>
    <row r="466" spans="32:43" x14ac:dyDescent="0.25">
      <c r="AF466" t="str">
        <v>Ecuador|2002</v>
      </c>
      <c r="AG466">
        <v>157</v>
      </c>
      <c r="AH466" s="8">
        <v>151.36386171257791</v>
      </c>
      <c r="AI466" s="8">
        <v>5.6361382874220851</v>
      </c>
      <c r="AJ466" s="8">
        <v>5.6411552192743493</v>
      </c>
      <c r="AK466" s="8">
        <v>8.893447631298033E-4</v>
      </c>
      <c r="AL466" s="8">
        <v>5.8631877226354469E-2</v>
      </c>
      <c r="AM466" s="8">
        <v>4.3714560862434065E-7</v>
      </c>
      <c r="AN466" s="8">
        <v>-0.57963781842623852</v>
      </c>
      <c r="AO466" s="8">
        <v>-0.31212424805106548</v>
      </c>
      <c r="AP466" s="8">
        <v>0.24214020159063729</v>
      </c>
      <c r="AQ466" s="8">
        <v>5.6411552192743493</v>
      </c>
    </row>
    <row r="467" spans="32:43" x14ac:dyDescent="0.25">
      <c r="AF467" t="str">
        <v>Ecuador|2001</v>
      </c>
      <c r="AG467">
        <v>158</v>
      </c>
      <c r="AH467" s="8">
        <v>154.53223312474933</v>
      </c>
      <c r="AI467" s="8">
        <v>3.4677668752506747</v>
      </c>
      <c r="AJ467" s="8">
        <v>3.4712461786814077</v>
      </c>
      <c r="AK467" s="8">
        <v>1.0023211410649427E-3</v>
      </c>
      <c r="AL467" s="8">
        <v>3.6076683676325064E-2</v>
      </c>
      <c r="AM467" s="8">
        <v>1.8655100302741557E-7</v>
      </c>
      <c r="AN467" s="8">
        <v>-0.57784060186029551</v>
      </c>
      <c r="AO467" s="8">
        <v>-0.31199934494659032</v>
      </c>
      <c r="AP467" s="8">
        <v>0.1899386313426657</v>
      </c>
      <c r="AQ467" s="8">
        <v>3.4712461786814077</v>
      </c>
    </row>
    <row r="468" spans="32:43" x14ac:dyDescent="0.25">
      <c r="AF468" t="str">
        <v>Ecuador|2000</v>
      </c>
      <c r="AG468">
        <v>163</v>
      </c>
      <c r="AH468" s="8">
        <v>153.67332418167069</v>
      </c>
      <c r="AI468" s="8">
        <v>9.3266758183293064</v>
      </c>
      <c r="AJ468" s="8">
        <v>9.3350321322704968</v>
      </c>
      <c r="AK468" s="8">
        <v>8.9515641968754365E-4</v>
      </c>
      <c r="AL468" s="8">
        <v>9.7024252079950787E-2</v>
      </c>
      <c r="AM468" s="8">
        <v>1.2048984159692286E-6</v>
      </c>
      <c r="AN468" s="8">
        <v>-0.57784060186029551</v>
      </c>
      <c r="AO468" s="8">
        <v>-0.31077278698012856</v>
      </c>
      <c r="AP468" s="8">
        <v>0.31148716198256193</v>
      </c>
      <c r="AQ468" s="8">
        <v>9.3350321322704968</v>
      </c>
    </row>
    <row r="469" spans="32:43" x14ac:dyDescent="0.25">
      <c r="AF469" t="str">
        <v>El Salvador|2014</v>
      </c>
      <c r="AG469">
        <v>181</v>
      </c>
      <c r="AH469" s="8">
        <v>133.17911534138983</v>
      </c>
      <c r="AI469" s="8">
        <v>47.820884658610169</v>
      </c>
      <c r="AJ469" s="8">
        <v>47.890767274101734</v>
      </c>
      <c r="AK469" s="8">
        <v>1.4592085169901963E-3</v>
      </c>
      <c r="AL469" s="8">
        <v>0.49761521959276384</v>
      </c>
      <c r="AM469" s="8">
        <v>5.1694080463080667E-5</v>
      </c>
      <c r="AN469" s="8">
        <v>-0.57784060186029551</v>
      </c>
      <c r="AO469" s="8">
        <v>-0.30932970014017808</v>
      </c>
      <c r="AP469" s="8">
        <v>0.70541847125855994</v>
      </c>
      <c r="AQ469" s="8">
        <v>47.890767274101734</v>
      </c>
    </row>
    <row r="470" spans="32:43" x14ac:dyDescent="0.25">
      <c r="AF470" t="str">
        <v>El Salvador|2013</v>
      </c>
      <c r="AG470">
        <v>184</v>
      </c>
      <c r="AH470" s="8">
        <v>132.8611833781257</v>
      </c>
      <c r="AI470" s="8">
        <v>51.138816621874298</v>
      </c>
      <c r="AJ470" s="8">
        <v>51.215220849170045</v>
      </c>
      <c r="AK470" s="8">
        <v>1.4918265708696306E-3</v>
      </c>
      <c r="AL470" s="8">
        <v>0.53214969326803396</v>
      </c>
      <c r="AM470" s="8">
        <v>6.0441649239288585E-5</v>
      </c>
      <c r="AN470" s="8">
        <v>-0.57784060186029551</v>
      </c>
      <c r="AO470" s="8">
        <v>-0.30897883249277347</v>
      </c>
      <c r="AP470" s="8">
        <v>0.72948591026011866</v>
      </c>
      <c r="AQ470" s="8">
        <v>51.215220849170045</v>
      </c>
    </row>
    <row r="471" spans="32:43" x14ac:dyDescent="0.25">
      <c r="AF471" t="str">
        <v>El Salvador|2012</v>
      </c>
      <c r="AG471">
        <v>181</v>
      </c>
      <c r="AH471" s="8">
        <v>134.32710796227525</v>
      </c>
      <c r="AI471" s="8">
        <v>46.67289203772475</v>
      </c>
      <c r="AJ471" s="8">
        <v>46.739081831219004</v>
      </c>
      <c r="AK471" s="8">
        <v>1.4161551939182635E-3</v>
      </c>
      <c r="AL471" s="8">
        <v>0.48565895240125706</v>
      </c>
      <c r="AM471" s="8">
        <v>4.7784942882124376E-5</v>
      </c>
      <c r="AN471" s="8">
        <v>-0.57784060186029551</v>
      </c>
      <c r="AO471" s="8">
        <v>-0.30872122833108101</v>
      </c>
      <c r="AP471" s="8">
        <v>0.69689235352474421</v>
      </c>
      <c r="AQ471" s="8">
        <v>46.739081831219004</v>
      </c>
    </row>
    <row r="472" spans="32:43" x14ac:dyDescent="0.25">
      <c r="AF472" t="str">
        <v>El Salvador|2011</v>
      </c>
      <c r="AG472">
        <v>197</v>
      </c>
      <c r="AH472" s="8">
        <v>136.96581355569009</v>
      </c>
      <c r="AI472" s="8">
        <v>60.03418644430991</v>
      </c>
      <c r="AJ472" s="8">
        <v>60.113441727047238</v>
      </c>
      <c r="AK472" s="8">
        <v>1.318428631938923E-3</v>
      </c>
      <c r="AL472" s="8">
        <v>0.6246605308467934</v>
      </c>
      <c r="AM472" s="8">
        <v>7.3590148926785541E-5</v>
      </c>
      <c r="AN472" s="8">
        <v>-0.57784060186029551</v>
      </c>
      <c r="AO472" s="8">
        <v>-0.30794196707630395</v>
      </c>
      <c r="AP472" s="8">
        <v>0.79035468673677989</v>
      </c>
      <c r="AQ472" s="8">
        <v>60.113441727047238</v>
      </c>
    </row>
    <row r="473" spans="32:43" x14ac:dyDescent="0.25">
      <c r="AF473" t="str">
        <v>El Salvador|2010</v>
      </c>
      <c r="AG473">
        <v>191</v>
      </c>
      <c r="AH473" s="8">
        <v>138.71363985563849</v>
      </c>
      <c r="AI473" s="8">
        <v>52.28636014436151</v>
      </c>
      <c r="AJ473" s="8">
        <v>52.351670430612103</v>
      </c>
      <c r="AK473" s="8">
        <v>1.2475301306222354E-3</v>
      </c>
      <c r="AL473" s="8">
        <v>0.54402446564946594</v>
      </c>
      <c r="AM473" s="8">
        <v>5.2811925185252838E-5</v>
      </c>
      <c r="AN473" s="8">
        <v>-0.57784060186029551</v>
      </c>
      <c r="AO473" s="8">
        <v>-0.30704806698657261</v>
      </c>
      <c r="AP473" s="8">
        <v>0.73758014184864407</v>
      </c>
      <c r="AQ473" s="8">
        <v>52.351670430612103</v>
      </c>
    </row>
    <row r="474" spans="32:43" x14ac:dyDescent="0.25">
      <c r="AF474" t="str">
        <v>El Salvador|2009</v>
      </c>
      <c r="AG474">
        <v>23</v>
      </c>
      <c r="AH474" s="8">
        <v>141.08576847922907</v>
      </c>
      <c r="AI474" s="8">
        <v>-118.08576847922907</v>
      </c>
      <c r="AJ474" s="8">
        <v>-118.220164901522</v>
      </c>
      <c r="AK474" s="8">
        <v>1.1368316260163722E-3</v>
      </c>
      <c r="AL474" s="8">
        <v>-1.2285802081703641</v>
      </c>
      <c r="AM474" s="8">
        <v>2.4541388863718889E-4</v>
      </c>
      <c r="AN474" s="8">
        <v>-0.57784060186029551</v>
      </c>
      <c r="AO474" s="8">
        <v>-0.30432703374542402</v>
      </c>
      <c r="AP474" s="8">
        <v>1.1084133742292919</v>
      </c>
      <c r="AQ474" s="8">
        <v>-118.220164901522</v>
      </c>
    </row>
    <row r="475" spans="32:43" x14ac:dyDescent="0.25">
      <c r="AF475" t="str">
        <v>El Salvador|2008</v>
      </c>
      <c r="AG475">
        <v>194</v>
      </c>
      <c r="AH475" s="8">
        <v>134.64325869399983</v>
      </c>
      <c r="AI475" s="8">
        <v>59.356741306000174</v>
      </c>
      <c r="AJ475" s="8">
        <v>59.450983207529084</v>
      </c>
      <c r="AK475" s="8">
        <v>1.5852034137085781E-3</v>
      </c>
      <c r="AL475" s="8">
        <v>0.61769416667792842</v>
      </c>
      <c r="AM475" s="8">
        <v>8.6541207435643949E-5</v>
      </c>
      <c r="AN475" s="8">
        <v>-0.56352918771982563</v>
      </c>
      <c r="AO475" s="8">
        <v>-0.30352654072584484</v>
      </c>
      <c r="AP475" s="8">
        <v>0.78593521786336085</v>
      </c>
      <c r="AQ475" s="8">
        <v>59.450983207529084</v>
      </c>
    </row>
    <row r="476" spans="32:43" x14ac:dyDescent="0.25">
      <c r="AF476" t="str">
        <v>El Salvador|2007</v>
      </c>
      <c r="AG476">
        <v>23</v>
      </c>
      <c r="AH476" s="8">
        <v>142.36431309633772</v>
      </c>
      <c r="AI476" s="8">
        <v>-119.36431309633772</v>
      </c>
      <c r="AJ476" s="8">
        <v>-119.51658792902207</v>
      </c>
      <c r="AK476" s="8">
        <v>1.2740895244998669E-3</v>
      </c>
      <c r="AL476" s="8">
        <v>-1.2419676931042982</v>
      </c>
      <c r="AM476" s="8">
        <v>2.8110992900105976E-4</v>
      </c>
      <c r="AN476" s="8">
        <v>-0.56352918771982563</v>
      </c>
      <c r="AO476" s="8">
        <v>-0.30269395913622033</v>
      </c>
      <c r="AP476" s="8">
        <v>1.1144360426261788</v>
      </c>
      <c r="AQ476" s="8">
        <v>-119.51658792902207</v>
      </c>
    </row>
    <row r="477" spans="32:43" x14ac:dyDescent="0.25">
      <c r="AF477" t="str">
        <v>El Salvador|2006</v>
      </c>
      <c r="AG477">
        <v>211</v>
      </c>
      <c r="AH477" s="8">
        <v>141.14481873111399</v>
      </c>
      <c r="AI477" s="8">
        <v>69.855181268886014</v>
      </c>
      <c r="AJ477" s="8">
        <v>69.945360677642313</v>
      </c>
      <c r="AK477" s="8">
        <v>1.2892836334337081E-3</v>
      </c>
      <c r="AL477" s="8">
        <v>0.72683816489242892</v>
      </c>
      <c r="AM477" s="8">
        <v>9.7428533612572223E-5</v>
      </c>
      <c r="AN477" s="8">
        <v>-0.56352918771982563</v>
      </c>
      <c r="AO477" s="8">
        <v>-0.30029409077804958</v>
      </c>
      <c r="AP477" s="8">
        <v>0.85254804257146055</v>
      </c>
      <c r="AQ477" s="8">
        <v>69.945360677642313</v>
      </c>
    </row>
    <row r="478" spans="32:43" x14ac:dyDescent="0.25">
      <c r="AF478" t="str">
        <v>El Salvador|2005</v>
      </c>
      <c r="AG478">
        <v>213</v>
      </c>
      <c r="AH478" s="8">
        <v>142.27496257918986</v>
      </c>
      <c r="AI478" s="8">
        <v>70.725037420810139</v>
      </c>
      <c r="AJ478" s="8">
        <v>70.804598825361126</v>
      </c>
      <c r="AK478" s="8">
        <v>1.123675663317095E-3</v>
      </c>
      <c r="AL478" s="8">
        <v>0.73582795032450321</v>
      </c>
      <c r="AM478" s="8">
        <v>8.7012926667135156E-5</v>
      </c>
      <c r="AN478" s="8">
        <v>-0.56352918771982563</v>
      </c>
      <c r="AO478" s="8">
        <v>-0.29477690802175716</v>
      </c>
      <c r="AP478" s="8">
        <v>0.8578041445018223</v>
      </c>
      <c r="AQ478" s="8">
        <v>70.804598825361126</v>
      </c>
    </row>
    <row r="479" spans="32:43" x14ac:dyDescent="0.25">
      <c r="AF479" t="str">
        <v>El Salvador|2004</v>
      </c>
      <c r="AG479">
        <v>215</v>
      </c>
      <c r="AH479" s="8">
        <v>148.21144897415655</v>
      </c>
      <c r="AI479" s="8">
        <v>66.788551025843446</v>
      </c>
      <c r="AJ479" s="8">
        <v>66.85459560178785</v>
      </c>
      <c r="AK479" s="8">
        <v>9.8788385973940483E-4</v>
      </c>
      <c r="AL479" s="8">
        <v>0.69482525919219995</v>
      </c>
      <c r="AM479" s="8">
        <v>6.8200614955041985E-5</v>
      </c>
      <c r="AN479" s="8">
        <v>-0.56352918771982563</v>
      </c>
      <c r="AO479" s="8">
        <v>-0.29446209939491164</v>
      </c>
      <c r="AP479" s="8">
        <v>0.83356179086628002</v>
      </c>
      <c r="AQ479" s="8">
        <v>66.85459560178785</v>
      </c>
    </row>
    <row r="480" spans="32:43" x14ac:dyDescent="0.25">
      <c r="AF480" t="str">
        <v>El Salvador|2003</v>
      </c>
      <c r="AG480">
        <v>29</v>
      </c>
      <c r="AH480" s="8">
        <v>154.67673834463312</v>
      </c>
      <c r="AI480" s="8">
        <v>-125.67673834463312</v>
      </c>
      <c r="AJ480" s="8">
        <v>-125.78865407443425</v>
      </c>
      <c r="AK480" s="8">
        <v>8.8971243570899511E-4</v>
      </c>
      <c r="AL480" s="8">
        <v>-1.3073959638480446</v>
      </c>
      <c r="AM480" s="8">
        <v>2.174465240899808E-4</v>
      </c>
      <c r="AN480" s="8">
        <v>-0.55464299854323929</v>
      </c>
      <c r="AO480" s="8">
        <v>-0.29310215127486422</v>
      </c>
      <c r="AP480" s="8">
        <v>1.1434141698649902</v>
      </c>
      <c r="AQ480" s="8">
        <v>-125.78865407443425</v>
      </c>
    </row>
    <row r="481" spans="32:43" x14ac:dyDescent="0.25">
      <c r="AF481" t="str">
        <v>El Salvador|2002</v>
      </c>
      <c r="AG481">
        <v>24</v>
      </c>
      <c r="AH481" s="8">
        <v>159.69718013188728</v>
      </c>
      <c r="AI481" s="8">
        <v>-135.69718013188728</v>
      </c>
      <c r="AJ481" s="8">
        <v>-135.82015349567092</v>
      </c>
      <c r="AK481" s="8">
        <v>9.0541322932285691E-4</v>
      </c>
      <c r="AL481" s="8">
        <v>-1.4116481851926348</v>
      </c>
      <c r="AM481" s="8">
        <v>2.5798540552144977E-4</v>
      </c>
      <c r="AN481" s="8">
        <v>-0.55464299854323929</v>
      </c>
      <c r="AO481" s="8">
        <v>-0.29071987945632144</v>
      </c>
      <c r="AP481" s="8">
        <v>1.1881280171735009</v>
      </c>
      <c r="AQ481" s="8">
        <v>-135.82015349567092</v>
      </c>
    </row>
    <row r="482" spans="32:43" x14ac:dyDescent="0.25">
      <c r="AF482" t="str">
        <v>El Salvador|2001</v>
      </c>
      <c r="AG482">
        <v>219</v>
      </c>
      <c r="AH482" s="8">
        <v>160.85180532049787</v>
      </c>
      <c r="AI482" s="8">
        <v>58.148194679502126</v>
      </c>
      <c r="AJ482" s="8">
        <v>58.19653152494449</v>
      </c>
      <c r="AK482" s="8">
        <v>8.3057948946055012E-4</v>
      </c>
      <c r="AL482" s="8">
        <v>0.60488891106686782</v>
      </c>
      <c r="AM482" s="8">
        <v>4.3450549616837555E-5</v>
      </c>
      <c r="AN482" s="8">
        <v>-0.55464299854323929</v>
      </c>
      <c r="AO482" s="8">
        <v>-0.28930320597619763</v>
      </c>
      <c r="AP482" s="8">
        <v>0.77774604535598113</v>
      </c>
      <c r="AQ482" s="8">
        <v>58.19653152494449</v>
      </c>
    </row>
    <row r="483" spans="32:43" x14ac:dyDescent="0.25">
      <c r="AF483" t="str">
        <v>El Salvador|2000</v>
      </c>
      <c r="AG483">
        <v>218</v>
      </c>
      <c r="AH483" s="8">
        <v>164.71783556943612</v>
      </c>
      <c r="AI483" s="8">
        <v>53.282164430563881</v>
      </c>
      <c r="AJ483" s="8">
        <v>53.327648896943984</v>
      </c>
      <c r="AK483" s="8">
        <v>8.5292465205059128E-4</v>
      </c>
      <c r="AL483" s="8">
        <v>0.55427603547563742</v>
      </c>
      <c r="AM483" s="8">
        <v>3.746583442032388E-5</v>
      </c>
      <c r="AN483" s="8">
        <v>-0.55464299854323929</v>
      </c>
      <c r="AO483" s="8">
        <v>-0.28356724975561104</v>
      </c>
      <c r="AP483" s="8">
        <v>0.7444971695551551</v>
      </c>
      <c r="AQ483" s="8">
        <v>53.327648896943984</v>
      </c>
    </row>
    <row r="484" spans="32:43" x14ac:dyDescent="0.25">
      <c r="AF484" t="str">
        <v>Equatorial Guinea|2014</v>
      </c>
      <c r="AG484">
        <v>32</v>
      </c>
      <c r="AH484" s="8">
        <v>224.79235906814193</v>
      </c>
      <c r="AI484" s="8">
        <v>-192.79235906814193</v>
      </c>
      <c r="AJ484" s="8">
        <v>-193.1171911650961</v>
      </c>
      <c r="AK484" s="8">
        <v>1.6820465075865637E-3</v>
      </c>
      <c r="AL484" s="8">
        <v>-2.0063852714060304</v>
      </c>
      <c r="AM484" s="8">
        <v>9.6894637058734395E-4</v>
      </c>
      <c r="AN484" s="8">
        <v>-0.55464299854323929</v>
      </c>
      <c r="AO484" s="8">
        <v>-0.27997550120264481</v>
      </c>
      <c r="AP484" s="8">
        <v>1.4164692977279918</v>
      </c>
      <c r="AQ484" s="8">
        <v>-193.1171911650961</v>
      </c>
    </row>
    <row r="485" spans="32:43" x14ac:dyDescent="0.25">
      <c r="AF485" t="str">
        <v>Eritrea|2011</v>
      </c>
      <c r="AG485">
        <v>286</v>
      </c>
      <c r="AH485" s="8">
        <v>251.17491612549793</v>
      </c>
      <c r="AI485" s="8">
        <v>34.82508387450207</v>
      </c>
      <c r="AJ485" s="8">
        <v>35.029925356798046</v>
      </c>
      <c r="AK485" s="8">
        <v>5.8476140102941996E-3</v>
      </c>
      <c r="AL485" s="8">
        <v>0.36318227581970763</v>
      </c>
      <c r="AM485" s="8">
        <v>1.1083501649483846E-4</v>
      </c>
      <c r="AN485" s="8">
        <v>-0.55464299854323929</v>
      </c>
      <c r="AO485" s="8">
        <v>-0.27859427809994208</v>
      </c>
      <c r="AP485" s="8">
        <v>0.60264606181382085</v>
      </c>
      <c r="AQ485" s="8">
        <v>35.029925356798046</v>
      </c>
    </row>
    <row r="486" spans="32:43" x14ac:dyDescent="0.25">
      <c r="AF486" t="str">
        <v>Eritrea|2010</v>
      </c>
      <c r="AG486">
        <v>298</v>
      </c>
      <c r="AH486" s="8">
        <v>251.66814300561845</v>
      </c>
      <c r="AI486" s="8">
        <v>46.331856994381553</v>
      </c>
      <c r="AJ486" s="8">
        <v>46.59461779564672</v>
      </c>
      <c r="AK486" s="8">
        <v>5.6392951309865392E-3</v>
      </c>
      <c r="AL486" s="8">
        <v>0.48313298004092009</v>
      </c>
      <c r="AM486" s="8">
        <v>1.8911074245598418E-4</v>
      </c>
      <c r="AN486" s="8">
        <v>-0.55464299854323929</v>
      </c>
      <c r="AO486" s="8">
        <v>-0.27827877904290094</v>
      </c>
      <c r="AP486" s="8">
        <v>0.69507767914163388</v>
      </c>
      <c r="AQ486" s="8">
        <v>46.59461779564672</v>
      </c>
    </row>
    <row r="487" spans="32:43" x14ac:dyDescent="0.25">
      <c r="AF487" t="str">
        <v>Eritrea|2009</v>
      </c>
      <c r="AG487">
        <v>311</v>
      </c>
      <c r="AH487" s="8">
        <v>251.36395200834301</v>
      </c>
      <c r="AI487" s="8">
        <v>59.636047991656994</v>
      </c>
      <c r="AJ487" s="8">
        <v>59.961574987636894</v>
      </c>
      <c r="AK487" s="8">
        <v>5.4289267092636753E-3</v>
      </c>
      <c r="AL487" s="8">
        <v>0.62179882626818905</v>
      </c>
      <c r="AM487" s="8">
        <v>3.0149485875390097E-4</v>
      </c>
      <c r="AN487" s="8">
        <v>-0.54227530374150246</v>
      </c>
      <c r="AO487" s="8">
        <v>-0.2752885135387087</v>
      </c>
      <c r="AP487" s="8">
        <v>0.78854221590742313</v>
      </c>
      <c r="AQ487" s="8">
        <v>59.961574987636894</v>
      </c>
    </row>
    <row r="488" spans="32:43" x14ac:dyDescent="0.25">
      <c r="AF488" t="str">
        <v>Eritrea|2008</v>
      </c>
      <c r="AG488">
        <v>322</v>
      </c>
      <c r="AH488" s="8">
        <v>251.76137749559848</v>
      </c>
      <c r="AI488" s="8">
        <v>70.238622504401519</v>
      </c>
      <c r="AJ488" s="8">
        <v>70.621106847416613</v>
      </c>
      <c r="AK488" s="8">
        <v>5.4160060651766585E-3</v>
      </c>
      <c r="AL488" s="8">
        <v>0.73234244748535893</v>
      </c>
      <c r="AM488" s="8">
        <v>4.1722281650107869E-4</v>
      </c>
      <c r="AN488" s="8">
        <v>-0.54227530374150246</v>
      </c>
      <c r="AO488" s="8">
        <v>-0.27295586644572561</v>
      </c>
      <c r="AP488" s="8">
        <v>0.85577009031944962</v>
      </c>
      <c r="AQ488" s="8">
        <v>70.621106847416613</v>
      </c>
    </row>
    <row r="489" spans="32:43" x14ac:dyDescent="0.25">
      <c r="AF489" t="str">
        <v>Eritrea|2007</v>
      </c>
      <c r="AG489">
        <v>329</v>
      </c>
      <c r="AH489" s="8">
        <v>255.03367931842143</v>
      </c>
      <c r="AI489" s="8">
        <v>73.966320681578566</v>
      </c>
      <c r="AJ489" s="8">
        <v>74.365729600461634</v>
      </c>
      <c r="AK489" s="8">
        <v>5.3708733986600138E-3</v>
      </c>
      <c r="AL489" s="8">
        <v>0.7711917657973798</v>
      </c>
      <c r="AM489" s="8">
        <v>4.5878633103018778E-4</v>
      </c>
      <c r="AN489" s="8">
        <v>-0.54227530374150246</v>
      </c>
      <c r="AO489" s="8">
        <v>-0.27123539300232025</v>
      </c>
      <c r="AP489" s="8">
        <v>0.87817524777084199</v>
      </c>
      <c r="AQ489" s="8">
        <v>74.365729600461634</v>
      </c>
    </row>
    <row r="490" spans="32:43" x14ac:dyDescent="0.25">
      <c r="AF490" t="str">
        <v>Eritrea|2006</v>
      </c>
      <c r="AG490">
        <v>336</v>
      </c>
      <c r="AH490" s="8">
        <v>255.03996065015582</v>
      </c>
      <c r="AI490" s="8">
        <v>80.96003934984418</v>
      </c>
      <c r="AJ490" s="8">
        <v>81.391153277196878</v>
      </c>
      <c r="AK490" s="8">
        <v>5.2968155627975263E-3</v>
      </c>
      <c r="AL490" s="8">
        <v>0.84407864077339356</v>
      </c>
      <c r="AM490" s="8">
        <v>5.4198731722721267E-4</v>
      </c>
      <c r="AN490" s="8">
        <v>-0.54227530374150246</v>
      </c>
      <c r="AO490" s="8">
        <v>-0.27114709520114744</v>
      </c>
      <c r="AP490" s="8">
        <v>0.91873752550627519</v>
      </c>
      <c r="AQ490" s="8">
        <v>81.391153277196878</v>
      </c>
    </row>
    <row r="491" spans="32:43" x14ac:dyDescent="0.25">
      <c r="AF491" t="str">
        <v>Eritrea|2005</v>
      </c>
      <c r="AG491">
        <v>34</v>
      </c>
      <c r="AH491" s="8">
        <v>255.94936957380884</v>
      </c>
      <c r="AI491" s="8">
        <v>-221.94936957380884</v>
      </c>
      <c r="AJ491" s="8">
        <v>-223.09481238157804</v>
      </c>
      <c r="AK491" s="8">
        <v>5.1343318813260831E-3</v>
      </c>
      <c r="AL491" s="8">
        <v>-2.3138257398865849</v>
      </c>
      <c r="AM491" s="8">
        <v>3.9471419935341971E-3</v>
      </c>
      <c r="AN491" s="8">
        <v>-0.54227530374150246</v>
      </c>
      <c r="AO491" s="8">
        <v>-0.2708909817969854</v>
      </c>
      <c r="AP491" s="8">
        <v>1.5211264707073455</v>
      </c>
      <c r="AQ491" s="8">
        <v>-223.09481238157804</v>
      </c>
    </row>
    <row r="492" spans="32:43" x14ac:dyDescent="0.25">
      <c r="AF492" t="str">
        <v>Eritrea|2004</v>
      </c>
      <c r="AG492">
        <v>342</v>
      </c>
      <c r="AH492" s="8">
        <v>261.9896037463439</v>
      </c>
      <c r="AI492" s="8">
        <v>80.010396253656097</v>
      </c>
      <c r="AJ492" s="8">
        <v>80.465609901016521</v>
      </c>
      <c r="AK492" s="8">
        <v>5.6572447275351316E-3</v>
      </c>
      <c r="AL492" s="8">
        <v>0.83432896030854087</v>
      </c>
      <c r="AM492" s="8">
        <v>5.6577720997627514E-4</v>
      </c>
      <c r="AN492" s="8">
        <v>-0.54227530374150246</v>
      </c>
      <c r="AO492" s="8">
        <v>-0.27084746115159003</v>
      </c>
      <c r="AP492" s="8">
        <v>0.91341609374290145</v>
      </c>
      <c r="AQ492" s="8">
        <v>80.465609901016521</v>
      </c>
    </row>
    <row r="493" spans="32:43" x14ac:dyDescent="0.25">
      <c r="AF493" t="str">
        <v>Eritrea|2003</v>
      </c>
      <c r="AG493">
        <v>343</v>
      </c>
      <c r="AH493" s="8">
        <v>266.97126742375337</v>
      </c>
      <c r="AI493" s="8">
        <v>76.028732576246625</v>
      </c>
      <c r="AJ493" s="8">
        <v>76.496968555153245</v>
      </c>
      <c r="AK493" s="8">
        <v>6.1209743046095316E-3</v>
      </c>
      <c r="AL493" s="8">
        <v>0.79299407455632887</v>
      </c>
      <c r="AM493" s="8">
        <v>5.5325949390103851E-4</v>
      </c>
      <c r="AN493" s="8">
        <v>-0.54227530374150246</v>
      </c>
      <c r="AO493" s="8">
        <v>-0.26922051129924651</v>
      </c>
      <c r="AP493" s="8">
        <v>0.89050214741814571</v>
      </c>
      <c r="AQ493" s="8">
        <v>76.496968555153245</v>
      </c>
    </row>
    <row r="494" spans="32:43" x14ac:dyDescent="0.25">
      <c r="AF494" t="str">
        <v>Eritrea|2002</v>
      </c>
      <c r="AG494">
        <v>343</v>
      </c>
      <c r="AH494" s="8">
        <v>272.30301564404238</v>
      </c>
      <c r="AI494" s="8">
        <v>70.696984355957625</v>
      </c>
      <c r="AJ494" s="8">
        <v>71.172724411561205</v>
      </c>
      <c r="AK494" s="8">
        <v>6.6843030042321476E-3</v>
      </c>
      <c r="AL494" s="8">
        <v>0.73759199369259731</v>
      </c>
      <c r="AM494" s="8">
        <v>5.2300179319959253E-4</v>
      </c>
      <c r="AN494" s="8">
        <v>-0.54227530374150246</v>
      </c>
      <c r="AO494" s="8">
        <v>-0.268264961172413</v>
      </c>
      <c r="AP494" s="8">
        <v>0.85883176099431568</v>
      </c>
      <c r="AQ494" s="8">
        <v>71.172724411561205</v>
      </c>
    </row>
    <row r="495" spans="32:43" x14ac:dyDescent="0.25">
      <c r="AF495" t="str">
        <v>Estonia|2014</v>
      </c>
      <c r="AG495">
        <v>122</v>
      </c>
      <c r="AH495" s="8">
        <v>66.356026984419231</v>
      </c>
      <c r="AI495" s="8">
        <v>55.643973015580769</v>
      </c>
      <c r="AJ495" s="8">
        <v>56.069667901244884</v>
      </c>
      <c r="AK495" s="8">
        <v>7.5922491000640626E-3</v>
      </c>
      <c r="AL495" s="8">
        <v>0.58080722719668521</v>
      </c>
      <c r="AM495" s="8">
        <v>3.6867720368811713E-4</v>
      </c>
      <c r="AN495" s="8">
        <v>-0.54227530374150246</v>
      </c>
      <c r="AO495" s="8">
        <v>-0.2679049837525842</v>
      </c>
      <c r="AP495" s="8">
        <v>0.76210709693368239</v>
      </c>
      <c r="AQ495" s="8">
        <v>56.069667901244884</v>
      </c>
    </row>
    <row r="496" spans="32:43" x14ac:dyDescent="0.25">
      <c r="AF496" t="str">
        <v>Estonia|2013</v>
      </c>
      <c r="AG496">
        <v>127</v>
      </c>
      <c r="AH496" s="8">
        <v>77.447955752010245</v>
      </c>
      <c r="AI496" s="8">
        <v>49.552044247989755</v>
      </c>
      <c r="AJ496" s="8">
        <v>49.89238333653573</v>
      </c>
      <c r="AK496" s="8">
        <v>6.8214638344757331E-3</v>
      </c>
      <c r="AL496" s="8">
        <v>0.5170194334144117</v>
      </c>
      <c r="AM496" s="8">
        <v>2.6228046829327969E-4</v>
      </c>
      <c r="AN496" s="8">
        <v>-0.52649464389081801</v>
      </c>
      <c r="AO496" s="8">
        <v>-0.26639190337885432</v>
      </c>
      <c r="AP496" s="8">
        <v>0.71904063404957286</v>
      </c>
      <c r="AQ496" s="8">
        <v>49.89238333653573</v>
      </c>
    </row>
    <row r="497" spans="32:43" x14ac:dyDescent="0.25">
      <c r="AF497" t="str">
        <v>Estonia|2012</v>
      </c>
      <c r="AG497">
        <v>135</v>
      </c>
      <c r="AH497" s="8">
        <v>68.323889272646596</v>
      </c>
      <c r="AI497" s="8">
        <v>66.676110727353404</v>
      </c>
      <c r="AJ497" s="8">
        <v>67.160952767991276</v>
      </c>
      <c r="AK497" s="8">
        <v>7.2191060527798823E-3</v>
      </c>
      <c r="AL497" s="8">
        <v>0.69582897317267178</v>
      </c>
      <c r="AM497" s="8">
        <v>5.0296409988982856E-4</v>
      </c>
      <c r="AN497" s="8">
        <v>-0.52649464389081801</v>
      </c>
      <c r="AO497" s="8">
        <v>-0.26617665140787683</v>
      </c>
      <c r="AP497" s="8">
        <v>0.83416363692783435</v>
      </c>
      <c r="AQ497" s="8">
        <v>67.160952767991276</v>
      </c>
    </row>
    <row r="498" spans="32:43" x14ac:dyDescent="0.25">
      <c r="AF498" t="str">
        <v>Estonia|2011</v>
      </c>
      <c r="AG498">
        <v>138</v>
      </c>
      <c r="AH498" s="8">
        <v>70.258412434705491</v>
      </c>
      <c r="AI498" s="8">
        <v>67.741587565294509</v>
      </c>
      <c r="AJ498" s="8">
        <v>68.229795881241159</v>
      </c>
      <c r="AK498" s="8">
        <v>7.1553536052843467E-3</v>
      </c>
      <c r="AL498" s="8">
        <v>0.70692554520650341</v>
      </c>
      <c r="AM498" s="8">
        <v>5.1451627083682922E-4</v>
      </c>
      <c r="AN498" s="8">
        <v>-0.52649464389081801</v>
      </c>
      <c r="AO498" s="8">
        <v>-0.26499952730558574</v>
      </c>
      <c r="AP498" s="8">
        <v>0.8407886447892261</v>
      </c>
      <c r="AQ498" s="8">
        <v>68.229795881241159</v>
      </c>
    </row>
    <row r="499" spans="32:43" x14ac:dyDescent="0.25">
      <c r="AF499" t="str">
        <v>Estonia|2010</v>
      </c>
      <c r="AG499">
        <v>137</v>
      </c>
      <c r="AH499" s="8">
        <v>130.46398132687918</v>
      </c>
      <c r="AI499" s="8">
        <v>6.5360186731208216</v>
      </c>
      <c r="AJ499" s="8">
        <v>6.5944847833141704</v>
      </c>
      <c r="AK499" s="8">
        <v>8.8659102438576852E-3</v>
      </c>
      <c r="AL499" s="8">
        <v>6.8266247605998864E-2</v>
      </c>
      <c r="AM499" s="8">
        <v>5.9553177664612787E-6</v>
      </c>
      <c r="AN499" s="8">
        <v>-0.52649464389081801</v>
      </c>
      <c r="AO499" s="8">
        <v>-0.26348548588667786</v>
      </c>
      <c r="AP499" s="8">
        <v>0.26127810395438589</v>
      </c>
      <c r="AQ499" s="8">
        <v>6.5944847833141704</v>
      </c>
    </row>
    <row r="500" spans="32:43" x14ac:dyDescent="0.25">
      <c r="AF500" t="str">
        <v>Estonia|2009</v>
      </c>
      <c r="AG500">
        <v>156</v>
      </c>
      <c r="AH500" s="8">
        <v>132.52227169978985</v>
      </c>
      <c r="AI500" s="8">
        <v>23.477728300210146</v>
      </c>
      <c r="AJ500" s="8">
        <v>23.692414735611468</v>
      </c>
      <c r="AK500" s="8">
        <v>9.0613995152902128E-3</v>
      </c>
      <c r="AL500" s="8">
        <v>0.24524019546953696</v>
      </c>
      <c r="AM500" s="8">
        <v>7.8565847558261182E-5</v>
      </c>
      <c r="AN500" s="8">
        <v>-0.52649464389081801</v>
      </c>
      <c r="AO500" s="8">
        <v>-0.26342611224160734</v>
      </c>
      <c r="AP500" s="8">
        <v>0.4952173214554767</v>
      </c>
      <c r="AQ500" s="8">
        <v>23.692414735611468</v>
      </c>
    </row>
    <row r="501" spans="32:43" x14ac:dyDescent="0.25">
      <c r="AF501" t="str">
        <v>Estonia|2008</v>
      </c>
      <c r="AG501">
        <v>167</v>
      </c>
      <c r="AH501" s="8">
        <v>146.62740252070611</v>
      </c>
      <c r="AI501" s="8">
        <v>20.372597479293887</v>
      </c>
      <c r="AJ501" s="8">
        <v>20.63110537144297</v>
      </c>
      <c r="AK501" s="8">
        <v>1.2530006875293379E-2</v>
      </c>
      <c r="AL501" s="8">
        <v>0.21317850150142859</v>
      </c>
      <c r="AM501" s="8">
        <v>8.2378934824475319E-5</v>
      </c>
      <c r="AN501" s="8">
        <v>-0.52649464389081801</v>
      </c>
      <c r="AO501" s="8">
        <v>-0.26292072905853275</v>
      </c>
      <c r="AP501" s="8">
        <v>0.46171257455415765</v>
      </c>
      <c r="AQ501" s="8">
        <v>20.63110537144297</v>
      </c>
    </row>
    <row r="502" spans="32:43" x14ac:dyDescent="0.25">
      <c r="AF502" t="str">
        <v>Estonia|2007</v>
      </c>
      <c r="AG502">
        <v>189</v>
      </c>
      <c r="AH502" s="8">
        <v>142.20803446022362</v>
      </c>
      <c r="AI502" s="8">
        <v>46.791965539776385</v>
      </c>
      <c r="AJ502" s="8">
        <v>47.440124260615129</v>
      </c>
      <c r="AK502" s="8">
        <v>1.3662669121144055E-2</v>
      </c>
      <c r="AL502" s="8">
        <v>0.48991135720760765</v>
      </c>
      <c r="AM502" s="8">
        <v>4.7494908478656298E-4</v>
      </c>
      <c r="AN502" s="8">
        <v>-0.51604681851432255</v>
      </c>
      <c r="AO502" s="8">
        <v>-0.26255637798524173</v>
      </c>
      <c r="AP502" s="8">
        <v>0.69993668085592398</v>
      </c>
      <c r="AQ502" s="8">
        <v>47.440124260615129</v>
      </c>
    </row>
    <row r="503" spans="32:43" x14ac:dyDescent="0.25">
      <c r="AF503" t="str">
        <v>Estonia|2006</v>
      </c>
      <c r="AG503">
        <v>188</v>
      </c>
      <c r="AH503" s="8">
        <v>144.71984417012297</v>
      </c>
      <c r="AI503" s="8">
        <v>43.280155829877032</v>
      </c>
      <c r="AJ503" s="8">
        <v>43.990503472611728</v>
      </c>
      <c r="AK503" s="8">
        <v>1.6147749779153061E-2</v>
      </c>
      <c r="AL503" s="8">
        <v>0.45371467712020941</v>
      </c>
      <c r="AM503" s="8">
        <v>4.8266937562543974E-4</v>
      </c>
      <c r="AN503" s="8">
        <v>-0.51604681851432255</v>
      </c>
      <c r="AO503" s="8">
        <v>-0.26242373947961911</v>
      </c>
      <c r="AP503" s="8">
        <v>0.67358345965456234</v>
      </c>
      <c r="AQ503" s="8">
        <v>43.990503472611728</v>
      </c>
    </row>
    <row r="504" spans="32:43" x14ac:dyDescent="0.25">
      <c r="AF504" t="str">
        <v>Estonia|2005</v>
      </c>
      <c r="AG504">
        <v>189</v>
      </c>
      <c r="AH504" s="8">
        <v>144.33544050026342</v>
      </c>
      <c r="AI504" s="8">
        <v>44.664559499736583</v>
      </c>
      <c r="AJ504" s="8">
        <v>45.127835830620192</v>
      </c>
      <c r="AK504" s="8">
        <v>1.0265866340731246E-2</v>
      </c>
      <c r="AL504" s="8">
        <v>0.46683427581662074</v>
      </c>
      <c r="AM504" s="8">
        <v>3.2292709640485424E-4</v>
      </c>
      <c r="AN504" s="8">
        <v>-0.51604681851432255</v>
      </c>
      <c r="AO504" s="8">
        <v>-0.26223257167968328</v>
      </c>
      <c r="AP504" s="8">
        <v>0.68325271738692761</v>
      </c>
      <c r="AQ504" s="8">
        <v>45.127835830620192</v>
      </c>
    </row>
    <row r="505" spans="32:43" x14ac:dyDescent="0.25">
      <c r="AF505" t="str">
        <v>Estonia|2004</v>
      </c>
      <c r="AG505">
        <v>195</v>
      </c>
      <c r="AH505" s="8">
        <v>145.75963271778249</v>
      </c>
      <c r="AI505" s="8">
        <v>49.240367282217505</v>
      </c>
      <c r="AJ505" s="8">
        <v>49.720342652432592</v>
      </c>
      <c r="AK505" s="8">
        <v>9.6535008531685191E-3</v>
      </c>
      <c r="AL505" s="8">
        <v>0.51450150864305744</v>
      </c>
      <c r="AM505" s="8">
        <v>3.6861494039493452E-4</v>
      </c>
      <c r="AN505" s="8">
        <v>-0.51604681851432255</v>
      </c>
      <c r="AO505" s="8">
        <v>-0.26193460596101409</v>
      </c>
      <c r="AP505" s="8">
        <v>0.71728760524845081</v>
      </c>
      <c r="AQ505" s="8">
        <v>49.720342652432592</v>
      </c>
    </row>
    <row r="506" spans="32:43" x14ac:dyDescent="0.25">
      <c r="AF506" t="str">
        <v>Ethiopia|2014</v>
      </c>
      <c r="AG506">
        <v>234</v>
      </c>
      <c r="AH506" s="8">
        <v>198.98259885561271</v>
      </c>
      <c r="AI506" s="8">
        <v>35.017401144387293</v>
      </c>
      <c r="AJ506" s="8">
        <v>35.090287588235689</v>
      </c>
      <c r="AK506" s="8">
        <v>2.0771116128678914E-3</v>
      </c>
      <c r="AL506" s="8">
        <v>0.36449734870214295</v>
      </c>
      <c r="AM506" s="8">
        <v>3.9505135653867278E-5</v>
      </c>
      <c r="AN506" s="8">
        <v>-0.50911283571027588</v>
      </c>
      <c r="AO506" s="8">
        <v>-0.2612961350667668</v>
      </c>
      <c r="AP506" s="8">
        <v>0.6037361581867885</v>
      </c>
      <c r="AQ506" s="8">
        <v>35.090287588235689</v>
      </c>
    </row>
    <row r="507" spans="32:43" x14ac:dyDescent="0.25">
      <c r="AF507" t="str">
        <v>Ethiopia|2013</v>
      </c>
      <c r="AG507">
        <v>237</v>
      </c>
      <c r="AH507" s="8">
        <v>209.16222800555357</v>
      </c>
      <c r="AI507" s="8">
        <v>27.837771994446427</v>
      </c>
      <c r="AJ507" s="8">
        <v>27.890552240583006</v>
      </c>
      <c r="AK507" s="8">
        <v>1.8924059187246539E-3</v>
      </c>
      <c r="AL507" s="8">
        <v>0.28973752616437848</v>
      </c>
      <c r="AM507" s="8">
        <v>2.2737797435892427E-5</v>
      </c>
      <c r="AN507" s="8">
        <v>-0.50911283571027588</v>
      </c>
      <c r="AO507" s="8">
        <v>-0.26060172367019918</v>
      </c>
      <c r="AP507" s="8">
        <v>0.53827272470781806</v>
      </c>
      <c r="AQ507" s="8">
        <v>27.890552240583006</v>
      </c>
    </row>
    <row r="508" spans="32:43" x14ac:dyDescent="0.25">
      <c r="AF508" t="str">
        <v>Ethiopia|2012</v>
      </c>
      <c r="AG508">
        <v>241</v>
      </c>
      <c r="AH508" s="8">
        <v>211.64930267152658</v>
      </c>
      <c r="AI508" s="8">
        <v>29.350697328473416</v>
      </c>
      <c r="AJ508" s="8">
        <v>29.405724770673739</v>
      </c>
      <c r="AK508" s="8">
        <v>1.8713173244143686E-3</v>
      </c>
      <c r="AL508" s="8">
        <v>0.30548093430658307</v>
      </c>
      <c r="AM508" s="8">
        <v>2.4993730509779989E-5</v>
      </c>
      <c r="AN508" s="8">
        <v>-0.50911283571027588</v>
      </c>
      <c r="AO508" s="8">
        <v>-0.2604651713160665</v>
      </c>
      <c r="AP508" s="8">
        <v>0.55270329681175512</v>
      </c>
      <c r="AQ508" s="8">
        <v>29.405724770673739</v>
      </c>
    </row>
    <row r="509" spans="32:43" x14ac:dyDescent="0.25">
      <c r="AF509" t="str">
        <v>Ethiopia|2011</v>
      </c>
      <c r="AG509">
        <v>249</v>
      </c>
      <c r="AH509" s="8">
        <v>214.60117590149139</v>
      </c>
      <c r="AI509" s="8">
        <v>34.398824098508612</v>
      </c>
      <c r="AJ509" s="8">
        <v>34.467363832094655</v>
      </c>
      <c r="AK509" s="8">
        <v>1.9885400554545195E-3</v>
      </c>
      <c r="AL509" s="8">
        <v>0.35804266982757771</v>
      </c>
      <c r="AM509" s="8">
        <v>3.6489704719636022E-5</v>
      </c>
      <c r="AN509" s="8">
        <v>-0.50911283571027588</v>
      </c>
      <c r="AO509" s="8">
        <v>-0.25982924500153104</v>
      </c>
      <c r="AP509" s="8">
        <v>0.59836666837949593</v>
      </c>
      <c r="AQ509" s="8">
        <v>34.467363832094655</v>
      </c>
    </row>
    <row r="510" spans="32:43" x14ac:dyDescent="0.25">
      <c r="AF510" t="str">
        <v>Ethiopia|2010</v>
      </c>
      <c r="AG510">
        <v>261</v>
      </c>
      <c r="AH510" s="8">
        <v>219.02130087216773</v>
      </c>
      <c r="AI510" s="8">
        <v>41.978699127832272</v>
      </c>
      <c r="AJ510" s="8">
        <v>42.064556784265889</v>
      </c>
      <c r="AK510" s="8">
        <v>2.0410926204204104E-3</v>
      </c>
      <c r="AL510" s="8">
        <v>0.43694985642505363</v>
      </c>
      <c r="AM510" s="8">
        <v>5.5784714610486338E-5</v>
      </c>
      <c r="AN510" s="8">
        <v>-0.50220324531901328</v>
      </c>
      <c r="AO510" s="8">
        <v>-0.25674483629132161</v>
      </c>
      <c r="AP510" s="8">
        <v>0.66102182749516947</v>
      </c>
      <c r="AQ510" s="8">
        <v>42.064556784265889</v>
      </c>
    </row>
    <row r="511" spans="32:43" x14ac:dyDescent="0.25">
      <c r="AF511" t="str">
        <v>Ethiopia|2009</v>
      </c>
      <c r="AG511">
        <v>274</v>
      </c>
      <c r="AH511" s="8">
        <v>221.36136768998193</v>
      </c>
      <c r="AI511" s="8">
        <v>52.638632310018068</v>
      </c>
      <c r="AJ511" s="8">
        <v>52.745169640799872</v>
      </c>
      <c r="AK511" s="8">
        <v>2.0198499977785484E-3</v>
      </c>
      <c r="AL511" s="8">
        <v>0.54790163862939034</v>
      </c>
      <c r="AM511" s="8">
        <v>8.6796931816835173E-5</v>
      </c>
      <c r="AN511" s="8">
        <v>-0.50220324531901328</v>
      </c>
      <c r="AO511" s="8">
        <v>-0.25604707423071887</v>
      </c>
      <c r="AP511" s="8">
        <v>0.7402037818259174</v>
      </c>
      <c r="AQ511" s="8">
        <v>52.745169640799872</v>
      </c>
    </row>
    <row r="512" spans="32:43" x14ac:dyDescent="0.25">
      <c r="AF512" t="str">
        <v>Ethiopia|2008</v>
      </c>
      <c r="AG512">
        <v>289</v>
      </c>
      <c r="AH512" s="8">
        <v>232.31952520506724</v>
      </c>
      <c r="AI512" s="8">
        <v>56.680474794932763</v>
      </c>
      <c r="AJ512" s="8">
        <v>56.816918540016665</v>
      </c>
      <c r="AK512" s="8">
        <v>2.4014633068810869E-3</v>
      </c>
      <c r="AL512" s="8">
        <v>0.59008494169288039</v>
      </c>
      <c r="AM512" s="8">
        <v>1.1974328710957061E-4</v>
      </c>
      <c r="AN512" s="8">
        <v>-0.50220324531901328</v>
      </c>
      <c r="AO512" s="8">
        <v>-0.25570255465855291</v>
      </c>
      <c r="AP512" s="8">
        <v>0.7681698651293738</v>
      </c>
      <c r="AQ512" s="8">
        <v>56.816918540016665</v>
      </c>
    </row>
    <row r="513" spans="32:43" x14ac:dyDescent="0.25">
      <c r="AF513" t="str">
        <v>Ethiopia|2007</v>
      </c>
      <c r="AG513">
        <v>39</v>
      </c>
      <c r="AH513" s="8">
        <v>243.1356717073318</v>
      </c>
      <c r="AI513" s="8">
        <v>-204.1356717073318</v>
      </c>
      <c r="AJ513" s="8">
        <v>-204.7190081433215</v>
      </c>
      <c r="AK513" s="8">
        <v>2.8494493075176919E-3</v>
      </c>
      <c r="AL513" s="8">
        <v>-2.1256780584147492</v>
      </c>
      <c r="AM513" s="8">
        <v>1.8445784950472453E-3</v>
      </c>
      <c r="AN513" s="8">
        <v>-0.50220324531901328</v>
      </c>
      <c r="AO513" s="8">
        <v>-0.25410971058135295</v>
      </c>
      <c r="AP513" s="8">
        <v>1.4579705272791865</v>
      </c>
      <c r="AQ513" s="8">
        <v>-204.7190081433215</v>
      </c>
    </row>
    <row r="514" spans="32:43" x14ac:dyDescent="0.25">
      <c r="AF514" t="str">
        <v>Fiji|2014</v>
      </c>
      <c r="AG514">
        <v>19</v>
      </c>
      <c r="AH514" s="8">
        <v>97.002269969708237</v>
      </c>
      <c r="AI514" s="8">
        <v>-78.002269969708237</v>
      </c>
      <c r="AJ514" s="8">
        <v>-78.382698875962362</v>
      </c>
      <c r="AK514" s="8">
        <v>4.8534805730042381E-3</v>
      </c>
      <c r="AL514" s="8">
        <v>-0.81306016065589537</v>
      </c>
      <c r="AM514" s="8">
        <v>4.605890301738934E-4</v>
      </c>
      <c r="AN514" s="8">
        <v>-0.50220324531901328</v>
      </c>
      <c r="AO514" s="8">
        <v>-0.2537700706974651</v>
      </c>
      <c r="AP514" s="8">
        <v>0.90169848655517626</v>
      </c>
      <c r="AQ514" s="8">
        <v>-78.382698875962362</v>
      </c>
    </row>
    <row r="515" spans="32:43" x14ac:dyDescent="0.25">
      <c r="AF515" t="str">
        <v>Fiji|2013</v>
      </c>
      <c r="AG515">
        <v>192</v>
      </c>
      <c r="AH515" s="8">
        <v>97.965850360437173</v>
      </c>
      <c r="AI515" s="8">
        <v>94.034149639562827</v>
      </c>
      <c r="AJ515" s="8">
        <v>94.442394085573767</v>
      </c>
      <c r="AK515" s="8">
        <v>4.3226820959349297E-3</v>
      </c>
      <c r="AL515" s="8">
        <v>0.9799078773253509</v>
      </c>
      <c r="AM515" s="8">
        <v>5.9553479563136883E-4</v>
      </c>
      <c r="AN515" s="8">
        <v>-0.50220324531901328</v>
      </c>
      <c r="AO515" s="8">
        <v>-0.25328982788841958</v>
      </c>
      <c r="AP515" s="8">
        <v>0.98990296359054852</v>
      </c>
      <c r="AQ515" s="8">
        <v>94.442394085573767</v>
      </c>
    </row>
    <row r="516" spans="32:43" x14ac:dyDescent="0.25">
      <c r="AF516" t="str">
        <v>Fiji|2012</v>
      </c>
      <c r="AG516">
        <v>195</v>
      </c>
      <c r="AH516" s="8">
        <v>99.529344933226128</v>
      </c>
      <c r="AI516" s="8">
        <v>95.470655066773872</v>
      </c>
      <c r="AJ516" s="8">
        <v>95.873351110511223</v>
      </c>
      <c r="AK516" s="8">
        <v>4.2002917293791839E-3</v>
      </c>
      <c r="AL516" s="8">
        <v>0.99481622398018132</v>
      </c>
      <c r="AM516" s="8">
        <v>5.963416452482007E-4</v>
      </c>
      <c r="AN516" s="8">
        <v>-0.50220324531901328</v>
      </c>
      <c r="AO516" s="8">
        <v>-0.25211783865461102</v>
      </c>
      <c r="AP516" s="8">
        <v>0.9974047443140529</v>
      </c>
      <c r="AQ516" s="8">
        <v>95.873351110511223</v>
      </c>
    </row>
    <row r="517" spans="32:43" x14ac:dyDescent="0.25">
      <c r="AF517" t="str">
        <v>Fiji|2011</v>
      </c>
      <c r="AG517">
        <v>197</v>
      </c>
      <c r="AH517" s="8">
        <v>102.52530637213226</v>
      </c>
      <c r="AI517" s="8">
        <v>94.474693627867737</v>
      </c>
      <c r="AJ517" s="8">
        <v>94.850479613706341</v>
      </c>
      <c r="AK517" s="8">
        <v>3.9618775505306219E-3</v>
      </c>
      <c r="AL517" s="8">
        <v>0.98432035477520763</v>
      </c>
      <c r="AM517" s="8">
        <v>5.5055407272717094E-4</v>
      </c>
      <c r="AN517" s="8">
        <v>-0.50220324531901328</v>
      </c>
      <c r="AO517" s="8">
        <v>-0.25138935138674523</v>
      </c>
      <c r="AP517" s="8">
        <v>0.9921292026622377</v>
      </c>
      <c r="AQ517" s="8">
        <v>94.850479613706341</v>
      </c>
    </row>
    <row r="518" spans="32:43" x14ac:dyDescent="0.25">
      <c r="AF518" t="str">
        <v>Fiji|2010</v>
      </c>
      <c r="AG518">
        <v>2</v>
      </c>
      <c r="AH518" s="8">
        <v>113.8015111817665</v>
      </c>
      <c r="AI518" s="8">
        <v>-111.8015111817665</v>
      </c>
      <c r="AJ518" s="8">
        <v>-112.09832241793497</v>
      </c>
      <c r="AK518" s="8">
        <v>2.6477758967869518E-3</v>
      </c>
      <c r="AL518" s="8">
        <v>-1.1640787136599542</v>
      </c>
      <c r="AM518" s="8">
        <v>5.1392449698338893E-4</v>
      </c>
      <c r="AN518" s="8">
        <v>-0.48845525701957759</v>
      </c>
      <c r="AO518" s="8">
        <v>-0.25058530532452694</v>
      </c>
      <c r="AP518" s="8">
        <v>1.0789247951826644</v>
      </c>
      <c r="AQ518" s="8">
        <v>-112.09832241793497</v>
      </c>
    </row>
    <row r="519" spans="32:43" x14ac:dyDescent="0.25">
      <c r="AF519" t="str">
        <v>Fiji|2009</v>
      </c>
      <c r="AG519">
        <v>23</v>
      </c>
      <c r="AH519" s="8">
        <v>115.47001374498637</v>
      </c>
      <c r="AI519" s="8">
        <v>-92.470013744986375</v>
      </c>
      <c r="AJ519" s="8">
        <v>-92.700615099976972</v>
      </c>
      <c r="AK519" s="8">
        <v>2.4875925013215887E-3</v>
      </c>
      <c r="AL519" s="8">
        <v>-0.96272161625968067</v>
      </c>
      <c r="AM519" s="8">
        <v>3.3019032152828041E-4</v>
      </c>
      <c r="AN519" s="8">
        <v>-0.48845525701957759</v>
      </c>
      <c r="AO519" s="8">
        <v>-0.25011324184186068</v>
      </c>
      <c r="AP519" s="8">
        <v>0.98118378312102195</v>
      </c>
      <c r="AQ519" s="8">
        <v>-92.700615099976972</v>
      </c>
    </row>
    <row r="520" spans="32:43" x14ac:dyDescent="0.25">
      <c r="AF520" t="str">
        <v>Fiji|2008</v>
      </c>
      <c r="AG520">
        <v>26</v>
      </c>
      <c r="AH520" s="8">
        <v>116.87871857006789</v>
      </c>
      <c r="AI520" s="8">
        <v>-90.878718570067889</v>
      </c>
      <c r="AJ520" s="8">
        <v>-91.115441148111302</v>
      </c>
      <c r="AK520" s="8">
        <v>2.5980511652093871E-3</v>
      </c>
      <c r="AL520" s="8">
        <v>-0.94620675177514113</v>
      </c>
      <c r="AM520" s="8">
        <v>3.3315898675368745E-4</v>
      </c>
      <c r="AN520" s="8">
        <v>-0.48845525701957759</v>
      </c>
      <c r="AO520" s="8">
        <v>-0.24845167204433094</v>
      </c>
      <c r="AP520" s="8">
        <v>0.97273159287397526</v>
      </c>
      <c r="AQ520" s="8">
        <v>-91.115441148111302</v>
      </c>
    </row>
    <row r="521" spans="32:43" x14ac:dyDescent="0.25">
      <c r="AF521" t="str">
        <v>Fiji|2007</v>
      </c>
      <c r="AG521">
        <v>29</v>
      </c>
      <c r="AH521" s="8">
        <v>119.260034694838</v>
      </c>
      <c r="AI521" s="8">
        <v>-90.260034694837998</v>
      </c>
      <c r="AJ521" s="8">
        <v>-90.473106596375459</v>
      </c>
      <c r="AK521" s="8">
        <v>2.3550855005789878E-3</v>
      </c>
      <c r="AL521" s="8">
        <v>-0.93965072640369129</v>
      </c>
      <c r="AM521" s="8">
        <v>2.9775944975569073E-4</v>
      </c>
      <c r="AN521" s="8">
        <v>-0.48845525701957759</v>
      </c>
      <c r="AO521" s="8">
        <v>-0.24614089348153356</v>
      </c>
      <c r="AP521" s="8">
        <v>0.96935583064408881</v>
      </c>
      <c r="AQ521" s="8">
        <v>-90.473106596375459</v>
      </c>
    </row>
    <row r="522" spans="32:43" x14ac:dyDescent="0.25">
      <c r="AF522" t="str">
        <v>Fiji|2006</v>
      </c>
      <c r="AG522">
        <v>211</v>
      </c>
      <c r="AH522" s="8">
        <v>121.71866714302061</v>
      </c>
      <c r="AI522" s="8">
        <v>89.28133285697939</v>
      </c>
      <c r="AJ522" s="8">
        <v>89.483535567267154</v>
      </c>
      <c r="AK522" s="8">
        <v>2.2596638477227595E-3</v>
      </c>
      <c r="AL522" s="8">
        <v>0.92941751882535295</v>
      </c>
      <c r="AM522" s="8">
        <v>2.7947951187639371E-4</v>
      </c>
      <c r="AN522" s="8">
        <v>-0.48845525701957759</v>
      </c>
      <c r="AO522" s="8">
        <v>-0.24493173466867246</v>
      </c>
      <c r="AP522" s="8">
        <v>0.96406302637605235</v>
      </c>
      <c r="AQ522" s="8">
        <v>89.483535567267154</v>
      </c>
    </row>
    <row r="523" spans="32:43" x14ac:dyDescent="0.25">
      <c r="AF523" t="str">
        <v>Fiji|2005</v>
      </c>
      <c r="AG523">
        <v>214</v>
      </c>
      <c r="AH523" s="8">
        <v>122.94959379950265</v>
      </c>
      <c r="AI523" s="8">
        <v>91.050406200497349</v>
      </c>
      <c r="AJ523" s="8">
        <v>91.247902489373828</v>
      </c>
      <c r="AK523" s="8">
        <v>2.1643926434306887E-3</v>
      </c>
      <c r="AL523" s="8">
        <v>0.94778829978381218</v>
      </c>
      <c r="AM523" s="8">
        <v>2.783567120041162E-4</v>
      </c>
      <c r="AN523" s="8">
        <v>-0.48845525701957759</v>
      </c>
      <c r="AO523" s="8">
        <v>-0.24468938380719274</v>
      </c>
      <c r="AP523" s="8">
        <v>0.9735441950850573</v>
      </c>
      <c r="AQ523" s="8">
        <v>91.247902489373828</v>
      </c>
    </row>
    <row r="524" spans="32:43" x14ac:dyDescent="0.25">
      <c r="AF524" t="str">
        <v>Fiji|2004</v>
      </c>
      <c r="AG524">
        <v>218</v>
      </c>
      <c r="AH524" s="8">
        <v>128.74742219002667</v>
      </c>
      <c r="AI524" s="8">
        <v>89.252577809973332</v>
      </c>
      <c r="AJ524" s="8">
        <v>89.427282499272209</v>
      </c>
      <c r="AK524" s="8">
        <v>1.9535949703079233E-3</v>
      </c>
      <c r="AL524" s="8">
        <v>0.92897570283560904</v>
      </c>
      <c r="AM524" s="8">
        <v>2.4132063772333242E-4</v>
      </c>
      <c r="AN524" s="8">
        <v>-0.48845525701957759</v>
      </c>
      <c r="AO524" s="8">
        <v>-0.24231368849044921</v>
      </c>
      <c r="AP524" s="8">
        <v>0.96383385644809605</v>
      </c>
      <c r="AQ524" s="8">
        <v>89.427282499272209</v>
      </c>
    </row>
    <row r="525" spans="32:43" x14ac:dyDescent="0.25">
      <c r="AF525" t="str">
        <v>Fiji|2003</v>
      </c>
      <c r="AG525">
        <v>22</v>
      </c>
      <c r="AH525" s="8">
        <v>129.76503222902733</v>
      </c>
      <c r="AI525" s="8">
        <v>-107.76503222902733</v>
      </c>
      <c r="AJ525" s="8">
        <v>-107.94363367931611</v>
      </c>
      <c r="AK525" s="8">
        <v>1.6545806751270551E-3</v>
      </c>
      <c r="AL525" s="8">
        <v>-1.1214925748840361</v>
      </c>
      <c r="AM525" s="8">
        <v>2.9778435918514901E-4</v>
      </c>
      <c r="AN525" s="8">
        <v>-0.48845525701957759</v>
      </c>
      <c r="AO525" s="8">
        <v>-0.24224964896584225</v>
      </c>
      <c r="AP525" s="8">
        <v>1.059005464992526</v>
      </c>
      <c r="AQ525" s="8">
        <v>-107.94363367931611</v>
      </c>
    </row>
    <row r="526" spans="32:43" x14ac:dyDescent="0.25">
      <c r="AF526" t="str">
        <v>Fiji|2002</v>
      </c>
      <c r="AG526">
        <v>22</v>
      </c>
      <c r="AH526" s="8">
        <v>130.32387559130592</v>
      </c>
      <c r="AI526" s="8">
        <v>-108.32387559130592</v>
      </c>
      <c r="AJ526" s="8">
        <v>-108.50168909918786</v>
      </c>
      <c r="AK526" s="8">
        <v>1.6388086614890179E-3</v>
      </c>
      <c r="AL526" s="8">
        <v>-1.1272994592230778</v>
      </c>
      <c r="AM526" s="8">
        <v>2.9800333018503136E-4</v>
      </c>
      <c r="AN526" s="8">
        <v>-0.47479897905845492</v>
      </c>
      <c r="AO526" s="8">
        <v>-0.24101954357005823</v>
      </c>
      <c r="AP526" s="8">
        <v>1.061743593916666</v>
      </c>
      <c r="AQ526" s="8">
        <v>-108.50168909918786</v>
      </c>
    </row>
    <row r="527" spans="32:43" x14ac:dyDescent="0.25">
      <c r="AF527" t="str">
        <v>Fiji|2001</v>
      </c>
      <c r="AG527">
        <v>221</v>
      </c>
      <c r="AH527" s="8">
        <v>132.91394495569449</v>
      </c>
      <c r="AI527" s="8">
        <v>88.08605504430551</v>
      </c>
      <c r="AJ527" s="8">
        <v>88.235177700741019</v>
      </c>
      <c r="AK527" s="8">
        <v>1.6900590027853729E-3</v>
      </c>
      <c r="AL527" s="8">
        <v>0.91671305621788457</v>
      </c>
      <c r="AM527" s="8">
        <v>2.032381647932195E-4</v>
      </c>
      <c r="AN527" s="8">
        <v>-0.47479897905845492</v>
      </c>
      <c r="AO527" s="8">
        <v>-0.24065021375087206</v>
      </c>
      <c r="AP527" s="8">
        <v>0.9574513336028545</v>
      </c>
      <c r="AQ527" s="8">
        <v>88.235177700741019</v>
      </c>
    </row>
    <row r="528" spans="32:43" x14ac:dyDescent="0.25">
      <c r="AF528" t="str">
        <v>Fiji|2000</v>
      </c>
      <c r="AG528">
        <v>221</v>
      </c>
      <c r="AH528" s="8">
        <v>134.74524779637551</v>
      </c>
      <c r="AI528" s="8">
        <v>86.254752203624491</v>
      </c>
      <c r="AJ528" s="8">
        <v>86.391947782713785</v>
      </c>
      <c r="AK528" s="8">
        <v>1.5880597973593523E-3</v>
      </c>
      <c r="AL528" s="8">
        <v>0.89760880273821197</v>
      </c>
      <c r="AM528" s="8">
        <v>1.830767740758606E-4</v>
      </c>
      <c r="AN528" s="8">
        <v>-0.47479897905845492</v>
      </c>
      <c r="AO528" s="8">
        <v>-0.24063797892569186</v>
      </c>
      <c r="AP528" s="8">
        <v>0.94742218822350366</v>
      </c>
      <c r="AQ528" s="8">
        <v>86.391947782713785</v>
      </c>
    </row>
    <row r="529" spans="32:43" x14ac:dyDescent="0.25">
      <c r="AF529" t="str">
        <v>France|2014</v>
      </c>
      <c r="AG529">
        <v>79</v>
      </c>
      <c r="AH529" s="8">
        <v>95.296371542291894</v>
      </c>
      <c r="AI529" s="8">
        <v>-16.296371542291894</v>
      </c>
      <c r="AJ529" s="8">
        <v>-16.507157578959252</v>
      </c>
      <c r="AK529" s="8">
        <v>1.276937205324998E-2</v>
      </c>
      <c r="AL529" s="8">
        <v>-0.17054561662428233</v>
      </c>
      <c r="AM529" s="8">
        <v>5.3744497125061289E-5</v>
      </c>
      <c r="AN529" s="8">
        <v>-0.47479897905845492</v>
      </c>
      <c r="AO529" s="8">
        <v>-0.24012804187058495</v>
      </c>
      <c r="AP529" s="8">
        <v>0.41297168985813343</v>
      </c>
      <c r="AQ529" s="8">
        <v>-16.507157578959252</v>
      </c>
    </row>
    <row r="530" spans="32:43" x14ac:dyDescent="0.25">
      <c r="AF530" t="str">
        <v>France|2013</v>
      </c>
      <c r="AG530">
        <v>81</v>
      </c>
      <c r="AH530" s="8">
        <v>94.219144261823743</v>
      </c>
      <c r="AI530" s="8">
        <v>-13.219144261823743</v>
      </c>
      <c r="AJ530" s="8">
        <v>-13.383277546857832</v>
      </c>
      <c r="AK530" s="8">
        <v>1.2264057474667312E-2</v>
      </c>
      <c r="AL530" s="8">
        <v>-0.13830626957473863</v>
      </c>
      <c r="AM530" s="8">
        <v>3.3929621491674334E-5</v>
      </c>
      <c r="AN530" s="8">
        <v>-0.47479897905845492</v>
      </c>
      <c r="AO530" s="8">
        <v>-0.23972509035263326</v>
      </c>
      <c r="AP530" s="8">
        <v>0.3718955089467183</v>
      </c>
      <c r="AQ530" s="8">
        <v>-13.383277546857832</v>
      </c>
    </row>
    <row r="531" spans="32:43" x14ac:dyDescent="0.25">
      <c r="AF531" t="str">
        <v>France|2012</v>
      </c>
      <c r="AG531">
        <v>83</v>
      </c>
      <c r="AH531" s="8">
        <v>123.79415678125136</v>
      </c>
      <c r="AI531" s="8">
        <v>-40.79415678125136</v>
      </c>
      <c r="AJ531" s="8">
        <v>-41.015961035811713</v>
      </c>
      <c r="AK531" s="8">
        <v>5.4077546632808216E-3</v>
      </c>
      <c r="AL531" s="8">
        <v>-0.42533819183976307</v>
      </c>
      <c r="AM531" s="8">
        <v>1.4052145329921219E-4</v>
      </c>
      <c r="AN531" s="8">
        <v>-0.47479897905845492</v>
      </c>
      <c r="AO531" s="8">
        <v>-0.23815879508479396</v>
      </c>
      <c r="AP531" s="8">
        <v>0.65217957024102113</v>
      </c>
      <c r="AQ531" s="8">
        <v>-41.015961035811713</v>
      </c>
    </row>
    <row r="532" spans="32:43" x14ac:dyDescent="0.25">
      <c r="AF532" t="str">
        <v>France|2011</v>
      </c>
      <c r="AG532">
        <v>83</v>
      </c>
      <c r="AH532" s="8">
        <v>125.21817358422285</v>
      </c>
      <c r="AI532" s="8">
        <v>-42.218173584222853</v>
      </c>
      <c r="AJ532" s="8">
        <v>-42.460205245583573</v>
      </c>
      <c r="AK532" s="8">
        <v>5.7001999863364999E-3</v>
      </c>
      <c r="AL532" s="8">
        <v>-0.44025035964715054</v>
      </c>
      <c r="AM532" s="8">
        <v>1.5873552749356534E-4</v>
      </c>
      <c r="AN532" s="8">
        <v>-0.47479897905845492</v>
      </c>
      <c r="AO532" s="8">
        <v>-0.23767181376846863</v>
      </c>
      <c r="AP532" s="8">
        <v>0.6635136469185472</v>
      </c>
      <c r="AQ532" s="8">
        <v>-42.460205245583573</v>
      </c>
    </row>
    <row r="533" spans="32:43" x14ac:dyDescent="0.25">
      <c r="AF533" t="str">
        <v>France|2010</v>
      </c>
      <c r="AG533">
        <v>86</v>
      </c>
      <c r="AH533" s="8">
        <v>129.03894838476242</v>
      </c>
      <c r="AI533" s="8">
        <v>-43.038948384762421</v>
      </c>
      <c r="AJ533" s="8">
        <v>-43.296613617274865</v>
      </c>
      <c r="AK533" s="8">
        <v>5.9511636358007096E-3</v>
      </c>
      <c r="AL533" s="8">
        <v>-0.448866035604783</v>
      </c>
      <c r="AM533" s="8">
        <v>1.7231759330909151E-4</v>
      </c>
      <c r="AN533" s="8">
        <v>-0.46292203186131592</v>
      </c>
      <c r="AO533" s="8">
        <v>-0.23696769894765385</v>
      </c>
      <c r="AP533" s="8">
        <v>0.66997465295694802</v>
      </c>
      <c r="AQ533" s="8">
        <v>-43.296613617274865</v>
      </c>
    </row>
    <row r="534" spans="32:43" x14ac:dyDescent="0.25">
      <c r="AF534" t="str">
        <v>France|2009</v>
      </c>
      <c r="AG534">
        <v>88</v>
      </c>
      <c r="AH534" s="8">
        <v>100.72181778706084</v>
      </c>
      <c r="AI534" s="8">
        <v>-12.721817787060843</v>
      </c>
      <c r="AJ534" s="8">
        <v>-12.877471535437531</v>
      </c>
      <c r="AK534" s="8">
        <v>1.2087291200632306E-2</v>
      </c>
      <c r="AL534" s="8">
        <v>-0.13309104621181461</v>
      </c>
      <c r="AM534" s="8">
        <v>3.0960648632417337E-5</v>
      </c>
      <c r="AN534" s="8">
        <v>-0.46292203186131592</v>
      </c>
      <c r="AO534" s="8">
        <v>-0.23673525090444042</v>
      </c>
      <c r="AP534" s="8">
        <v>0.36481645551128122</v>
      </c>
      <c r="AQ534" s="8">
        <v>-12.877471535437531</v>
      </c>
    </row>
    <row r="535" spans="32:43" x14ac:dyDescent="0.25">
      <c r="AF535" t="str">
        <v>France|2008</v>
      </c>
      <c r="AG535">
        <v>88</v>
      </c>
      <c r="AH535" s="8">
        <v>97.007422355111174</v>
      </c>
      <c r="AI535" s="8">
        <v>-9.0074223551111743</v>
      </c>
      <c r="AJ535" s="8">
        <v>-9.1340613812433187</v>
      </c>
      <c r="AK535" s="8">
        <v>1.386448161955601E-2</v>
      </c>
      <c r="AL535" s="8">
        <v>-9.4317261100754113E-2</v>
      </c>
      <c r="AM535" s="8">
        <v>1.7866988436479165E-5</v>
      </c>
      <c r="AN535" s="8">
        <v>-0.46292203186131592</v>
      </c>
      <c r="AO535" s="8">
        <v>-0.23475419023500055</v>
      </c>
      <c r="AP535" s="8">
        <v>0.30711115430858926</v>
      </c>
      <c r="AQ535" s="8">
        <v>-9.1340613812433187</v>
      </c>
    </row>
    <row r="536" spans="32:43" x14ac:dyDescent="0.25">
      <c r="AF536" t="str">
        <v>France|2007</v>
      </c>
      <c r="AG536">
        <v>89</v>
      </c>
      <c r="AH536" s="8">
        <v>129.50862551940767</v>
      </c>
      <c r="AI536" s="8">
        <v>-40.508625519407673</v>
      </c>
      <c r="AJ536" s="8">
        <v>-40.772631355500344</v>
      </c>
      <c r="AK536" s="8">
        <v>6.4750747576428052E-3</v>
      </c>
      <c r="AL536" s="8">
        <v>-0.42258792005526902</v>
      </c>
      <c r="AM536" s="8">
        <v>1.6626549762023858E-4</v>
      </c>
      <c r="AN536" s="8">
        <v>-0.46292203186131592</v>
      </c>
      <c r="AO536" s="8">
        <v>-0.23281481856993255</v>
      </c>
      <c r="AP536" s="8">
        <v>0.65006762729370626</v>
      </c>
      <c r="AQ536" s="8">
        <v>-40.772631355500344</v>
      </c>
    </row>
    <row r="537" spans="32:43" x14ac:dyDescent="0.25">
      <c r="AF537" t="str">
        <v>France|2006</v>
      </c>
      <c r="AG537">
        <v>92</v>
      </c>
      <c r="AH537" s="8">
        <v>104.81927361770479</v>
      </c>
      <c r="AI537" s="8">
        <v>-12.819273617704795</v>
      </c>
      <c r="AJ537" s="8">
        <v>-12.958041407929612</v>
      </c>
      <c r="AK537" s="8">
        <v>1.070900963010487E-2</v>
      </c>
      <c r="AL537" s="8">
        <v>-0.13401713969223381</v>
      </c>
      <c r="AM537" s="8">
        <v>2.7774605840094115E-5</v>
      </c>
      <c r="AN537" s="8">
        <v>-0.46292203186131592</v>
      </c>
      <c r="AO537" s="8">
        <v>-0.23158081194785074</v>
      </c>
      <c r="AP537" s="8">
        <v>0.36608351464144601</v>
      </c>
      <c r="AQ537" s="8">
        <v>-12.958041407929612</v>
      </c>
    </row>
    <row r="538" spans="32:43" x14ac:dyDescent="0.25">
      <c r="AF538" t="str">
        <v>France|2005</v>
      </c>
      <c r="AG538">
        <v>93</v>
      </c>
      <c r="AH538" s="8">
        <v>113.73974729164692</v>
      </c>
      <c r="AI538" s="8">
        <v>-20.739747291646921</v>
      </c>
      <c r="AJ538" s="8">
        <v>-20.949233294496157</v>
      </c>
      <c r="AK538" s="8">
        <v>9.9996978364010822E-3</v>
      </c>
      <c r="AL538" s="8">
        <v>-0.2167428356710315</v>
      </c>
      <c r="AM538" s="8">
        <v>6.7786468959820281E-5</v>
      </c>
      <c r="AN538" s="8">
        <v>-0.46292203186131592</v>
      </c>
      <c r="AO538" s="8">
        <v>-0.23002327885147233</v>
      </c>
      <c r="AP538" s="8">
        <v>0.46555647957152468</v>
      </c>
      <c r="AQ538" s="8">
        <v>-20.949233294496157</v>
      </c>
    </row>
    <row r="539" spans="32:43" x14ac:dyDescent="0.25">
      <c r="AF539" t="str">
        <v>France|2004</v>
      </c>
      <c r="AG539">
        <v>94</v>
      </c>
      <c r="AH539" s="8">
        <v>118.11783302019577</v>
      </c>
      <c r="AI539" s="8">
        <v>-24.117833020195775</v>
      </c>
      <c r="AJ539" s="8">
        <v>-24.375355494548447</v>
      </c>
      <c r="AK539" s="8">
        <v>1.0564870506617445E-2</v>
      </c>
      <c r="AL539" s="8">
        <v>-0.25211783865461102</v>
      </c>
      <c r="AM539" s="8">
        <v>9.6958516777021284E-5</v>
      </c>
      <c r="AN539" s="8">
        <v>-0.46292203186131592</v>
      </c>
      <c r="AO539" s="8">
        <v>-0.22856045567954608</v>
      </c>
      <c r="AP539" s="8">
        <v>0.50211337231208153</v>
      </c>
      <c r="AQ539" s="8">
        <v>-24.375355494548447</v>
      </c>
    </row>
    <row r="540" spans="32:43" x14ac:dyDescent="0.25">
      <c r="AF540" t="str">
        <v>France|2003</v>
      </c>
      <c r="AG540">
        <v>99</v>
      </c>
      <c r="AH540" s="8">
        <v>123.94237350218216</v>
      </c>
      <c r="AI540" s="8">
        <v>-24.942373502182164</v>
      </c>
      <c r="AJ540" s="8">
        <v>-25.182502223394049</v>
      </c>
      <c r="AK540" s="8">
        <v>9.5355385688722476E-3</v>
      </c>
      <c r="AL540" s="8">
        <v>-0.26060172367019918</v>
      </c>
      <c r="AM540" s="8">
        <v>9.3403437021775105E-5</v>
      </c>
      <c r="AN540" s="8">
        <v>-0.46292203186131592</v>
      </c>
      <c r="AO540" s="8">
        <v>-0.22684720460121291</v>
      </c>
      <c r="AP540" s="8">
        <v>0.51049164897204657</v>
      </c>
      <c r="AQ540" s="8">
        <v>-25.182502223394049</v>
      </c>
    </row>
    <row r="541" spans="32:43" x14ac:dyDescent="0.25">
      <c r="AF541" t="str">
        <v>France|2002</v>
      </c>
      <c r="AG541">
        <v>11</v>
      </c>
      <c r="AH541" s="8">
        <v>127.18620294307792</v>
      </c>
      <c r="AI541" s="8">
        <v>-116.18620294307792</v>
      </c>
      <c r="AJ541" s="8">
        <v>-117.20570920255329</v>
      </c>
      <c r="AK541" s="8">
        <v>8.6984351394818714E-3</v>
      </c>
      <c r="AL541" s="8">
        <v>-1.2134185146120857</v>
      </c>
      <c r="AM541" s="8">
        <v>1.845689035014609E-3</v>
      </c>
      <c r="AN541" s="8">
        <v>-0.46292203186131592</v>
      </c>
      <c r="AO541" s="8">
        <v>-0.22351037258774337</v>
      </c>
      <c r="AP541" s="8">
        <v>1.1015527743199987</v>
      </c>
      <c r="AQ541" s="8">
        <v>-117.20570920255329</v>
      </c>
    </row>
    <row r="542" spans="32:43" x14ac:dyDescent="0.25">
      <c r="AF542" t="str">
        <v>France|2001</v>
      </c>
      <c r="AG542">
        <v>13</v>
      </c>
      <c r="AH542" s="8">
        <v>127.64065980725354</v>
      </c>
      <c r="AI542" s="8">
        <v>-114.64065980725354</v>
      </c>
      <c r="AJ542" s="8">
        <v>-115.61381934434023</v>
      </c>
      <c r="AK542" s="8">
        <v>8.4173288505265502E-3</v>
      </c>
      <c r="AL542" s="8">
        <v>-1.1971075420683559</v>
      </c>
      <c r="AM542" s="8">
        <v>1.7378554896845611E-3</v>
      </c>
      <c r="AN542" s="8">
        <v>-0.46292203186131592</v>
      </c>
      <c r="AO542" s="8">
        <v>-0.22324979983021054</v>
      </c>
      <c r="AP542" s="8">
        <v>1.0941240981115241</v>
      </c>
      <c r="AQ542" s="8">
        <v>-115.61381934434023</v>
      </c>
    </row>
    <row r="543" spans="32:43" x14ac:dyDescent="0.25">
      <c r="AF543" t="str">
        <v>France|2000</v>
      </c>
      <c r="AG543">
        <v>13</v>
      </c>
      <c r="AH543" s="8">
        <v>125.42000732788938</v>
      </c>
      <c r="AI543" s="8">
        <v>-112.42000732788938</v>
      </c>
      <c r="AJ543" s="8">
        <v>-113.33436848007725</v>
      </c>
      <c r="AK543" s="8">
        <v>8.067818830689525E-3</v>
      </c>
      <c r="AL543" s="8">
        <v>-1.1737120771791603</v>
      </c>
      <c r="AM543" s="8">
        <v>1.6006606321047059E-3</v>
      </c>
      <c r="AN543" s="8">
        <v>-0.44606704419201554</v>
      </c>
      <c r="AO543" s="8">
        <v>-0.22260396337108548</v>
      </c>
      <c r="AP543" s="8">
        <v>1.083379932054845</v>
      </c>
      <c r="AQ543" s="8">
        <v>-113.33436848007725</v>
      </c>
    </row>
    <row r="544" spans="32:43" x14ac:dyDescent="0.25">
      <c r="AF544" t="str">
        <v>Gabon|2014</v>
      </c>
      <c r="AG544">
        <v>237</v>
      </c>
      <c r="AH544" s="8">
        <v>157.29093330499839</v>
      </c>
      <c r="AI544" s="8">
        <v>79.70906669500161</v>
      </c>
      <c r="AJ544" s="8">
        <v>79.972873680871302</v>
      </c>
      <c r="AK544" s="8">
        <v>3.2987058452145562E-3</v>
      </c>
      <c r="AL544" s="8">
        <v>0.83020274922511417</v>
      </c>
      <c r="AM544" s="8">
        <v>3.2587336280363193E-4</v>
      </c>
      <c r="AN544" s="8">
        <v>-0.44438857281516719</v>
      </c>
      <c r="AO544" s="8">
        <v>-0.22076274596355905</v>
      </c>
      <c r="AP544" s="8">
        <v>0.91115462421320903</v>
      </c>
      <c r="AQ544" s="8">
        <v>79.972873680871302</v>
      </c>
    </row>
    <row r="545" spans="32:43" x14ac:dyDescent="0.25">
      <c r="AF545" t="str">
        <v>Gabon|2013</v>
      </c>
      <c r="AG545">
        <v>255</v>
      </c>
      <c r="AH545" s="8">
        <v>202.89018897590827</v>
      </c>
      <c r="AI545" s="8">
        <v>52.109811024091726</v>
      </c>
      <c r="AJ545" s="8">
        <v>52.419249008662213</v>
      </c>
      <c r="AK545" s="8">
        <v>5.9031365466405304E-3</v>
      </c>
      <c r="AL545" s="8">
        <v>0.54345564056508611</v>
      </c>
      <c r="AM545" s="8">
        <v>2.5054416162290593E-4</v>
      </c>
      <c r="AN545" s="8">
        <v>-0.44438857281516719</v>
      </c>
      <c r="AO545" s="8">
        <v>-0.21976597756873456</v>
      </c>
      <c r="AP545" s="8">
        <v>0.73719443877791568</v>
      </c>
      <c r="AQ545" s="8">
        <v>52.419249008662213</v>
      </c>
    </row>
    <row r="546" spans="32:43" x14ac:dyDescent="0.25">
      <c r="AF546" t="str">
        <v>Gabon|2012</v>
      </c>
      <c r="AG546">
        <v>276</v>
      </c>
      <c r="AH546" s="8">
        <v>209.6308221336096</v>
      </c>
      <c r="AI546" s="8">
        <v>66.369177866390402</v>
      </c>
      <c r="AJ546" s="8">
        <v>66.564857250762927</v>
      </c>
      <c r="AK546" s="8">
        <v>2.9396800722544629E-3</v>
      </c>
      <c r="AL546" s="8">
        <v>0.69113784691728175</v>
      </c>
      <c r="AM546" s="8">
        <v>2.0119164744015222E-4</v>
      </c>
      <c r="AN546" s="8">
        <v>-0.44438857281516719</v>
      </c>
      <c r="AO546" s="8">
        <v>-0.21954487069595294</v>
      </c>
      <c r="AP546" s="8">
        <v>0.83134700752290058</v>
      </c>
      <c r="AQ546" s="8">
        <v>66.564857250762927</v>
      </c>
    </row>
    <row r="547" spans="32:43" x14ac:dyDescent="0.25">
      <c r="AF547" t="str">
        <v>Gabon|2011</v>
      </c>
      <c r="AG547">
        <v>289</v>
      </c>
      <c r="AH547" s="8">
        <v>225.69413571166754</v>
      </c>
      <c r="AI547" s="8">
        <v>63.305864288332458</v>
      </c>
      <c r="AJ547" s="8">
        <v>63.48053655269505</v>
      </c>
      <c r="AK547" s="8">
        <v>2.751587712520224E-3</v>
      </c>
      <c r="AL547" s="8">
        <v>0.65917574678347957</v>
      </c>
      <c r="AM547" s="8">
        <v>1.7127122642419926E-4</v>
      </c>
      <c r="AN547" s="8">
        <v>-0.44438857281516719</v>
      </c>
      <c r="AO547" s="8">
        <v>-0.21792102529747712</v>
      </c>
      <c r="AP547" s="8">
        <v>0.81189638919229068</v>
      </c>
      <c r="AQ547" s="8">
        <v>63.48053655269505</v>
      </c>
    </row>
    <row r="548" spans="32:43" x14ac:dyDescent="0.25">
      <c r="AF548" t="str">
        <v>Gabon|2010</v>
      </c>
      <c r="AG548">
        <v>294</v>
      </c>
      <c r="AH548" s="8">
        <v>234.97622205632322</v>
      </c>
      <c r="AI548" s="8">
        <v>59.023777943676777</v>
      </c>
      <c r="AJ548" s="8">
        <v>59.344151934673057</v>
      </c>
      <c r="AK548" s="8">
        <v>5.3985772911364655E-3</v>
      </c>
      <c r="AL548" s="8">
        <v>0.61540556643707722</v>
      </c>
      <c r="AM548" s="8">
        <v>2.9366693313377727E-4</v>
      </c>
      <c r="AN548" s="8">
        <v>-0.44438857281516719</v>
      </c>
      <c r="AO548" s="8">
        <v>-0.2167428356710315</v>
      </c>
      <c r="AP548" s="8">
        <v>0.78447789416724623</v>
      </c>
      <c r="AQ548" s="8">
        <v>59.344151934673057</v>
      </c>
    </row>
    <row r="549" spans="32:43" x14ac:dyDescent="0.25">
      <c r="AF549" t="str">
        <v>Gabon|2009</v>
      </c>
      <c r="AG549">
        <v>31</v>
      </c>
      <c r="AH549" s="8">
        <v>245.96284558971655</v>
      </c>
      <c r="AI549" s="8">
        <v>-214.96284558971655</v>
      </c>
      <c r="AJ549" s="8">
        <v>-215.58842479905621</v>
      </c>
      <c r="AK549" s="8">
        <v>2.9017291161283348E-3</v>
      </c>
      <c r="AL549" s="8">
        <v>-2.2384808075970652</v>
      </c>
      <c r="AM549" s="8">
        <v>2.0831839203052632E-3</v>
      </c>
      <c r="AN549" s="8">
        <v>-0.43601485029664189</v>
      </c>
      <c r="AO549" s="8">
        <v>-0.215385853090166</v>
      </c>
      <c r="AP549" s="8">
        <v>1.4961553420674825</v>
      </c>
      <c r="AQ549" s="8">
        <v>-215.58842479905621</v>
      </c>
    </row>
    <row r="550" spans="32:43" x14ac:dyDescent="0.25">
      <c r="AF550" t="str">
        <v>Gabon|2008</v>
      </c>
      <c r="AG550">
        <v>298</v>
      </c>
      <c r="AH550" s="8">
        <v>255.31046074564989</v>
      </c>
      <c r="AI550" s="8">
        <v>42.689539254350109</v>
      </c>
      <c r="AJ550" s="8">
        <v>42.826161857907231</v>
      </c>
      <c r="AK550" s="8">
        <v>3.190166889351885E-3</v>
      </c>
      <c r="AL550" s="8">
        <v>0.44460492075024438</v>
      </c>
      <c r="AM550" s="8">
        <v>9.0375680364492868E-5</v>
      </c>
      <c r="AN550" s="8">
        <v>-0.43601485029664189</v>
      </c>
      <c r="AO550" s="8">
        <v>-0.21525526691963007</v>
      </c>
      <c r="AP550" s="8">
        <v>0.66678701303358057</v>
      </c>
      <c r="AQ550" s="8">
        <v>42.826161857907231</v>
      </c>
    </row>
    <row r="551" spans="32:43" x14ac:dyDescent="0.25">
      <c r="AF551" t="str">
        <v>Gabon|2007</v>
      </c>
      <c r="AG551">
        <v>291</v>
      </c>
      <c r="AH551" s="8">
        <v>264.45564437770452</v>
      </c>
      <c r="AI551" s="8">
        <v>26.544355622295484</v>
      </c>
      <c r="AJ551" s="8">
        <v>26.657208004945598</v>
      </c>
      <c r="AK551" s="8">
        <v>4.2334659589697565E-3</v>
      </c>
      <c r="AL551" s="8">
        <v>0.27660012890981811</v>
      </c>
      <c r="AM551" s="8">
        <v>4.6467067141914066E-5</v>
      </c>
      <c r="AN551" s="8">
        <v>-0.43601485029664189</v>
      </c>
      <c r="AO551" s="8">
        <v>-0.21074412109620425</v>
      </c>
      <c r="AP551" s="8">
        <v>0.52592787424685727</v>
      </c>
      <c r="AQ551" s="8">
        <v>26.657208004945598</v>
      </c>
    </row>
    <row r="552" spans="32:43" x14ac:dyDescent="0.25">
      <c r="AF552" t="str">
        <v>Gabon|2006</v>
      </c>
      <c r="AG552">
        <v>288</v>
      </c>
      <c r="AH552" s="8">
        <v>269.89430642817882</v>
      </c>
      <c r="AI552" s="8">
        <v>18.105693571821178</v>
      </c>
      <c r="AJ552" s="8">
        <v>18.162139721465842</v>
      </c>
      <c r="AK552" s="8">
        <v>3.1079019603593057E-3</v>
      </c>
      <c r="AL552" s="8">
        <v>0.18856020574789664</v>
      </c>
      <c r="AM552" s="8">
        <v>1.5835114341351149E-5</v>
      </c>
      <c r="AN552" s="8">
        <v>-0.4310052901411448</v>
      </c>
      <c r="AO552" s="8">
        <v>-0.21068653115375244</v>
      </c>
      <c r="AP552" s="8">
        <v>0.43423519634858787</v>
      </c>
      <c r="AQ552" s="8">
        <v>18.162139721465842</v>
      </c>
    </row>
    <row r="553" spans="32:43" x14ac:dyDescent="0.25">
      <c r="AF553" t="str">
        <v>Gabon|2005</v>
      </c>
      <c r="AG553">
        <v>37</v>
      </c>
      <c r="AH553" s="8">
        <v>269.23156037131139</v>
      </c>
      <c r="AI553" s="8">
        <v>-232.23156037131139</v>
      </c>
      <c r="AJ553" s="8">
        <v>-233.06298597429733</v>
      </c>
      <c r="AK553" s="8">
        <v>3.5673858700052221E-3</v>
      </c>
      <c r="AL553" s="8">
        <v>-2.4191134021054674</v>
      </c>
      <c r="AM553" s="8">
        <v>2.9930678971448956E-3</v>
      </c>
      <c r="AN553" s="8">
        <v>-0.4310052901411448</v>
      </c>
      <c r="AO553" s="8">
        <v>-0.21063098045126372</v>
      </c>
      <c r="AP553" s="8">
        <v>1.5553499291495363</v>
      </c>
      <c r="AQ553" s="8">
        <v>-233.06298597429733</v>
      </c>
    </row>
    <row r="554" spans="32:43" x14ac:dyDescent="0.25">
      <c r="AF554" t="str">
        <v>Georgia|2014</v>
      </c>
      <c r="AG554">
        <v>125</v>
      </c>
      <c r="AH554" s="8">
        <v>143.29033413606669</v>
      </c>
      <c r="AI554" s="8">
        <v>-18.29033413606669</v>
      </c>
      <c r="AJ554" s="8">
        <v>-18.318509548840531</v>
      </c>
      <c r="AK554" s="8">
        <v>1.5380843457116814E-3</v>
      </c>
      <c r="AL554" s="8">
        <v>-0.19033332809415138</v>
      </c>
      <c r="AM554" s="8">
        <v>7.9722386509046946E-6</v>
      </c>
      <c r="AN554" s="8">
        <v>-0.4310052901411448</v>
      </c>
      <c r="AO554" s="8">
        <v>-0.20779407537535027</v>
      </c>
      <c r="AP554" s="8">
        <v>0.43627208035141485</v>
      </c>
      <c r="AQ554" s="8">
        <v>-18.318509548840531</v>
      </c>
    </row>
    <row r="555" spans="32:43" x14ac:dyDescent="0.25">
      <c r="AF555" t="str">
        <v>Georgia|2013</v>
      </c>
      <c r="AG555">
        <v>128</v>
      </c>
      <c r="AH555" s="8">
        <v>142.65307404765429</v>
      </c>
      <c r="AI555" s="8">
        <v>-14.653074047654286</v>
      </c>
      <c r="AJ555" s="8">
        <v>-14.675326712456352</v>
      </c>
      <c r="AK555" s="8">
        <v>1.5163318158483404E-3</v>
      </c>
      <c r="AL555" s="8">
        <v>-0.15248152110085614</v>
      </c>
      <c r="AM555" s="8">
        <v>5.0441695156615272E-6</v>
      </c>
      <c r="AN555" s="8">
        <v>-0.42600652312983872</v>
      </c>
      <c r="AO555" s="8">
        <v>-0.20717985126107175</v>
      </c>
      <c r="AP555" s="8">
        <v>0.3904888232726465</v>
      </c>
      <c r="AQ555" s="8">
        <v>-14.675326712456352</v>
      </c>
    </row>
    <row r="556" spans="32:43" x14ac:dyDescent="0.25">
      <c r="AF556" t="str">
        <v>Georgia|2012</v>
      </c>
      <c r="AG556">
        <v>13</v>
      </c>
      <c r="AH556" s="8">
        <v>150.89363926841742</v>
      </c>
      <c r="AI556" s="8">
        <v>-137.89363926841742</v>
      </c>
      <c r="AJ556" s="8">
        <v>-138.19066888266531</v>
      </c>
      <c r="AK556" s="8">
        <v>2.1494187462114929E-3</v>
      </c>
      <c r="AL556" s="8">
        <v>-1.4353916995703861</v>
      </c>
      <c r="AM556" s="8">
        <v>6.3401325658133561E-4</v>
      </c>
      <c r="AN556" s="8">
        <v>-0.42600652312983872</v>
      </c>
      <c r="AO556" s="8">
        <v>-0.20598648044960916</v>
      </c>
      <c r="AP556" s="8">
        <v>1.198078336157693</v>
      </c>
      <c r="AQ556" s="8">
        <v>-138.19066888266531</v>
      </c>
    </row>
    <row r="557" spans="32:43" x14ac:dyDescent="0.25">
      <c r="AF557" t="str">
        <v>Georgia|2011</v>
      </c>
      <c r="AG557">
        <v>127</v>
      </c>
      <c r="AH557" s="8">
        <v>153.76214724656944</v>
      </c>
      <c r="AI557" s="8">
        <v>-26.762147246569441</v>
      </c>
      <c r="AJ557" s="8">
        <v>-26.822887030835179</v>
      </c>
      <c r="AK557" s="8">
        <v>2.2644760124408097E-3</v>
      </c>
      <c r="AL557" s="8">
        <v>-0.27859427809994208</v>
      </c>
      <c r="AM557" s="8">
        <v>2.5165098466053633E-5</v>
      </c>
      <c r="AN557" s="8">
        <v>-0.42600652312983872</v>
      </c>
      <c r="AO557" s="8">
        <v>-0.20562369051178073</v>
      </c>
      <c r="AP557" s="8">
        <v>0.52782030853306705</v>
      </c>
      <c r="AQ557" s="8">
        <v>-26.822887030835179</v>
      </c>
    </row>
    <row r="558" spans="32:43" x14ac:dyDescent="0.25">
      <c r="AF558" t="str">
        <v>Georgia|2010</v>
      </c>
      <c r="AG558">
        <v>132</v>
      </c>
      <c r="AH558" s="8">
        <v>150.44889471701447</v>
      </c>
      <c r="AI558" s="8">
        <v>-18.448894717014468</v>
      </c>
      <c r="AJ558" s="8">
        <v>-18.481465067155174</v>
      </c>
      <c r="AK558" s="8">
        <v>1.7623251199163164E-3</v>
      </c>
      <c r="AL558" s="8">
        <v>-0.19200490717636343</v>
      </c>
      <c r="AM558" s="8">
        <v>9.2977677053661743E-6</v>
      </c>
      <c r="AN558" s="8">
        <v>-0.42101837847947199</v>
      </c>
      <c r="AO558" s="8">
        <v>-0.20541593565112315</v>
      </c>
      <c r="AP558" s="8">
        <v>0.43818364549166305</v>
      </c>
      <c r="AQ558" s="8">
        <v>-18.481465067155174</v>
      </c>
    </row>
    <row r="559" spans="32:43" x14ac:dyDescent="0.25">
      <c r="AF559" t="str">
        <v>Georgia|2009</v>
      </c>
      <c r="AG559">
        <v>133</v>
      </c>
      <c r="AH559" s="8">
        <v>156.27807503068672</v>
      </c>
      <c r="AI559" s="8">
        <v>-23.278075030686722</v>
      </c>
      <c r="AJ559" s="8">
        <v>-23.316391595779162</v>
      </c>
      <c r="AK559" s="8">
        <v>1.6433316851385527E-3</v>
      </c>
      <c r="AL559" s="8">
        <v>-0.24224964896584225</v>
      </c>
      <c r="AM559" s="8">
        <v>1.379964069528779E-5</v>
      </c>
      <c r="AN559" s="8">
        <v>-0.42101837847947199</v>
      </c>
      <c r="AO559" s="8">
        <v>-0.2042863183235453</v>
      </c>
      <c r="AP559" s="8">
        <v>0.492188631487809</v>
      </c>
      <c r="AQ559" s="8">
        <v>-23.316391595779162</v>
      </c>
    </row>
    <row r="560" spans="32:43" x14ac:dyDescent="0.25">
      <c r="AF560" t="str">
        <v>Georgia|2008</v>
      </c>
      <c r="AG560">
        <v>128</v>
      </c>
      <c r="AH560" s="8">
        <v>153.22800700438751</v>
      </c>
      <c r="AI560" s="8">
        <v>-25.228007004387507</v>
      </c>
      <c r="AJ560" s="8">
        <v>-25.272272385138727</v>
      </c>
      <c r="AK560" s="8">
        <v>1.75153939767011E-3</v>
      </c>
      <c r="AL560" s="8">
        <v>-0.26255637798524173</v>
      </c>
      <c r="AM560" s="8">
        <v>1.7279388390340178E-5</v>
      </c>
      <c r="AN560" s="8">
        <v>-0.42101837847947199</v>
      </c>
      <c r="AO560" s="8">
        <v>-0.20270939259858803</v>
      </c>
      <c r="AP560" s="8">
        <v>0.5124025546240395</v>
      </c>
      <c r="AQ560" s="8">
        <v>-25.272272385138727</v>
      </c>
    </row>
    <row r="561" spans="32:43" x14ac:dyDescent="0.25">
      <c r="AF561" t="str">
        <v>Georgia|2007</v>
      </c>
      <c r="AG561">
        <v>12</v>
      </c>
      <c r="AH561" s="8">
        <v>167.54695088425379</v>
      </c>
      <c r="AI561" s="8">
        <v>-155.54695088425379</v>
      </c>
      <c r="AJ561" s="8">
        <v>-155.9629626044489</v>
      </c>
      <c r="AK561" s="8">
        <v>2.6673750821867735E-3</v>
      </c>
      <c r="AL561" s="8">
        <v>-1.6195726848719845</v>
      </c>
      <c r="AM561" s="8">
        <v>1.002182721396114E-3</v>
      </c>
      <c r="AN561" s="8">
        <v>-0.42101837847947199</v>
      </c>
      <c r="AO561" s="8">
        <v>-0.20243718332685953</v>
      </c>
      <c r="AP561" s="8">
        <v>1.2726243298287143</v>
      </c>
      <c r="AQ561" s="8">
        <v>-155.9629626044489</v>
      </c>
    </row>
    <row r="562" spans="32:43" x14ac:dyDescent="0.25">
      <c r="AF562" t="str">
        <v>Georgia|2006</v>
      </c>
      <c r="AG562">
        <v>126</v>
      </c>
      <c r="AH562" s="8">
        <v>156.9084409091719</v>
      </c>
      <c r="AI562" s="8">
        <v>-30.908440909171901</v>
      </c>
      <c r="AJ562" s="8">
        <v>-30.949297085382444</v>
      </c>
      <c r="AK562" s="8">
        <v>1.3201002949381861E-3</v>
      </c>
      <c r="AL562" s="8">
        <v>-0.32160507884687284</v>
      </c>
      <c r="AM562" s="8">
        <v>1.9531175222316593E-5</v>
      </c>
      <c r="AN562" s="8">
        <v>-0.42101837847947199</v>
      </c>
      <c r="AO562" s="8">
        <v>-0.19924354205060238</v>
      </c>
      <c r="AP562" s="8">
        <v>0.56710235306060297</v>
      </c>
      <c r="AQ562" s="8">
        <v>-30.949297085382444</v>
      </c>
    </row>
    <row r="563" spans="32:43" x14ac:dyDescent="0.25">
      <c r="AF563" t="str">
        <v>Georgia|2005</v>
      </c>
      <c r="AG563">
        <v>128</v>
      </c>
      <c r="AH563" s="8">
        <v>157.59935151962529</v>
      </c>
      <c r="AI563" s="8">
        <v>-29.599351519625287</v>
      </c>
      <c r="AJ563" s="8">
        <v>-29.630409556061331</v>
      </c>
      <c r="AK563" s="8">
        <v>1.0481811389505848E-3</v>
      </c>
      <c r="AL563" s="8">
        <v>-0.30794196707630395</v>
      </c>
      <c r="AM563" s="8">
        <v>1.4214497714347148E-5</v>
      </c>
      <c r="AN563" s="8">
        <v>-0.41272795222137554</v>
      </c>
      <c r="AO563" s="8">
        <v>-0.19750794637899508</v>
      </c>
      <c r="AP563" s="8">
        <v>0.55492519052238376</v>
      </c>
      <c r="AQ563" s="8">
        <v>-29.630409556061331</v>
      </c>
    </row>
    <row r="564" spans="32:43" x14ac:dyDescent="0.25">
      <c r="AF564" t="str">
        <v>Georgia|2004</v>
      </c>
      <c r="AG564">
        <v>134</v>
      </c>
      <c r="AH564" s="8">
        <v>156.89306668033805</v>
      </c>
      <c r="AI564" s="8">
        <v>-22.893066680338052</v>
      </c>
      <c r="AJ564" s="8">
        <v>-22.91455180428942</v>
      </c>
      <c r="AK564" s="8">
        <v>9.3761920961273743E-4</v>
      </c>
      <c r="AL564" s="8">
        <v>-0.23815879508479396</v>
      </c>
      <c r="AM564" s="8">
        <v>7.6044725952154424E-6</v>
      </c>
      <c r="AN564" s="8">
        <v>-0.41272795222137554</v>
      </c>
      <c r="AO564" s="8">
        <v>-0.19710701523909571</v>
      </c>
      <c r="AP564" s="8">
        <v>0.48801515866291895</v>
      </c>
      <c r="AQ564" s="8">
        <v>-22.91455180428942</v>
      </c>
    </row>
    <row r="565" spans="32:43" x14ac:dyDescent="0.25">
      <c r="AF565" t="str">
        <v>Georgia|2003</v>
      </c>
      <c r="AG565">
        <v>132</v>
      </c>
      <c r="AH565" s="8">
        <v>158.04055763385472</v>
      </c>
      <c r="AI565" s="8">
        <v>-26.040557633854718</v>
      </c>
      <c r="AJ565" s="8">
        <v>-26.062790073343852</v>
      </c>
      <c r="AK565" s="8">
        <v>8.5303374759833014E-4</v>
      </c>
      <c r="AL565" s="8">
        <v>-0.2708909817969854</v>
      </c>
      <c r="AM565" s="8">
        <v>8.9501001162789628E-6</v>
      </c>
      <c r="AN565" s="8">
        <v>-0.41272795222137554</v>
      </c>
      <c r="AO565" s="8">
        <v>-0.19698493730421127</v>
      </c>
      <c r="AP565" s="8">
        <v>0.52047188377181852</v>
      </c>
      <c r="AQ565" s="8">
        <v>-26.062790073343852</v>
      </c>
    </row>
    <row r="566" spans="32:43" x14ac:dyDescent="0.25">
      <c r="AF566" t="str">
        <v>Georgia|2002</v>
      </c>
      <c r="AG566">
        <v>142</v>
      </c>
      <c r="AH566" s="8">
        <v>155.7022512350641</v>
      </c>
      <c r="AI566" s="8">
        <v>-13.702251235064097</v>
      </c>
      <c r="AJ566" s="8">
        <v>-13.714625296802421</v>
      </c>
      <c r="AK566" s="8">
        <v>9.0225299419660404E-4</v>
      </c>
      <c r="AL566" s="8">
        <v>-0.1425433268309256</v>
      </c>
      <c r="AM566" s="8">
        <v>2.6212961736874598E-6</v>
      </c>
      <c r="AN566" s="8">
        <v>-0.41272795222137554</v>
      </c>
      <c r="AO566" s="8">
        <v>-0.19669647258340398</v>
      </c>
      <c r="AP566" s="8">
        <v>0.37754910519153084</v>
      </c>
      <c r="AQ566" s="8">
        <v>-13.714625296802421</v>
      </c>
    </row>
    <row r="567" spans="32:43" x14ac:dyDescent="0.25">
      <c r="AF567" t="str">
        <v>Georgia|2001</v>
      </c>
      <c r="AG567">
        <v>121</v>
      </c>
      <c r="AH567" s="8">
        <v>157.29843837617705</v>
      </c>
      <c r="AI567" s="8">
        <v>-36.298438376177046</v>
      </c>
      <c r="AJ567" s="8">
        <v>-36.330693728422169</v>
      </c>
      <c r="AK567" s="8">
        <v>8.8782648870500288E-4</v>
      </c>
      <c r="AL567" s="8">
        <v>-0.37760676846116509</v>
      </c>
      <c r="AM567" s="8">
        <v>1.8100699071117213E-5</v>
      </c>
      <c r="AN567" s="8">
        <v>-0.41272795222137554</v>
      </c>
      <c r="AO567" s="8">
        <v>-0.19639733564854597</v>
      </c>
      <c r="AP567" s="8">
        <v>0.61449716717098468</v>
      </c>
      <c r="AQ567" s="8">
        <v>-36.330693728422169</v>
      </c>
    </row>
    <row r="568" spans="32:43" x14ac:dyDescent="0.25">
      <c r="AF568" t="str">
        <v>Georgia|2000</v>
      </c>
      <c r="AG568">
        <v>129</v>
      </c>
      <c r="AH568" s="8">
        <v>163.57082712705673</v>
      </c>
      <c r="AI568" s="8">
        <v>-34.570827127056731</v>
      </c>
      <c r="AJ568" s="8">
        <v>-34.60031415230285</v>
      </c>
      <c r="AK568" s="8">
        <v>8.5221842542602911E-4</v>
      </c>
      <c r="AL568" s="8">
        <v>-0.35962830031083659</v>
      </c>
      <c r="AM568" s="8">
        <v>1.5759080430870222E-5</v>
      </c>
      <c r="AN568" s="8">
        <v>-0.41272795222137554</v>
      </c>
      <c r="AO568" s="8">
        <v>-0.19626012304294468</v>
      </c>
      <c r="AP568" s="8">
        <v>0.59969017026364257</v>
      </c>
      <c r="AQ568" s="8">
        <v>-34.60031415230285</v>
      </c>
    </row>
    <row r="569" spans="32:43" x14ac:dyDescent="0.25">
      <c r="AF569" t="str">
        <v>Germany|2014</v>
      </c>
      <c r="AG569">
        <v>69</v>
      </c>
      <c r="AH569" s="8">
        <v>73.83613803653634</v>
      </c>
      <c r="AI569" s="8">
        <v>-4.8361380365363402</v>
      </c>
      <c r="AJ569" s="8">
        <v>-4.8677302451471283</v>
      </c>
      <c r="AK569" s="8">
        <v>6.4901313383755425E-3</v>
      </c>
      <c r="AL569" s="8">
        <v>-5.0451205730166732E-2</v>
      </c>
      <c r="AM569" s="8">
        <v>2.3753431597553144E-6</v>
      </c>
      <c r="AN569" s="8">
        <v>-0.4028166920221864</v>
      </c>
      <c r="AO569" s="8">
        <v>-0.19571558592521646</v>
      </c>
      <c r="AP569" s="8">
        <v>0.22461345847959943</v>
      </c>
      <c r="AQ569" s="8">
        <v>-4.8677302451471283</v>
      </c>
    </row>
    <row r="570" spans="32:43" x14ac:dyDescent="0.25">
      <c r="AF570" t="str">
        <v>Germany|2013</v>
      </c>
      <c r="AG570">
        <v>71</v>
      </c>
      <c r="AH570" s="8">
        <v>75.134586837833865</v>
      </c>
      <c r="AI570" s="8">
        <v>-4.134586837833865</v>
      </c>
      <c r="AJ570" s="8">
        <v>-4.1612434941740135</v>
      </c>
      <c r="AK570" s="8">
        <v>6.4059352396632057E-3</v>
      </c>
      <c r="AL570" s="8">
        <v>-4.313070705337451E-2</v>
      </c>
      <c r="AM570" s="8">
        <v>1.7133601855812889E-6</v>
      </c>
      <c r="AN570" s="8">
        <v>-0.4028166920221864</v>
      </c>
      <c r="AO570" s="8">
        <v>-0.19200490717636343</v>
      </c>
      <c r="AP570" s="8">
        <v>0.20767933708815259</v>
      </c>
      <c r="AQ570" s="8">
        <v>-4.1612434941740135</v>
      </c>
    </row>
    <row r="571" spans="32:43" x14ac:dyDescent="0.25">
      <c r="AF571" t="str">
        <v>Germany|2012</v>
      </c>
      <c r="AG571">
        <v>71</v>
      </c>
      <c r="AH571" s="8">
        <v>76.277589467996279</v>
      </c>
      <c r="AI571" s="8">
        <v>-5.2775894679962789</v>
      </c>
      <c r="AJ571" s="8">
        <v>-5.3115835478702031</v>
      </c>
      <c r="AK571" s="8">
        <v>6.3999896768176688E-3</v>
      </c>
      <c r="AL571" s="8">
        <v>-5.5053985604245674E-2</v>
      </c>
      <c r="AM571" s="8">
        <v>2.7889914060474282E-6</v>
      </c>
      <c r="AN571" s="8">
        <v>-0.4028166920221864</v>
      </c>
      <c r="AO571" s="8">
        <v>-0.19033332809415138</v>
      </c>
      <c r="AP571" s="8">
        <v>0.2346358574562841</v>
      </c>
      <c r="AQ571" s="8">
        <v>-5.3115835478702031</v>
      </c>
    </row>
    <row r="572" spans="32:43" x14ac:dyDescent="0.25">
      <c r="AF572" t="str">
        <v>Germany|2011</v>
      </c>
      <c r="AG572">
        <v>74</v>
      </c>
      <c r="AH572" s="8">
        <v>77.647197503556782</v>
      </c>
      <c r="AI572" s="8">
        <v>-3.6471975035567823</v>
      </c>
      <c r="AJ572" s="8">
        <v>-3.6703087568138351</v>
      </c>
      <c r="AK572" s="8">
        <v>6.2968144612213254E-3</v>
      </c>
      <c r="AL572" s="8">
        <v>-3.8044326059686912E-2</v>
      </c>
      <c r="AM572" s="8">
        <v>1.3102252510193591E-6</v>
      </c>
      <c r="AN572" s="8">
        <v>-0.4028166920221864</v>
      </c>
      <c r="AO572" s="8">
        <v>-0.18961731431672485</v>
      </c>
      <c r="AP572" s="8">
        <v>0.19504954770438948</v>
      </c>
      <c r="AQ572" s="8">
        <v>-3.6703087568138351</v>
      </c>
    </row>
    <row r="573" spans="32:43" x14ac:dyDescent="0.25">
      <c r="AF573" t="str">
        <v>Germany|2010</v>
      </c>
      <c r="AG573">
        <v>76</v>
      </c>
      <c r="AH573" s="8">
        <v>48.885111828579369</v>
      </c>
      <c r="AI573" s="8">
        <v>27.114888171420631</v>
      </c>
      <c r="AJ573" s="8">
        <v>27.481640217283786</v>
      </c>
      <c r="AK573" s="8">
        <v>1.3345347765396328E-2</v>
      </c>
      <c r="AL573" s="8">
        <v>0.28384692117178462</v>
      </c>
      <c r="AM573" s="8">
        <v>1.5568080309434005E-4</v>
      </c>
      <c r="AN573" s="8">
        <v>-0.4028166920221864</v>
      </c>
      <c r="AO573" s="8">
        <v>-0.18911429586239561</v>
      </c>
      <c r="AP573" s="8">
        <v>0.53277286076881258</v>
      </c>
      <c r="AQ573" s="8">
        <v>27.481640217283786</v>
      </c>
    </row>
    <row r="574" spans="32:43" x14ac:dyDescent="0.25">
      <c r="AF574" t="str">
        <v>Germany|2009</v>
      </c>
      <c r="AG574">
        <v>79</v>
      </c>
      <c r="AH574" s="8">
        <v>48.712667863678149</v>
      </c>
      <c r="AI574" s="8">
        <v>30.287332136321851</v>
      </c>
      <c r="AJ574" s="8">
        <v>30.712475371885802</v>
      </c>
      <c r="AK574" s="8">
        <v>1.3842688692983851E-2</v>
      </c>
      <c r="AL574" s="8">
        <v>0.31713697175371941</v>
      </c>
      <c r="AM574" s="8">
        <v>2.0168331131209435E-4</v>
      </c>
      <c r="AN574" s="8">
        <v>-0.4028166920221864</v>
      </c>
      <c r="AO574" s="8">
        <v>-0.18777057831981844</v>
      </c>
      <c r="AP574" s="8">
        <v>0.5631491558670042</v>
      </c>
      <c r="AQ574" s="8">
        <v>30.712475371885802</v>
      </c>
    </row>
    <row r="575" spans="32:43" x14ac:dyDescent="0.25">
      <c r="AF575" t="str">
        <v>Germany|2008</v>
      </c>
      <c r="AG575">
        <v>8</v>
      </c>
      <c r="AH575" s="8">
        <v>47.758197563947647</v>
      </c>
      <c r="AI575" s="8">
        <v>-39.758197563947647</v>
      </c>
      <c r="AJ575" s="8">
        <v>-40.38356824470948</v>
      </c>
      <c r="AK575" s="8">
        <v>1.5485770771228521E-2</v>
      </c>
      <c r="AL575" s="8">
        <v>-0.41665312453084291</v>
      </c>
      <c r="AM575" s="8">
        <v>3.9008753677070802E-4</v>
      </c>
      <c r="AN575" s="8">
        <v>-0.4028166920221864</v>
      </c>
      <c r="AO575" s="8">
        <v>-0.18480863212308513</v>
      </c>
      <c r="AP575" s="8">
        <v>0.64548673458936623</v>
      </c>
      <c r="AQ575" s="8">
        <v>-40.38356824470948</v>
      </c>
    </row>
    <row r="576" spans="32:43" x14ac:dyDescent="0.25">
      <c r="AF576" t="str">
        <v>Germany|2007</v>
      </c>
      <c r="AG576">
        <v>82</v>
      </c>
      <c r="AH576" s="8">
        <v>50.592936695552282</v>
      </c>
      <c r="AI576" s="8">
        <v>31.407063304447718</v>
      </c>
      <c r="AJ576" s="8">
        <v>31.881093466993953</v>
      </c>
      <c r="AK576" s="8">
        <v>1.4868692099190173E-2</v>
      </c>
      <c r="AL576" s="8">
        <v>0.32903282290083752</v>
      </c>
      <c r="AM576" s="8">
        <v>2.3343128122399679E-4</v>
      </c>
      <c r="AN576" s="8">
        <v>-0.3913032801286106</v>
      </c>
      <c r="AO576" s="8">
        <v>-0.18160255119473712</v>
      </c>
      <c r="AP576" s="8">
        <v>0.57361382732709432</v>
      </c>
      <c r="AQ576" s="8">
        <v>31.881093466993953</v>
      </c>
    </row>
    <row r="577" spans="32:43" x14ac:dyDescent="0.25">
      <c r="AF577" t="str">
        <v>Germany|2006</v>
      </c>
      <c r="AG577">
        <v>84</v>
      </c>
      <c r="AH577" s="8">
        <v>59.092855822878022</v>
      </c>
      <c r="AI577" s="8">
        <v>24.907144177121978</v>
      </c>
      <c r="AJ577" s="8">
        <v>25.14308493529709</v>
      </c>
      <c r="AK577" s="8">
        <v>9.383922409771029E-3</v>
      </c>
      <c r="AL577" s="8">
        <v>0.26021372685460298</v>
      </c>
      <c r="AM577" s="8">
        <v>9.1630783820711802E-5</v>
      </c>
      <c r="AN577" s="8">
        <v>-0.3913032801286106</v>
      </c>
      <c r="AO577" s="8">
        <v>-0.18011416356229837</v>
      </c>
      <c r="AP577" s="8">
        <v>0.51011148473113499</v>
      </c>
      <c r="AQ577" s="8">
        <v>25.14308493529709</v>
      </c>
    </row>
    <row r="578" spans="32:43" x14ac:dyDescent="0.25">
      <c r="AF578" t="str">
        <v>Germany|2005</v>
      </c>
      <c r="AG578">
        <v>85</v>
      </c>
      <c r="AH578" s="8">
        <v>61.950800019049183</v>
      </c>
      <c r="AI578" s="8">
        <v>23.049199980950817</v>
      </c>
      <c r="AJ578" s="8">
        <v>23.2418266222511</v>
      </c>
      <c r="AK578" s="8">
        <v>8.287930395103716E-3</v>
      </c>
      <c r="AL578" s="8">
        <v>0.24067002928187495</v>
      </c>
      <c r="AM578" s="8">
        <v>6.9152275883405847E-5</v>
      </c>
      <c r="AN578" s="8">
        <v>-0.3913032801286106</v>
      </c>
      <c r="AO578" s="8">
        <v>-0.17950154190369835</v>
      </c>
      <c r="AP578" s="8">
        <v>0.49058131770571428</v>
      </c>
      <c r="AQ578" s="8">
        <v>23.2418266222511</v>
      </c>
    </row>
    <row r="579" spans="32:43" x14ac:dyDescent="0.25">
      <c r="AF579" t="str">
        <v>Germany|2004</v>
      </c>
      <c r="AG579">
        <v>86</v>
      </c>
      <c r="AH579" s="8">
        <v>63.302814532136409</v>
      </c>
      <c r="AI579" s="8">
        <v>22.697185467863591</v>
      </c>
      <c r="AJ579" s="8">
        <v>22.874364846329183</v>
      </c>
      <c r="AK579" s="8">
        <v>7.7457616705814874E-3</v>
      </c>
      <c r="AL579" s="8">
        <v>0.23692968628708788</v>
      </c>
      <c r="AM579" s="8">
        <v>6.2601117537285168E-5</v>
      </c>
      <c r="AN579" s="8">
        <v>-0.3913032801286106</v>
      </c>
      <c r="AO579" s="8">
        <v>-0.17807426737144572</v>
      </c>
      <c r="AP579" s="8">
        <v>0.48675423602377399</v>
      </c>
      <c r="AQ579" s="8">
        <v>22.874364846329183</v>
      </c>
    </row>
    <row r="580" spans="32:43" x14ac:dyDescent="0.25">
      <c r="AF580" t="str">
        <v>Germany|2003</v>
      </c>
      <c r="AG580">
        <v>9</v>
      </c>
      <c r="AH580" s="8">
        <v>88.769309384926373</v>
      </c>
      <c r="AI580" s="8">
        <v>-79.769309384926373</v>
      </c>
      <c r="AJ580" s="8">
        <v>-80.277846460235352</v>
      </c>
      <c r="AK580" s="8">
        <v>6.3347124733954038E-3</v>
      </c>
      <c r="AL580" s="8">
        <v>-0.83209847691499905</v>
      </c>
      <c r="AM580" s="8">
        <v>6.3057711183735806E-4</v>
      </c>
      <c r="AN580" s="8">
        <v>-0.3913032801286106</v>
      </c>
      <c r="AO580" s="8">
        <v>-0.17373424479160127</v>
      </c>
      <c r="AP580" s="8">
        <v>0.91219431971208798</v>
      </c>
      <c r="AQ580" s="8">
        <v>-80.277846460235352</v>
      </c>
    </row>
    <row r="581" spans="32:43" x14ac:dyDescent="0.25">
      <c r="AF581" t="str">
        <v>Germany|2002</v>
      </c>
      <c r="AG581">
        <v>91</v>
      </c>
      <c r="AH581" s="8">
        <v>90.65465718244684</v>
      </c>
      <c r="AI581" s="8">
        <v>0.34534281755315988</v>
      </c>
      <c r="AJ581" s="8">
        <v>0.34763179452650117</v>
      </c>
      <c r="AK581" s="8">
        <v>6.5844868317037081E-3</v>
      </c>
      <c r="AL581" s="8">
        <v>3.6028311865291302E-3</v>
      </c>
      <c r="AM581" s="8">
        <v>1.2290817852964231E-8</v>
      </c>
      <c r="AN581" s="8">
        <v>-0.3913032801286106</v>
      </c>
      <c r="AO581" s="8">
        <v>-0.17302751860581581</v>
      </c>
      <c r="AP581" s="8">
        <v>6.0023588584231867E-2</v>
      </c>
      <c r="AQ581" s="8">
        <v>0.34763179452650117</v>
      </c>
    </row>
    <row r="582" spans="32:43" x14ac:dyDescent="0.25">
      <c r="AF582" t="str">
        <v>Germany|2001</v>
      </c>
      <c r="AG582">
        <v>92</v>
      </c>
      <c r="AH582" s="8">
        <v>76.555580139524039</v>
      </c>
      <c r="AI582" s="8">
        <v>15.444419860475961</v>
      </c>
      <c r="AJ582" s="8">
        <v>15.533059898344378</v>
      </c>
      <c r="AK582" s="8">
        <v>5.7065406589891995E-3</v>
      </c>
      <c r="AL582" s="8">
        <v>0.16105464782024834</v>
      </c>
      <c r="AM582" s="8">
        <v>2.1267028759485283E-5</v>
      </c>
      <c r="AN582" s="8">
        <v>-0.38147581702590427</v>
      </c>
      <c r="AO582" s="8">
        <v>-0.17080180233045483</v>
      </c>
      <c r="AP582" s="8">
        <v>0.40131614447994529</v>
      </c>
      <c r="AQ582" s="8">
        <v>15.533059898344378</v>
      </c>
    </row>
    <row r="583" spans="32:43" x14ac:dyDescent="0.25">
      <c r="AF583" t="str">
        <v>Germany|2000</v>
      </c>
      <c r="AG583">
        <v>95</v>
      </c>
      <c r="AH583" s="8">
        <v>77.446330725434365</v>
      </c>
      <c r="AI583" s="8">
        <v>17.553669274565635</v>
      </c>
      <c r="AJ583" s="8">
        <v>17.6689204498647</v>
      </c>
      <c r="AK583" s="8">
        <v>6.5228192987844894E-3</v>
      </c>
      <c r="AL583" s="8">
        <v>0.18312511810117271</v>
      </c>
      <c r="AM583" s="8">
        <v>3.1453953963751918E-5</v>
      </c>
      <c r="AN583" s="8">
        <v>-0.38147581702590427</v>
      </c>
      <c r="AO583" s="8">
        <v>-0.17067749006354721</v>
      </c>
      <c r="AP583" s="8">
        <v>0.42793120720645361</v>
      </c>
      <c r="AQ583" s="8">
        <v>17.6689204498647</v>
      </c>
    </row>
    <row r="584" spans="32:43" x14ac:dyDescent="0.25">
      <c r="AF584" t="str">
        <v>Ghana|2014</v>
      </c>
      <c r="AG584">
        <v>253</v>
      </c>
      <c r="AH584" s="8">
        <v>153.65127952255358</v>
      </c>
      <c r="AI584" s="8">
        <v>99.34872047744642</v>
      </c>
      <c r="AJ584" s="8">
        <v>99.516759252031065</v>
      </c>
      <c r="AK584" s="8">
        <v>1.6885474953929292E-3</v>
      </c>
      <c r="AL584" s="8">
        <v>1.0339230220748026</v>
      </c>
      <c r="AM584" s="8">
        <v>2.5830070951959845E-4</v>
      </c>
      <c r="AN584" s="8">
        <v>-0.38147581702590427</v>
      </c>
      <c r="AO584" s="8">
        <v>-0.17054561662428233</v>
      </c>
      <c r="AP584" s="8">
        <v>1.0168200539302923</v>
      </c>
      <c r="AQ584" s="8">
        <v>99.516759252031065</v>
      </c>
    </row>
    <row r="585" spans="32:43" x14ac:dyDescent="0.25">
      <c r="AF585" t="str">
        <v>Ghana|2013</v>
      </c>
      <c r="AG585">
        <v>254</v>
      </c>
      <c r="AH585" s="8">
        <v>157.77354535247522</v>
      </c>
      <c r="AI585" s="8">
        <v>96.226454647524776</v>
      </c>
      <c r="AJ585" s="8">
        <v>96.385132633060124</v>
      </c>
      <c r="AK585" s="8">
        <v>1.646291094908097E-3</v>
      </c>
      <c r="AL585" s="8">
        <v>1.0014083801541012</v>
      </c>
      <c r="AM585" s="8">
        <v>2.3623628051282046E-4</v>
      </c>
      <c r="AN585" s="8">
        <v>-0.38147581702590427</v>
      </c>
      <c r="AO585" s="8">
        <v>-0.17001023906665275</v>
      </c>
      <c r="AP585" s="8">
        <v>1.0007039423096629</v>
      </c>
      <c r="AQ585" s="8">
        <v>96.385132633060124</v>
      </c>
    </row>
    <row r="586" spans="32:43" x14ac:dyDescent="0.25">
      <c r="AF586" t="str">
        <v>Ghana|2012</v>
      </c>
      <c r="AG586">
        <v>257</v>
      </c>
      <c r="AH586" s="8">
        <v>161.53573643185641</v>
      </c>
      <c r="AI586" s="8">
        <v>95.464263568143593</v>
      </c>
      <c r="AJ586" s="8">
        <v>95.611765485937198</v>
      </c>
      <c r="AK586" s="8">
        <v>1.5427172277798513E-3</v>
      </c>
      <c r="AL586" s="8">
        <v>0.99342488871988188</v>
      </c>
      <c r="AM586" s="8">
        <v>2.1783560842802006E-4</v>
      </c>
      <c r="AN586" s="8">
        <v>-0.38147581702590427</v>
      </c>
      <c r="AO586" s="8">
        <v>-0.166599669392268</v>
      </c>
      <c r="AP586" s="8">
        <v>0.99670702250956467</v>
      </c>
      <c r="AQ586" s="8">
        <v>95.611765485937198</v>
      </c>
    </row>
    <row r="587" spans="32:43" x14ac:dyDescent="0.25">
      <c r="AF587" t="str">
        <v>Ghana|2011</v>
      </c>
      <c r="AG587">
        <v>263</v>
      </c>
      <c r="AH587" s="8">
        <v>175.47305893477966</v>
      </c>
      <c r="AI587" s="8">
        <v>87.526941065220342</v>
      </c>
      <c r="AJ587" s="8">
        <v>87.610946563433941</v>
      </c>
      <c r="AK587" s="8">
        <v>9.5884705631822133E-4</v>
      </c>
      <c r="AL587" s="8">
        <v>0.91056093857263765</v>
      </c>
      <c r="AM587" s="8">
        <v>1.1368049418789759E-4</v>
      </c>
      <c r="AN587" s="8">
        <v>-0.38147581702590427</v>
      </c>
      <c r="AO587" s="8">
        <v>-0.16616803971284019</v>
      </c>
      <c r="AP587" s="8">
        <v>0.95423316782253886</v>
      </c>
      <c r="AQ587" s="8">
        <v>87.610946563433941</v>
      </c>
    </row>
    <row r="588" spans="32:43" x14ac:dyDescent="0.25">
      <c r="AF588" t="str">
        <v>Ghana|2010</v>
      </c>
      <c r="AG588">
        <v>267</v>
      </c>
      <c r="AH588" s="8">
        <v>187.34537033797744</v>
      </c>
      <c r="AI588" s="8">
        <v>79.654629662022558</v>
      </c>
      <c r="AJ588" s="8">
        <v>79.731314481431255</v>
      </c>
      <c r="AK588" s="8">
        <v>9.6179048228978397E-4</v>
      </c>
      <c r="AL588" s="8">
        <v>0.82866486947453089</v>
      </c>
      <c r="AM588" s="8">
        <v>9.4440481303280363E-5</v>
      </c>
      <c r="AN588" s="8">
        <v>-0.38147581702590427</v>
      </c>
      <c r="AO588" s="8">
        <v>-0.16561050231269661</v>
      </c>
      <c r="AP588" s="8">
        <v>0.91031031493361148</v>
      </c>
      <c r="AQ588" s="8">
        <v>79.731314481431255</v>
      </c>
    </row>
    <row r="589" spans="32:43" x14ac:dyDescent="0.25">
      <c r="AF589" t="str">
        <v>Ghana|2009</v>
      </c>
      <c r="AG589">
        <v>271</v>
      </c>
      <c r="AH589" s="8">
        <v>191.72894255410912</v>
      </c>
      <c r="AI589" s="8">
        <v>79.271057445890875</v>
      </c>
      <c r="AJ589" s="8">
        <v>79.348189968335063</v>
      </c>
      <c r="AK589" s="8">
        <v>9.7207664692745583E-4</v>
      </c>
      <c r="AL589" s="8">
        <v>0.82467872768660011</v>
      </c>
      <c r="AM589" s="8">
        <v>9.4535391500964841E-5</v>
      </c>
      <c r="AN589" s="8">
        <v>-0.38147581702590427</v>
      </c>
      <c r="AO589" s="8">
        <v>-0.1637002055322771</v>
      </c>
      <c r="AP589" s="8">
        <v>0.90811823442027639</v>
      </c>
      <c r="AQ589" s="8">
        <v>79.348189968335063</v>
      </c>
    </row>
    <row r="590" spans="32:43" x14ac:dyDescent="0.25">
      <c r="AF590" t="str">
        <v>Ghana|2008</v>
      </c>
      <c r="AG590">
        <v>275</v>
      </c>
      <c r="AH590" s="8">
        <v>200.76512559950493</v>
      </c>
      <c r="AI590" s="8">
        <v>74.234874400495073</v>
      </c>
      <c r="AJ590" s="8">
        <v>74.31504158556821</v>
      </c>
      <c r="AK590" s="8">
        <v>1.0787477657645931E-3</v>
      </c>
      <c r="AL590" s="8">
        <v>0.77232715673069641</v>
      </c>
      <c r="AM590" s="8">
        <v>9.2022330560916836E-5</v>
      </c>
      <c r="AN590" s="8">
        <v>-0.38147581702590427</v>
      </c>
      <c r="AO590" s="8">
        <v>-0.16235001298118718</v>
      </c>
      <c r="AP590" s="8">
        <v>0.87882145896120245</v>
      </c>
      <c r="AQ590" s="8">
        <v>74.31504158556821</v>
      </c>
    </row>
    <row r="591" spans="32:43" x14ac:dyDescent="0.25">
      <c r="AF591" t="str">
        <v>Ghana|2007</v>
      </c>
      <c r="AG591">
        <v>28</v>
      </c>
      <c r="AH591" s="8">
        <v>213.40959789147433</v>
      </c>
      <c r="AI591" s="8">
        <v>-185.40959789147433</v>
      </c>
      <c r="AJ591" s="8">
        <v>-185.66879267413526</v>
      </c>
      <c r="AK591" s="8">
        <v>1.3960061835262489E-3</v>
      </c>
      <c r="AL591" s="8">
        <v>-1.9292766894404856</v>
      </c>
      <c r="AM591" s="8">
        <v>7.4333577902452991E-4</v>
      </c>
      <c r="AN591" s="8">
        <v>-0.38147581702590427</v>
      </c>
      <c r="AO591" s="8">
        <v>-0.16120144732751424</v>
      </c>
      <c r="AP591" s="8">
        <v>1.3889840493830321</v>
      </c>
      <c r="AQ591" s="8">
        <v>-185.66879267413526</v>
      </c>
    </row>
    <row r="592" spans="32:43" x14ac:dyDescent="0.25">
      <c r="AF592" t="str">
        <v>Ghana|2006</v>
      </c>
      <c r="AG592">
        <v>288</v>
      </c>
      <c r="AH592" s="8">
        <v>223.15291884638776</v>
      </c>
      <c r="AI592" s="8">
        <v>64.847081153612237</v>
      </c>
      <c r="AJ592" s="8">
        <v>64.949270200190341</v>
      </c>
      <c r="AK592" s="8">
        <v>1.5733671258066273E-3</v>
      </c>
      <c r="AL592" s="8">
        <v>0.67482522530557154</v>
      </c>
      <c r="AM592" s="8">
        <v>1.025176143201678E-4</v>
      </c>
      <c r="AN592" s="8">
        <v>-0.38147581702590427</v>
      </c>
      <c r="AO592" s="8">
        <v>-0.16097029433285209</v>
      </c>
      <c r="AP592" s="8">
        <v>0.82147746487993911</v>
      </c>
      <c r="AQ592" s="8">
        <v>64.949270200190341</v>
      </c>
    </row>
    <row r="593" spans="32:43" x14ac:dyDescent="0.25">
      <c r="AF593" t="str">
        <v>Ghana|2005</v>
      </c>
      <c r="AG593">
        <v>296</v>
      </c>
      <c r="AH593" s="8">
        <v>233.16534603825198</v>
      </c>
      <c r="AI593" s="8">
        <v>62.834653961748018</v>
      </c>
      <c r="AJ593" s="8">
        <v>62.958904348038836</v>
      </c>
      <c r="AK593" s="8">
        <v>1.9735157016703992E-3</v>
      </c>
      <c r="AL593" s="8">
        <v>0.65401415635008908</v>
      </c>
      <c r="AM593" s="8">
        <v>1.2083000059860273E-4</v>
      </c>
      <c r="AN593" s="8">
        <v>-0.38147581702590427</v>
      </c>
      <c r="AO593" s="8">
        <v>-0.16067315846919569</v>
      </c>
      <c r="AP593" s="8">
        <v>0.80871141722501305</v>
      </c>
      <c r="AQ593" s="8">
        <v>62.958904348038836</v>
      </c>
    </row>
    <row r="594" spans="32:43" x14ac:dyDescent="0.25">
      <c r="AF594" t="str">
        <v>Ghana|2004</v>
      </c>
      <c r="AG594">
        <v>34</v>
      </c>
      <c r="AH594" s="8">
        <v>239.82361886421478</v>
      </c>
      <c r="AI594" s="8">
        <v>-205.82361886421478</v>
      </c>
      <c r="AJ594" s="8">
        <v>-206.29591167883771</v>
      </c>
      <c r="AK594" s="8">
        <v>2.2893949316757198E-3</v>
      </c>
      <c r="AL594" s="8">
        <v>-2.1426531309836685</v>
      </c>
      <c r="AM594" s="8">
        <v>1.5049491574012552E-3</v>
      </c>
      <c r="AN594" s="8">
        <v>-0.38147581702590427</v>
      </c>
      <c r="AO594" s="8">
        <v>-0.16028375981566104</v>
      </c>
      <c r="AP594" s="8">
        <v>1.4637804244433892</v>
      </c>
      <c r="AQ594" s="8">
        <v>-206.29591167883771</v>
      </c>
    </row>
    <row r="595" spans="32:43" x14ac:dyDescent="0.25">
      <c r="AF595" t="str">
        <v>Ghana|2003</v>
      </c>
      <c r="AG595">
        <v>38</v>
      </c>
      <c r="AH595" s="8">
        <v>239.26331588010788</v>
      </c>
      <c r="AI595" s="8">
        <v>-201.26331588010788</v>
      </c>
      <c r="AJ595" s="8">
        <v>-201.69032884140137</v>
      </c>
      <c r="AK595" s="8">
        <v>2.11717122851863E-3</v>
      </c>
      <c r="AL595" s="8">
        <v>-2.0949989182570787</v>
      </c>
      <c r="AM595" s="8">
        <v>1.3302890003352463E-3</v>
      </c>
      <c r="AN595" s="8">
        <v>-0.36030729595554811</v>
      </c>
      <c r="AO595" s="8">
        <v>-0.16020037490547831</v>
      </c>
      <c r="AP595" s="8">
        <v>1.4474111089310731</v>
      </c>
      <c r="AQ595" s="8">
        <v>-201.69032884140137</v>
      </c>
    </row>
    <row r="596" spans="32:43" x14ac:dyDescent="0.25">
      <c r="AF596" t="str">
        <v>Ghana|2002</v>
      </c>
      <c r="AG596">
        <v>31</v>
      </c>
      <c r="AH596" s="8">
        <v>244.91790233384978</v>
      </c>
      <c r="AI596" s="8">
        <v>-213.91790233384978</v>
      </c>
      <c r="AJ596" s="8">
        <v>-214.42599910865511</v>
      </c>
      <c r="AK596" s="8">
        <v>2.3695670157416132E-3</v>
      </c>
      <c r="AL596" s="8">
        <v>-2.2270052510067422</v>
      </c>
      <c r="AM596" s="8">
        <v>1.6828435751246747E-3</v>
      </c>
      <c r="AN596" s="8">
        <v>-0.36030729595554811</v>
      </c>
      <c r="AO596" s="8">
        <v>-0.15997960097486424</v>
      </c>
      <c r="AP596" s="8">
        <v>1.492315399306307</v>
      </c>
      <c r="AQ596" s="8">
        <v>-214.42599910865511</v>
      </c>
    </row>
    <row r="597" spans="32:43" x14ac:dyDescent="0.25">
      <c r="AF597" t="str">
        <v>Greece|2014</v>
      </c>
      <c r="AG597">
        <v>73</v>
      </c>
      <c r="AH597" s="8">
        <v>86.658492968633993</v>
      </c>
      <c r="AI597" s="8">
        <v>-13.658492968633993</v>
      </c>
      <c r="AJ597" s="8">
        <v>-13.749352841306282</v>
      </c>
      <c r="AK597" s="8">
        <v>6.6083017667074462E-3</v>
      </c>
      <c r="AL597" s="8">
        <v>-0.14249560662339425</v>
      </c>
      <c r="AM597" s="8">
        <v>1.9296309197246961E-5</v>
      </c>
      <c r="AN597" s="8">
        <v>-0.36030729595554811</v>
      </c>
      <c r="AO597" s="8">
        <v>-0.15759002363674326</v>
      </c>
      <c r="AP597" s="8">
        <v>0.37748590254921344</v>
      </c>
      <c r="AQ597" s="8">
        <v>-13.749352841306282</v>
      </c>
    </row>
    <row r="598" spans="32:43" x14ac:dyDescent="0.25">
      <c r="AF598" t="str">
        <v>Greece|2013</v>
      </c>
      <c r="AG598">
        <v>74</v>
      </c>
      <c r="AH598" s="8">
        <v>87.735648956913479</v>
      </c>
      <c r="AI598" s="8">
        <v>-13.735648956913479</v>
      </c>
      <c r="AJ598" s="8">
        <v>-13.826739498861119</v>
      </c>
      <c r="AK598" s="8">
        <v>6.5879987075146548E-3</v>
      </c>
      <c r="AL598" s="8">
        <v>-0.14329909118278622</v>
      </c>
      <c r="AM598" s="8">
        <v>1.9454180232520298E-5</v>
      </c>
      <c r="AN598" s="8">
        <v>-0.36030729595554811</v>
      </c>
      <c r="AO598" s="8">
        <v>-0.15693014551183898</v>
      </c>
      <c r="AP598" s="8">
        <v>0.37854866422005273</v>
      </c>
      <c r="AQ598" s="8">
        <v>-13.826739498861119</v>
      </c>
    </row>
    <row r="599" spans="32:43" x14ac:dyDescent="0.25">
      <c r="AF599" t="str">
        <v>Greece|2012</v>
      </c>
      <c r="AG599">
        <v>76</v>
      </c>
      <c r="AH599" s="8">
        <v>93.27387898433463</v>
      </c>
      <c r="AI599" s="8">
        <v>-17.27387898433463</v>
      </c>
      <c r="AJ599" s="8">
        <v>-17.369525315818741</v>
      </c>
      <c r="AK599" s="8">
        <v>5.5065598941269412E-3</v>
      </c>
      <c r="AL599" s="8">
        <v>-0.18011416356229837</v>
      </c>
      <c r="AM599" s="8">
        <v>2.566115120838588E-5</v>
      </c>
      <c r="AN599" s="8">
        <v>-0.36030729595554811</v>
      </c>
      <c r="AO599" s="8">
        <v>-0.15305062377763537</v>
      </c>
      <c r="AP599" s="8">
        <v>0.42439859043392025</v>
      </c>
      <c r="AQ599" s="8">
        <v>-17.369525315818741</v>
      </c>
    </row>
    <row r="600" spans="32:43" x14ac:dyDescent="0.25">
      <c r="AF600" t="str">
        <v>Greece|2011</v>
      </c>
      <c r="AG600">
        <v>76</v>
      </c>
      <c r="AH600" s="8">
        <v>91.048146840515216</v>
      </c>
      <c r="AI600" s="8">
        <v>-15.048146840515216</v>
      </c>
      <c r="AJ600" s="8">
        <v>-15.136024637011326</v>
      </c>
      <c r="AK600" s="8">
        <v>5.8058703393774318E-3</v>
      </c>
      <c r="AL600" s="8">
        <v>-0.15693014551183898</v>
      </c>
      <c r="AM600" s="8">
        <v>2.0545222694809463E-5</v>
      </c>
      <c r="AN600" s="8">
        <v>-0.36030729595554811</v>
      </c>
      <c r="AO600" s="8">
        <v>-0.15248152110085614</v>
      </c>
      <c r="AP600" s="8">
        <v>0.39614409690394098</v>
      </c>
      <c r="AQ600" s="8">
        <v>-15.136024637011326</v>
      </c>
    </row>
    <row r="601" spans="32:43" x14ac:dyDescent="0.25">
      <c r="AF601" t="str">
        <v>Greece|2010</v>
      </c>
      <c r="AG601">
        <v>76</v>
      </c>
      <c r="AH601" s="8">
        <v>98.979782257422386</v>
      </c>
      <c r="AI601" s="8">
        <v>-22.979782257422386</v>
      </c>
      <c r="AJ601" s="8">
        <v>-23.129335949541815</v>
      </c>
      <c r="AK601" s="8">
        <v>6.4659743126950246E-3</v>
      </c>
      <c r="AL601" s="8">
        <v>-0.23972509035263326</v>
      </c>
      <c r="AM601" s="8">
        <v>5.3429384584630871E-5</v>
      </c>
      <c r="AN601" s="8">
        <v>-0.36030729595554811</v>
      </c>
      <c r="AO601" s="8">
        <v>-0.15085028671077316</v>
      </c>
      <c r="AP601" s="8">
        <v>0.48961728967902396</v>
      </c>
      <c r="AQ601" s="8">
        <v>-23.129335949541815</v>
      </c>
    </row>
    <row r="602" spans="32:43" x14ac:dyDescent="0.25">
      <c r="AF602" t="str">
        <v>Greece|2009</v>
      </c>
      <c r="AG602">
        <v>78</v>
      </c>
      <c r="AH602" s="8">
        <v>115.03875614432641</v>
      </c>
      <c r="AI602" s="8">
        <v>-37.038756144326413</v>
      </c>
      <c r="AJ602" s="8">
        <v>-37.186986422039148</v>
      </c>
      <c r="AK602" s="8">
        <v>3.9860793243757598E-3</v>
      </c>
      <c r="AL602" s="8">
        <v>-0.38590698869139661</v>
      </c>
      <c r="AM602" s="8">
        <v>8.5142770142551923E-5</v>
      </c>
      <c r="AN602" s="8">
        <v>-0.34897598627330945</v>
      </c>
      <c r="AO602" s="8">
        <v>-0.14910829709711226</v>
      </c>
      <c r="AP602" s="8">
        <v>0.62121412467151504</v>
      </c>
      <c r="AQ602" s="8">
        <v>-37.186986422039148</v>
      </c>
    </row>
    <row r="603" spans="32:43" x14ac:dyDescent="0.25">
      <c r="AF603" t="str">
        <v>Greece|2008</v>
      </c>
      <c r="AG603">
        <v>77</v>
      </c>
      <c r="AH603" s="8">
        <v>105.75249582287182</v>
      </c>
      <c r="AI603" s="8">
        <v>-28.752495822871822</v>
      </c>
      <c r="AJ603" s="8">
        <v>-29.00681965788365</v>
      </c>
      <c r="AK603" s="8">
        <v>8.7677255904442235E-3</v>
      </c>
      <c r="AL603" s="8">
        <v>-0.30029409077804958</v>
      </c>
      <c r="AM603" s="8">
        <v>1.1394808926387137E-4</v>
      </c>
      <c r="AN603" s="8">
        <v>-0.34897598627330945</v>
      </c>
      <c r="AO603" s="8">
        <v>-0.14843442165721032</v>
      </c>
      <c r="AP603" s="8">
        <v>0.54799095866451075</v>
      </c>
      <c r="AQ603" s="8">
        <v>-29.00681965788365</v>
      </c>
    </row>
    <row r="604" spans="32:43" x14ac:dyDescent="0.25">
      <c r="AF604" t="str">
        <v>Greece|2007</v>
      </c>
      <c r="AG604">
        <v>8</v>
      </c>
      <c r="AH604" s="8">
        <v>99.502401448709776</v>
      </c>
      <c r="AI604" s="8">
        <v>-91.502401448709776</v>
      </c>
      <c r="AJ604" s="8">
        <v>-92.125415496029092</v>
      </c>
      <c r="AK604" s="8">
        <v>6.7626728624760324E-3</v>
      </c>
      <c r="AL604" s="8">
        <v>-0.95469562002477415</v>
      </c>
      <c r="AM604" s="8">
        <v>8.8653761494779588E-4</v>
      </c>
      <c r="AN604" s="8">
        <v>-0.34897598627330945</v>
      </c>
      <c r="AO604" s="8">
        <v>-0.14606576793459206</v>
      </c>
      <c r="AP604" s="8">
        <v>0.97708526753030833</v>
      </c>
      <c r="AQ604" s="8">
        <v>-92.125415496029092</v>
      </c>
    </row>
    <row r="605" spans="32:43" x14ac:dyDescent="0.25">
      <c r="AF605" t="str">
        <v>Greece|2006</v>
      </c>
      <c r="AG605">
        <v>77</v>
      </c>
      <c r="AH605" s="8">
        <v>115.12398683760921</v>
      </c>
      <c r="AI605" s="8">
        <v>-38.123986837609209</v>
      </c>
      <c r="AJ605" s="8">
        <v>-38.288412282370388</v>
      </c>
      <c r="AK605" s="8">
        <v>4.2943918266593172E-3</v>
      </c>
      <c r="AL605" s="8">
        <v>-0.3972755051615362</v>
      </c>
      <c r="AM605" s="8">
        <v>9.7242530427014338E-5</v>
      </c>
      <c r="AN605" s="8">
        <v>-0.34897598627330945</v>
      </c>
      <c r="AO605" s="8">
        <v>-0.14561040075460255</v>
      </c>
      <c r="AP605" s="8">
        <v>0.63029794951398677</v>
      </c>
      <c r="AQ605" s="8">
        <v>-38.288412282370388</v>
      </c>
    </row>
    <row r="606" spans="32:43" x14ac:dyDescent="0.25">
      <c r="AF606" t="str">
        <v>Greece|2005</v>
      </c>
      <c r="AG606">
        <v>81</v>
      </c>
      <c r="AH606" s="8">
        <v>115.84596488344386</v>
      </c>
      <c r="AI606" s="8">
        <v>-34.845964883443855</v>
      </c>
      <c r="AJ606" s="8">
        <v>-35.026356548540448</v>
      </c>
      <c r="AK606" s="8">
        <v>5.1501692688646402E-3</v>
      </c>
      <c r="AL606" s="8">
        <v>-0.3632726346571501</v>
      </c>
      <c r="AM606" s="8">
        <v>9.7595838577584003E-5</v>
      </c>
      <c r="AN606" s="8">
        <v>-0.34897598627330945</v>
      </c>
      <c r="AO606" s="8">
        <v>-0.14329909118278622</v>
      </c>
      <c r="AP606" s="8">
        <v>0.60272102556419094</v>
      </c>
      <c r="AQ606" s="8">
        <v>-35.026356548540448</v>
      </c>
    </row>
    <row r="607" spans="32:43" x14ac:dyDescent="0.25">
      <c r="AF607" t="str">
        <v>Greece|2004</v>
      </c>
      <c r="AG607">
        <v>81</v>
      </c>
      <c r="AH607" s="8">
        <v>129.55092942865164</v>
      </c>
      <c r="AI607" s="8">
        <v>-48.550929428651642</v>
      </c>
      <c r="AJ607" s="8">
        <v>-49.72791839706148</v>
      </c>
      <c r="AK607" s="8">
        <v>2.3668575044946811E-2</v>
      </c>
      <c r="AL607" s="8">
        <v>-0.51092584091562288</v>
      </c>
      <c r="AM607" s="8">
        <v>9.0405018820213302E-4</v>
      </c>
      <c r="AN607" s="8">
        <v>-0.34897598627330945</v>
      </c>
      <c r="AO607" s="8">
        <v>-0.14270409107488194</v>
      </c>
      <c r="AP607" s="8">
        <v>0.71479076722886037</v>
      </c>
      <c r="AQ607" s="8">
        <v>-49.72791839706148</v>
      </c>
    </row>
    <row r="608" spans="32:43" x14ac:dyDescent="0.25">
      <c r="AF608" t="str">
        <v>Greece|2003</v>
      </c>
      <c r="AG608">
        <v>81</v>
      </c>
      <c r="AH608" s="8">
        <v>122.72322580750782</v>
      </c>
      <c r="AI608" s="8">
        <v>-41.723225807507816</v>
      </c>
      <c r="AJ608" s="8">
        <v>-41.902782725946992</v>
      </c>
      <c r="AK608" s="8">
        <v>4.2850833944254874E-3</v>
      </c>
      <c r="AL608" s="8">
        <v>-0.43477976743540792</v>
      </c>
      <c r="AM608" s="8">
        <v>1.1621571993440201E-4</v>
      </c>
      <c r="AN608" s="8">
        <v>-0.34897598627330945</v>
      </c>
      <c r="AO608" s="8">
        <v>-0.1425433268309256</v>
      </c>
      <c r="AP608" s="8">
        <v>0.65937831890001353</v>
      </c>
      <c r="AQ608" s="8">
        <v>-41.902782725946992</v>
      </c>
    </row>
    <row r="609" spans="32:43" x14ac:dyDescent="0.25">
      <c r="AF609" t="str">
        <v>Greece|2002</v>
      </c>
      <c r="AG609">
        <v>81</v>
      </c>
      <c r="AH609" s="8">
        <v>135.20442307986315</v>
      </c>
      <c r="AI609" s="8">
        <v>-54.204423079863147</v>
      </c>
      <c r="AJ609" s="8">
        <v>-54.348704615837768</v>
      </c>
      <c r="AK609" s="8">
        <v>2.654737348285854E-3</v>
      </c>
      <c r="AL609" s="8">
        <v>-0.56437909146599163</v>
      </c>
      <c r="AM609" s="8">
        <v>1.2112110458080987E-4</v>
      </c>
      <c r="AN609" s="8">
        <v>-0.34897598627330945</v>
      </c>
      <c r="AO609" s="8">
        <v>-0.14249560662339425</v>
      </c>
      <c r="AP609" s="8">
        <v>0.75125168317015545</v>
      </c>
      <c r="AQ609" s="8">
        <v>-54.348704615837768</v>
      </c>
    </row>
    <row r="610" spans="32:43" x14ac:dyDescent="0.25">
      <c r="AF610" t="str">
        <v>Greece|2001</v>
      </c>
      <c r="AG610">
        <v>83</v>
      </c>
      <c r="AH610" s="8">
        <v>137.20008799792083</v>
      </c>
      <c r="AI610" s="8">
        <v>-54.200087997920832</v>
      </c>
      <c r="AJ610" s="8">
        <v>-54.353477491708482</v>
      </c>
      <c r="AK610" s="8">
        <v>2.8220732300163536E-3</v>
      </c>
      <c r="AL610" s="8">
        <v>-0.56438130268140951</v>
      </c>
      <c r="AM610" s="8">
        <v>1.2877833858401404E-4</v>
      </c>
      <c r="AN610" s="8">
        <v>-0.34897598627330945</v>
      </c>
      <c r="AO610" s="8">
        <v>-0.14199329033501307</v>
      </c>
      <c r="AP610" s="8">
        <v>0.75125315485621058</v>
      </c>
      <c r="AQ610" s="8">
        <v>-54.353477491708482</v>
      </c>
    </row>
    <row r="611" spans="32:43" x14ac:dyDescent="0.25">
      <c r="AF611" t="str">
        <v>Greece|2000</v>
      </c>
      <c r="AG611">
        <v>84</v>
      </c>
      <c r="AH611" s="8">
        <v>146.8467515388032</v>
      </c>
      <c r="AI611" s="8">
        <v>-62.846751538803204</v>
      </c>
      <c r="AJ611" s="8">
        <v>-63.01169762382164</v>
      </c>
      <c r="AK611" s="8">
        <v>2.6177057790628512E-3</v>
      </c>
      <c r="AL611" s="8">
        <v>-0.65435128807444043</v>
      </c>
      <c r="AM611" s="8">
        <v>1.6053992687308031E-4</v>
      </c>
      <c r="AN611" s="8">
        <v>-0.34897598627330945</v>
      </c>
      <c r="AO611" s="8">
        <v>-0.13830626957473863</v>
      </c>
      <c r="AP611" s="8">
        <v>0.80891982796470041</v>
      </c>
      <c r="AQ611" s="8">
        <v>-63.01169762382164</v>
      </c>
    </row>
    <row r="612" spans="32:43" x14ac:dyDescent="0.25">
      <c r="AF612" t="str">
        <v>Guatemala|2014</v>
      </c>
      <c r="AG612">
        <v>187</v>
      </c>
      <c r="AH612" s="8">
        <v>168.55036789293473</v>
      </c>
      <c r="AI612" s="8">
        <v>18.44963210706527</v>
      </c>
      <c r="AJ612" s="8">
        <v>18.469587949417608</v>
      </c>
      <c r="AK612" s="8">
        <v>1.0804703606269082E-3</v>
      </c>
      <c r="AL612" s="8">
        <v>0.19194703714497555</v>
      </c>
      <c r="AM612" s="8">
        <v>5.6930780712070609E-6</v>
      </c>
      <c r="AN612" s="8">
        <v>-0.34897598627330945</v>
      </c>
      <c r="AO612" s="8">
        <v>-0.13401713969223381</v>
      </c>
      <c r="AP612" s="8">
        <v>0.4381176065224674</v>
      </c>
      <c r="AQ612" s="8">
        <v>18.469587949417608</v>
      </c>
    </row>
    <row r="613" spans="32:43" x14ac:dyDescent="0.25">
      <c r="AF613" t="str">
        <v>Guatemala|2013</v>
      </c>
      <c r="AG613">
        <v>189</v>
      </c>
      <c r="AH613" s="8">
        <v>169.07071885263719</v>
      </c>
      <c r="AI613" s="8">
        <v>19.929281147362815</v>
      </c>
      <c r="AJ613" s="8">
        <v>19.949793532905613</v>
      </c>
      <c r="AK613" s="8">
        <v>1.0282003925987703E-3</v>
      </c>
      <c r="AL613" s="8">
        <v>0.20733564584731795</v>
      </c>
      <c r="AM613" s="8">
        <v>6.3208348693349963E-6</v>
      </c>
      <c r="AN613" s="8">
        <v>-0.34897598627330945</v>
      </c>
      <c r="AO613" s="8">
        <v>-0.13309104621181461</v>
      </c>
      <c r="AP613" s="8">
        <v>0.45534124110091101</v>
      </c>
      <c r="AQ613" s="8">
        <v>19.949793532905613</v>
      </c>
    </row>
    <row r="614" spans="32:43" x14ac:dyDescent="0.25">
      <c r="AF614" t="str">
        <v>Guatemala|2012</v>
      </c>
      <c r="AG614">
        <v>189</v>
      </c>
      <c r="AH614" s="8">
        <v>171.26451407116326</v>
      </c>
      <c r="AI614" s="8">
        <v>17.735485928836738</v>
      </c>
      <c r="AJ614" s="8">
        <v>17.75281015455403</v>
      </c>
      <c r="AK614" s="8">
        <v>9.7585821999267492E-4</v>
      </c>
      <c r="AL614" s="8">
        <v>0.18450751287705219</v>
      </c>
      <c r="AM614" s="8">
        <v>4.7505162807517183E-6</v>
      </c>
      <c r="AN614" s="8">
        <v>-0.32965373799869191</v>
      </c>
      <c r="AO614" s="8">
        <v>-0.13094178355787853</v>
      </c>
      <c r="AP614" s="8">
        <v>0.42954337717750019</v>
      </c>
      <c r="AQ614" s="8">
        <v>17.75281015455403</v>
      </c>
    </row>
    <row r="615" spans="32:43" x14ac:dyDescent="0.25">
      <c r="AF615" t="str">
        <v>Guatemala|2011</v>
      </c>
      <c r="AG615">
        <v>193</v>
      </c>
      <c r="AH615" s="8">
        <v>173.33735632172238</v>
      </c>
      <c r="AI615" s="8">
        <v>19.662643678277618</v>
      </c>
      <c r="AJ615" s="8">
        <v>19.681779062795606</v>
      </c>
      <c r="AK615" s="8">
        <v>9.7223855917374208E-4</v>
      </c>
      <c r="AL615" s="8">
        <v>0.20455593514235357</v>
      </c>
      <c r="AM615" s="8">
        <v>5.8172993753016379E-6</v>
      </c>
      <c r="AN615" s="8">
        <v>-0.32965373799869191</v>
      </c>
      <c r="AO615" s="8">
        <v>-0.13054422837702476</v>
      </c>
      <c r="AP615" s="8">
        <v>0.45227860345405857</v>
      </c>
      <c r="AQ615" s="8">
        <v>19.681779062795606</v>
      </c>
    </row>
    <row r="616" spans="32:43" x14ac:dyDescent="0.25">
      <c r="AF616" t="str">
        <v>Guatemala|2010</v>
      </c>
      <c r="AG616">
        <v>196</v>
      </c>
      <c r="AH616" s="8">
        <v>173.33557633880753</v>
      </c>
      <c r="AI616" s="8">
        <v>22.664423661192473</v>
      </c>
      <c r="AJ616" s="8">
        <v>22.686864718902292</v>
      </c>
      <c r="AK616" s="8">
        <v>9.8916522789160594E-4</v>
      </c>
      <c r="AL616" s="8">
        <v>0.23578628226410767</v>
      </c>
      <c r="AM616" s="8">
        <v>7.8638943904379986E-6</v>
      </c>
      <c r="AN616" s="8">
        <v>-0.32965373799869191</v>
      </c>
      <c r="AO616" s="8">
        <v>-0.12867206816545729</v>
      </c>
      <c r="AP616" s="8">
        <v>0.48557829673916408</v>
      </c>
      <c r="AQ616" s="8">
        <v>22.686864718902292</v>
      </c>
    </row>
    <row r="617" spans="32:43" x14ac:dyDescent="0.25">
      <c r="AF617" t="str">
        <v>Guatemala|2009</v>
      </c>
      <c r="AG617">
        <v>198</v>
      </c>
      <c r="AH617" s="8">
        <v>174.76242875998193</v>
      </c>
      <c r="AI617" s="8">
        <v>23.23757124001807</v>
      </c>
      <c r="AJ617" s="8">
        <v>23.26149002170834</v>
      </c>
      <c r="AK617" s="8">
        <v>1.0282566451223962E-3</v>
      </c>
      <c r="AL617" s="8">
        <v>0.24175367596040553</v>
      </c>
      <c r="AM617" s="8">
        <v>8.5940218513588938E-6</v>
      </c>
      <c r="AN617" s="8">
        <v>-0.32965373799869191</v>
      </c>
      <c r="AO617" s="8">
        <v>-0.12755087616239985</v>
      </c>
      <c r="AP617" s="8">
        <v>0.491684528900804</v>
      </c>
      <c r="AQ617" s="8">
        <v>23.26149002170834</v>
      </c>
    </row>
    <row r="618" spans="32:43" x14ac:dyDescent="0.25">
      <c r="AF618" t="str">
        <v>Guatemala|2008</v>
      </c>
      <c r="AG618">
        <v>19</v>
      </c>
      <c r="AH618" s="8">
        <v>174.90265511728776</v>
      </c>
      <c r="AI618" s="8">
        <v>-155.90265511728776</v>
      </c>
      <c r="AJ618" s="8">
        <v>-156.06295794694711</v>
      </c>
      <c r="AK618" s="8">
        <v>1.0271677005753313E-3</v>
      </c>
      <c r="AL618" s="8">
        <v>-1.6219431469411436</v>
      </c>
      <c r="AM618" s="8">
        <v>3.8642115220960101E-4</v>
      </c>
      <c r="AN618" s="8">
        <v>-0.32965373799869191</v>
      </c>
      <c r="AO618" s="8">
        <v>-0.12547783694291262</v>
      </c>
      <c r="AP618" s="8">
        <v>1.2735553175819037</v>
      </c>
      <c r="AQ618" s="8">
        <v>-156.06295794694711</v>
      </c>
    </row>
    <row r="619" spans="32:43" x14ac:dyDescent="0.25">
      <c r="AF619" t="str">
        <v>Guatemala|2007</v>
      </c>
      <c r="AG619">
        <v>192</v>
      </c>
      <c r="AH619" s="8">
        <v>180.30823044654537</v>
      </c>
      <c r="AI619" s="8">
        <v>11.691769553454634</v>
      </c>
      <c r="AJ619" s="8">
        <v>11.704271821750034</v>
      </c>
      <c r="AK619" s="8">
        <v>1.0681799334296433E-3</v>
      </c>
      <c r="AL619" s="8">
        <v>0.12163856199749767</v>
      </c>
      <c r="AM619" s="8">
        <v>2.2602323281054085E-6</v>
      </c>
      <c r="AN619" s="8">
        <v>-0.32965373799869191</v>
      </c>
      <c r="AO619" s="8">
        <v>-0.12471172472798905</v>
      </c>
      <c r="AP619" s="8">
        <v>0.3487672031563428</v>
      </c>
      <c r="AQ619" s="8">
        <v>11.704271821750034</v>
      </c>
    </row>
    <row r="620" spans="32:43" x14ac:dyDescent="0.25">
      <c r="AF620" t="str">
        <v>Guatemala|2006</v>
      </c>
      <c r="AG620">
        <v>24</v>
      </c>
      <c r="AH620" s="8">
        <v>184.65827259756151</v>
      </c>
      <c r="AI620" s="8">
        <v>-160.65827259756151</v>
      </c>
      <c r="AJ620" s="8">
        <v>-160.84805228194995</v>
      </c>
      <c r="AK620" s="8">
        <v>1.1798693344187432E-3</v>
      </c>
      <c r="AL620" s="8">
        <v>-1.6715462746364333</v>
      </c>
      <c r="AM620" s="8">
        <v>4.7150401463567308E-4</v>
      </c>
      <c r="AN620" s="8">
        <v>-0.32965373799869191</v>
      </c>
      <c r="AO620" s="8">
        <v>-0.12310247282945214</v>
      </c>
      <c r="AP620" s="8">
        <v>1.2928829315279993</v>
      </c>
      <c r="AQ620" s="8">
        <v>-160.84805228194995</v>
      </c>
    </row>
    <row r="621" spans="32:43" x14ac:dyDescent="0.25">
      <c r="AF621" t="str">
        <v>Guatemala|2005</v>
      </c>
      <c r="AG621">
        <v>28</v>
      </c>
      <c r="AH621" s="8">
        <v>188.81165072621999</v>
      </c>
      <c r="AI621" s="8">
        <v>-160.81165072621999</v>
      </c>
      <c r="AJ621" s="8">
        <v>-161.01347437120174</v>
      </c>
      <c r="AK621" s="8">
        <v>1.2534581082104912E-3</v>
      </c>
      <c r="AL621" s="8">
        <v>-1.6732037140471379</v>
      </c>
      <c r="AM621" s="8">
        <v>5.0194269163898254E-4</v>
      </c>
      <c r="AN621" s="8">
        <v>-0.32965373799869191</v>
      </c>
      <c r="AO621" s="8">
        <v>-0.12278078554792855</v>
      </c>
      <c r="AP621" s="8">
        <v>1.2935237585939958</v>
      </c>
      <c r="AQ621" s="8">
        <v>-161.01347437120174</v>
      </c>
    </row>
    <row r="622" spans="32:43" x14ac:dyDescent="0.25">
      <c r="AF622" t="str">
        <v>Guinea|2014</v>
      </c>
      <c r="AG622">
        <v>299</v>
      </c>
      <c r="AH622" s="8">
        <v>195.32089506284879</v>
      </c>
      <c r="AI622" s="8">
        <v>103.67910493715121</v>
      </c>
      <c r="AJ622" s="8">
        <v>103.88334718820414</v>
      </c>
      <c r="AK622" s="8">
        <v>1.966073067350312E-3</v>
      </c>
      <c r="AL622" s="8">
        <v>1.0791393799468265</v>
      </c>
      <c r="AM622" s="8">
        <v>3.2772637277237186E-4</v>
      </c>
      <c r="AN622" s="8">
        <v>-0.32965373799869191</v>
      </c>
      <c r="AO622" s="8">
        <v>-0.1224162066771394</v>
      </c>
      <c r="AP622" s="8">
        <v>1.038816336003062</v>
      </c>
      <c r="AQ622" s="8">
        <v>103.88334718820414</v>
      </c>
    </row>
    <row r="623" spans="32:43" x14ac:dyDescent="0.25">
      <c r="AF623" t="str">
        <v>Guinea|2013</v>
      </c>
      <c r="AG623">
        <v>284</v>
      </c>
      <c r="AH623" s="8">
        <v>201.82013156187892</v>
      </c>
      <c r="AI623" s="8">
        <v>82.179868438121076</v>
      </c>
      <c r="AJ623" s="8">
        <v>82.342708900395095</v>
      </c>
      <c r="AK623" s="8">
        <v>1.9775941847018684E-3</v>
      </c>
      <c r="AL623" s="8">
        <v>0.85537046448932597</v>
      </c>
      <c r="AM623" s="8">
        <v>2.0711299329142854E-4</v>
      </c>
      <c r="AN623" s="8">
        <v>-0.32965373799869191</v>
      </c>
      <c r="AO623" s="8">
        <v>-0.11871274446076377</v>
      </c>
      <c r="AP623" s="8">
        <v>0.92486240300345546</v>
      </c>
      <c r="AQ623" s="8">
        <v>82.342708900395095</v>
      </c>
    </row>
    <row r="624" spans="32:43" x14ac:dyDescent="0.25">
      <c r="AF624" t="str">
        <v>Guinea|2012</v>
      </c>
      <c r="AG624">
        <v>288</v>
      </c>
      <c r="AH624" s="8">
        <v>210.56624880119685</v>
      </c>
      <c r="AI624" s="8">
        <v>77.433751198803151</v>
      </c>
      <c r="AJ624" s="8">
        <v>77.583220610996008</v>
      </c>
      <c r="AK624" s="8">
        <v>1.926568799486955E-3</v>
      </c>
      <c r="AL624" s="8">
        <v>0.80594982547224248</v>
      </c>
      <c r="AM624" s="8">
        <v>1.7911831661877506E-4</v>
      </c>
      <c r="AN624" s="8">
        <v>-0.31364566079780881</v>
      </c>
      <c r="AO624" s="8">
        <v>-0.11789252888972479</v>
      </c>
      <c r="AP624" s="8">
        <v>0.89774708324351715</v>
      </c>
      <c r="AQ624" s="8">
        <v>77.583220610996008</v>
      </c>
    </row>
    <row r="625" spans="32:43" x14ac:dyDescent="0.25">
      <c r="AF625" t="str">
        <v>Guinea|2011</v>
      </c>
      <c r="AG625">
        <v>29</v>
      </c>
      <c r="AH625" s="8">
        <v>213.57537405860836</v>
      </c>
      <c r="AI625" s="8">
        <v>-184.57537405860836</v>
      </c>
      <c r="AJ625" s="8">
        <v>-184.93265938405324</v>
      </c>
      <c r="AK625" s="8">
        <v>1.9319752748642306E-3</v>
      </c>
      <c r="AL625" s="8">
        <v>-1.9211118034887247</v>
      </c>
      <c r="AM625" s="8">
        <v>1.0205837815596773E-3</v>
      </c>
      <c r="AN625" s="8">
        <v>-0.31364566079780881</v>
      </c>
      <c r="AO625" s="8">
        <v>-0.11741393838714398</v>
      </c>
      <c r="AP625" s="8">
        <v>1.3860417755207541</v>
      </c>
      <c r="AQ625" s="8">
        <v>-184.93265938405324</v>
      </c>
    </row>
    <row r="626" spans="32:43" x14ac:dyDescent="0.25">
      <c r="AF626" t="str">
        <v>Guinea|2010</v>
      </c>
      <c r="AG626">
        <v>291</v>
      </c>
      <c r="AH626" s="8">
        <v>216.92933561627126</v>
      </c>
      <c r="AI626" s="8">
        <v>74.07066438372874</v>
      </c>
      <c r="AJ626" s="8">
        <v>74.21802053760122</v>
      </c>
      <c r="AK626" s="8">
        <v>1.9854497978401896E-3</v>
      </c>
      <c r="AL626" s="8">
        <v>0.77096871965241853</v>
      </c>
      <c r="AM626" s="8">
        <v>1.6892639465431911E-4</v>
      </c>
      <c r="AN626" s="8">
        <v>-0.31364566079780881</v>
      </c>
      <c r="AO626" s="8">
        <v>-0.117246608140994</v>
      </c>
      <c r="AP626" s="8">
        <v>0.87804824449025498</v>
      </c>
      <c r="AQ626" s="8">
        <v>74.21802053760122</v>
      </c>
    </row>
    <row r="627" spans="32:43" x14ac:dyDescent="0.25">
      <c r="AF627" t="str">
        <v>Guinea|2009</v>
      </c>
      <c r="AG627">
        <v>297</v>
      </c>
      <c r="AH627" s="8">
        <v>220.70914847915151</v>
      </c>
      <c r="AI627" s="8">
        <v>76.290851520848491</v>
      </c>
      <c r="AJ627" s="8">
        <v>76.452204220549092</v>
      </c>
      <c r="AK627" s="8">
        <v>2.11050422084801E-3</v>
      </c>
      <c r="AL627" s="8">
        <v>0.7941274185562337</v>
      </c>
      <c r="AM627" s="8">
        <v>1.9053998030009033E-4</v>
      </c>
      <c r="AN627" s="8">
        <v>-0.31364566079780881</v>
      </c>
      <c r="AO627" s="8">
        <v>-0.11665985019044359</v>
      </c>
      <c r="AP627" s="8">
        <v>0.89113827128916068</v>
      </c>
      <c r="AQ627" s="8">
        <v>76.452204220549092</v>
      </c>
    </row>
    <row r="628" spans="32:43" x14ac:dyDescent="0.25">
      <c r="AF628" t="str">
        <v>Guinea|2008</v>
      </c>
      <c r="AG628">
        <v>33</v>
      </c>
      <c r="AH628" s="8">
        <v>223.70501370746331</v>
      </c>
      <c r="AI628" s="8">
        <v>-190.70501370746331</v>
      </c>
      <c r="AJ628" s="8">
        <v>-191.13354921204507</v>
      </c>
      <c r="AK628" s="8">
        <v>2.2420737036925823E-3</v>
      </c>
      <c r="AL628" s="8">
        <v>-1.9852192234042938</v>
      </c>
      <c r="AM628" s="8">
        <v>1.2651546101042498E-3</v>
      </c>
      <c r="AN628" s="8">
        <v>-0.31364566079780881</v>
      </c>
      <c r="AO628" s="8">
        <v>-0.11508574298754289</v>
      </c>
      <c r="AP628" s="8">
        <v>1.4089780776876175</v>
      </c>
      <c r="AQ628" s="8">
        <v>-191.13354921204507</v>
      </c>
    </row>
    <row r="629" spans="32:43" x14ac:dyDescent="0.25">
      <c r="AF629" t="str">
        <v>Guinea|2007</v>
      </c>
      <c r="AG629">
        <v>36</v>
      </c>
      <c r="AH629" s="8">
        <v>228.98444440657516</v>
      </c>
      <c r="AI629" s="8">
        <v>-192.98444440657516</v>
      </c>
      <c r="AJ629" s="8">
        <v>-193.46017779492593</v>
      </c>
      <c r="AK629" s="8">
        <v>2.4590765591823919E-3</v>
      </c>
      <c r="AL629" s="8">
        <v>-2.0091663574600371</v>
      </c>
      <c r="AM629" s="8">
        <v>1.4215923691260203E-3</v>
      </c>
      <c r="AN629" s="8">
        <v>-0.31364566079780881</v>
      </c>
      <c r="AO629" s="8">
        <v>-0.11293662833688188</v>
      </c>
      <c r="AP629" s="8">
        <v>1.4174506543298209</v>
      </c>
      <c r="AQ629" s="8">
        <v>-193.46017779492593</v>
      </c>
    </row>
    <row r="630" spans="32:43" x14ac:dyDescent="0.25">
      <c r="AF630" t="str">
        <v>Guinea-Bissau|2014</v>
      </c>
      <c r="AG630">
        <v>282</v>
      </c>
      <c r="AH630" s="8">
        <v>214.90668219238341</v>
      </c>
      <c r="AI630" s="8">
        <v>67.093317807616586</v>
      </c>
      <c r="AJ630" s="8">
        <v>67.203058134699546</v>
      </c>
      <c r="AK630" s="8">
        <v>1.632966268633209E-3</v>
      </c>
      <c r="AL630" s="8">
        <v>0.69822132161453387</v>
      </c>
      <c r="AM630" s="8">
        <v>1.1391348935876959E-4</v>
      </c>
      <c r="AN630" s="8">
        <v>-0.31364566079780881</v>
      </c>
      <c r="AO630" s="8">
        <v>-0.11111623715913378</v>
      </c>
      <c r="AP630" s="8">
        <v>0.83559638678882153</v>
      </c>
      <c r="AQ630" s="8">
        <v>67.203058134699546</v>
      </c>
    </row>
    <row r="631" spans="32:43" x14ac:dyDescent="0.25">
      <c r="AF631" t="str">
        <v>Guinea-Bissau|2013</v>
      </c>
      <c r="AG631">
        <v>279</v>
      </c>
      <c r="AH631" s="8">
        <v>227.22079811519956</v>
      </c>
      <c r="AI631" s="8">
        <v>51.779201884800443</v>
      </c>
      <c r="AJ631" s="8">
        <v>51.868393627182485</v>
      </c>
      <c r="AK631" s="8">
        <v>1.719577880570718E-3</v>
      </c>
      <c r="AL631" s="8">
        <v>0.53887499181880827</v>
      </c>
      <c r="AM631" s="8">
        <v>7.1457417169436518E-5</v>
      </c>
      <c r="AN631" s="8">
        <v>-0.31364566079780881</v>
      </c>
      <c r="AO631" s="8">
        <v>-0.11094541080009823</v>
      </c>
      <c r="AP631" s="8">
        <v>0.73408105262212586</v>
      </c>
      <c r="AQ631" s="8">
        <v>51.868393627182485</v>
      </c>
    </row>
    <row r="632" spans="32:43" x14ac:dyDescent="0.25">
      <c r="AF632" t="str">
        <v>Guinea-Bissau|2012</v>
      </c>
      <c r="AG632">
        <v>285</v>
      </c>
      <c r="AH632" s="8">
        <v>235.02334134431879</v>
      </c>
      <c r="AI632" s="8">
        <v>49.976658655681206</v>
      </c>
      <c r="AJ632" s="8">
        <v>50.065842530229411</v>
      </c>
      <c r="AK632" s="8">
        <v>1.7813317431811767E-3</v>
      </c>
      <c r="AL632" s="8">
        <v>0.52013170475461346</v>
      </c>
      <c r="AM632" s="8">
        <v>6.8968016132107471E-5</v>
      </c>
      <c r="AN632" s="8">
        <v>-0.31364566079780881</v>
      </c>
      <c r="AO632" s="8">
        <v>-0.11010708900818456</v>
      </c>
      <c r="AP632" s="8">
        <v>0.72120157012766783</v>
      </c>
      <c r="AQ632" s="8">
        <v>50.065842530229411</v>
      </c>
    </row>
    <row r="633" spans="32:43" x14ac:dyDescent="0.25">
      <c r="AF633" t="str">
        <v>Guinea-Bissau|2011</v>
      </c>
      <c r="AG633">
        <v>289</v>
      </c>
      <c r="AH633" s="8">
        <v>253.42181873903752</v>
      </c>
      <c r="AI633" s="8">
        <v>35.578181260962481</v>
      </c>
      <c r="AJ633" s="8">
        <v>35.635959613238981</v>
      </c>
      <c r="AK633" s="8">
        <v>1.6213496957449267E-3</v>
      </c>
      <c r="AL633" s="8">
        <v>0.37024998958816063</v>
      </c>
      <c r="AM633" s="8">
        <v>3.180339469216447E-5</v>
      </c>
      <c r="AN633" s="8">
        <v>-0.31364566079780881</v>
      </c>
      <c r="AO633" s="8">
        <v>-0.11002834699902009</v>
      </c>
      <c r="AP633" s="8">
        <v>0.60848170850746253</v>
      </c>
      <c r="AQ633" s="8">
        <v>35.635959613238981</v>
      </c>
    </row>
    <row r="634" spans="32:43" x14ac:dyDescent="0.25">
      <c r="AF634" t="str">
        <v>Guinea-Bissau|2010</v>
      </c>
      <c r="AG634">
        <v>287</v>
      </c>
      <c r="AH634" s="8">
        <v>255.40169352425059</v>
      </c>
      <c r="AI634" s="8">
        <v>31.598306475749411</v>
      </c>
      <c r="AJ634" s="8">
        <v>31.649977138195538</v>
      </c>
      <c r="AK634" s="8">
        <v>1.6325655535394173E-3</v>
      </c>
      <c r="AL634" s="8">
        <v>0.32883463810660896</v>
      </c>
      <c r="AM634" s="8">
        <v>2.5260229884645576E-5</v>
      </c>
      <c r="AN634" s="8">
        <v>-0.29771756168084351</v>
      </c>
      <c r="AO634" s="8">
        <v>-0.10971448373374033</v>
      </c>
      <c r="AP634" s="8">
        <v>0.57344105024545367</v>
      </c>
      <c r="AQ634" s="8">
        <v>31.649977138195538</v>
      </c>
    </row>
    <row r="635" spans="32:43" x14ac:dyDescent="0.25">
      <c r="AF635" t="str">
        <v>Guinea-Bissau|2009</v>
      </c>
      <c r="AG635">
        <v>288</v>
      </c>
      <c r="AH635" s="8">
        <v>253.9395851250828</v>
      </c>
      <c r="AI635" s="8">
        <v>34.0604148749172</v>
      </c>
      <c r="AJ635" s="8">
        <v>34.113874243003153</v>
      </c>
      <c r="AK635" s="8">
        <v>1.5670858051812994E-3</v>
      </c>
      <c r="AL635" s="8">
        <v>0.35444548053859737</v>
      </c>
      <c r="AM635" s="8">
        <v>2.8169214285082247E-5</v>
      </c>
      <c r="AN635" s="8">
        <v>-0.29771756168084351</v>
      </c>
      <c r="AO635" s="8">
        <v>-0.10946661117373613</v>
      </c>
      <c r="AP635" s="8">
        <v>0.59535324013445778</v>
      </c>
      <c r="AQ635" s="8">
        <v>34.113874243003153</v>
      </c>
    </row>
    <row r="636" spans="32:43" x14ac:dyDescent="0.25">
      <c r="AF636" t="str">
        <v>Guyana|2014</v>
      </c>
      <c r="AG636">
        <v>217</v>
      </c>
      <c r="AH636" s="8">
        <v>197.71336523894976</v>
      </c>
      <c r="AI636" s="8">
        <v>19.286634761050237</v>
      </c>
      <c r="AJ636" s="8">
        <v>19.34503038308689</v>
      </c>
      <c r="AK636" s="8">
        <v>3.0186368736699843E-3</v>
      </c>
      <c r="AL636" s="8">
        <v>0.2008500251260901</v>
      </c>
      <c r="AM636" s="8">
        <v>1.7448961065357156E-5</v>
      </c>
      <c r="AN636" s="8">
        <v>-0.29771756168084351</v>
      </c>
      <c r="AO636" s="8">
        <v>-0.10649669853821023</v>
      </c>
      <c r="AP636" s="8">
        <v>0.44816294483824753</v>
      </c>
      <c r="AQ636" s="8">
        <v>19.34503038308689</v>
      </c>
    </row>
    <row r="637" spans="32:43" x14ac:dyDescent="0.25">
      <c r="AF637" t="str">
        <v>Guyana|2013</v>
      </c>
      <c r="AG637">
        <v>218</v>
      </c>
      <c r="AH637" s="8">
        <v>195.82276074158889</v>
      </c>
      <c r="AI637" s="8">
        <v>22.177239258411106</v>
      </c>
      <c r="AJ637" s="8">
        <v>22.242343777369637</v>
      </c>
      <c r="AK637" s="8">
        <v>2.9270529945126765E-3</v>
      </c>
      <c r="AL637" s="8">
        <v>0.23094202503364752</v>
      </c>
      <c r="AM637" s="8">
        <v>2.2367196429175695E-5</v>
      </c>
      <c r="AN637" s="8">
        <v>-0.29771756168084351</v>
      </c>
      <c r="AO637" s="8">
        <v>-0.10641591376327632</v>
      </c>
      <c r="AP637" s="8">
        <v>0.48056427773363214</v>
      </c>
      <c r="AQ637" s="8">
        <v>22.242343777369637</v>
      </c>
    </row>
    <row r="638" spans="32:43" x14ac:dyDescent="0.25">
      <c r="AF638" t="str">
        <v>Guyana|2012</v>
      </c>
      <c r="AG638">
        <v>22</v>
      </c>
      <c r="AH638" s="8">
        <v>190.91352149874518</v>
      </c>
      <c r="AI638" s="8">
        <v>-168.91352149874518</v>
      </c>
      <c r="AJ638" s="8">
        <v>-169.36273252342562</v>
      </c>
      <c r="AK638" s="8">
        <v>2.6523605163156156E-3</v>
      </c>
      <c r="AL638" s="8">
        <v>-1.7587337119107569</v>
      </c>
      <c r="AM638" s="8">
        <v>1.1751359887914978E-3</v>
      </c>
      <c r="AN638" s="8">
        <v>-0.29771756168084351</v>
      </c>
      <c r="AO638" s="8">
        <v>-0.1064147790123164</v>
      </c>
      <c r="AP638" s="8">
        <v>1.3261725799875206</v>
      </c>
      <c r="AQ638" s="8">
        <v>-169.36273252342562</v>
      </c>
    </row>
    <row r="639" spans="32:43" x14ac:dyDescent="0.25">
      <c r="AF639" t="str">
        <v>Guyana|2011</v>
      </c>
      <c r="AG639">
        <v>229</v>
      </c>
      <c r="AH639" s="8">
        <v>195.98125443653643</v>
      </c>
      <c r="AI639" s="8">
        <v>33.018745563463568</v>
      </c>
      <c r="AJ639" s="8">
        <v>33.114016929423862</v>
      </c>
      <c r="AK639" s="8">
        <v>2.8770706424214713E-3</v>
      </c>
      <c r="AL639" s="8">
        <v>0.34383111239769221</v>
      </c>
      <c r="AM639" s="8">
        <v>4.8729743676280686E-5</v>
      </c>
      <c r="AN639" s="8">
        <v>-0.29771756168084351</v>
      </c>
      <c r="AO639" s="8">
        <v>-0.10555817878444484</v>
      </c>
      <c r="AP639" s="8">
        <v>0.58637113878301705</v>
      </c>
      <c r="AQ639" s="8">
        <v>33.114016929423862</v>
      </c>
    </row>
    <row r="640" spans="32:43" x14ac:dyDescent="0.25">
      <c r="AF640" t="str">
        <v>Guyana|2010</v>
      </c>
      <c r="AG640">
        <v>221</v>
      </c>
      <c r="AH640" s="8">
        <v>199.46978874224578</v>
      </c>
      <c r="AI640" s="8">
        <v>21.530211257754218</v>
      </c>
      <c r="AJ640" s="8">
        <v>21.594401422366072</v>
      </c>
      <c r="AK640" s="8">
        <v>2.9725373422655943E-3</v>
      </c>
      <c r="AL640" s="8">
        <v>0.22420933212216282</v>
      </c>
      <c r="AM640" s="8">
        <v>2.1410634029796235E-5</v>
      </c>
      <c r="AN640" s="8">
        <v>-0.29771756168084351</v>
      </c>
      <c r="AO640" s="8">
        <v>-0.10481018774256408</v>
      </c>
      <c r="AP640" s="8">
        <v>0.47350747842263569</v>
      </c>
      <c r="AQ640" s="8">
        <v>21.594401422366072</v>
      </c>
    </row>
    <row r="641" spans="32:43" x14ac:dyDescent="0.25">
      <c r="AF641" t="str">
        <v>Guyana|2009</v>
      </c>
      <c r="AG641">
        <v>218</v>
      </c>
      <c r="AH641" s="8">
        <v>192.2094524343043</v>
      </c>
      <c r="AI641" s="8">
        <v>25.790547565695704</v>
      </c>
      <c r="AJ641" s="8">
        <v>25.861010424849542</v>
      </c>
      <c r="AK641" s="8">
        <v>2.7246754088978654E-3</v>
      </c>
      <c r="AL641" s="8">
        <v>0.26854185239832973</v>
      </c>
      <c r="AM641" s="8">
        <v>2.8146579132780233E-5</v>
      </c>
      <c r="AN641" s="8">
        <v>-0.29771756168084351</v>
      </c>
      <c r="AO641" s="8">
        <v>-0.10319569667686652</v>
      </c>
      <c r="AP641" s="8">
        <v>0.51821023957302281</v>
      </c>
      <c r="AQ641" s="8">
        <v>25.861010424849542</v>
      </c>
    </row>
    <row r="642" spans="32:43" x14ac:dyDescent="0.25">
      <c r="AF642" t="str">
        <v>Guyana|2008</v>
      </c>
      <c r="AG642">
        <v>218</v>
      </c>
      <c r="AH642" s="8">
        <v>193.45916821249534</v>
      </c>
      <c r="AI642" s="8">
        <v>24.540831787504658</v>
      </c>
      <c r="AJ642" s="8">
        <v>24.601265559954147</v>
      </c>
      <c r="AK642" s="8">
        <v>2.4565310391130484E-3</v>
      </c>
      <c r="AL642" s="8">
        <v>0.25549494858556843</v>
      </c>
      <c r="AM642" s="8">
        <v>2.2964501503892256E-5</v>
      </c>
      <c r="AN642" s="8">
        <v>-0.29771756168084351</v>
      </c>
      <c r="AO642" s="8">
        <v>-0.10281895410354253</v>
      </c>
      <c r="AP642" s="8">
        <v>0.50546508147009361</v>
      </c>
      <c r="AQ642" s="8">
        <v>24.601265559954147</v>
      </c>
    </row>
    <row r="643" spans="32:43" x14ac:dyDescent="0.25">
      <c r="AF643" t="str">
        <v>Guyana|2007</v>
      </c>
      <c r="AG643">
        <v>232</v>
      </c>
      <c r="AH643" s="8">
        <v>197.11678602209932</v>
      </c>
      <c r="AI643" s="8">
        <v>34.883213977900681</v>
      </c>
      <c r="AJ643" s="8">
        <v>34.951600629463748</v>
      </c>
      <c r="AK643" s="8">
        <v>1.9566100073087618E-3</v>
      </c>
      <c r="AL643" s="8">
        <v>0.36307866915781561</v>
      </c>
      <c r="AM643" s="8">
        <v>3.6919709703704506E-5</v>
      </c>
      <c r="AN643" s="8">
        <v>-0.29771756168084351</v>
      </c>
      <c r="AO643" s="8">
        <v>-0.10233748113915067</v>
      </c>
      <c r="AP643" s="8">
        <v>0.60256009588904547</v>
      </c>
      <c r="AQ643" s="8">
        <v>34.951600629463748</v>
      </c>
    </row>
    <row r="644" spans="32:43" x14ac:dyDescent="0.25">
      <c r="AF644" t="str">
        <v>Guyana|2006</v>
      </c>
      <c r="AG644">
        <v>24</v>
      </c>
      <c r="AH644" s="8">
        <v>182.4407415411352</v>
      </c>
      <c r="AI644" s="8">
        <v>-158.4407415411352</v>
      </c>
      <c r="AJ644" s="8">
        <v>-158.71399171473141</v>
      </c>
      <c r="AK644" s="8">
        <v>1.7216514476389221E-3</v>
      </c>
      <c r="AL644" s="8">
        <v>-1.6489215528010739</v>
      </c>
      <c r="AM644" s="8">
        <v>6.6987771378751036E-4</v>
      </c>
      <c r="AN644" s="8">
        <v>-0.29771756168084351</v>
      </c>
      <c r="AO644" s="8">
        <v>-9.4573260732581474E-2</v>
      </c>
      <c r="AP644" s="8">
        <v>1.2841034042479109</v>
      </c>
      <c r="AQ644" s="8">
        <v>-158.71399171473141</v>
      </c>
    </row>
    <row r="645" spans="32:43" x14ac:dyDescent="0.25">
      <c r="AF645" t="str">
        <v>Guyana|2005</v>
      </c>
      <c r="AG645">
        <v>238</v>
      </c>
      <c r="AH645" s="8">
        <v>195.40223870461134</v>
      </c>
      <c r="AI645" s="8">
        <v>42.597761295388665</v>
      </c>
      <c r="AJ645" s="8">
        <v>42.68527441783246</v>
      </c>
      <c r="AK645" s="8">
        <v>2.0501946780793739E-3</v>
      </c>
      <c r="AL645" s="8">
        <v>0.44339560184775145</v>
      </c>
      <c r="AM645" s="8">
        <v>5.7699377257169607E-5</v>
      </c>
      <c r="AN645" s="8">
        <v>-0.28028330588569778</v>
      </c>
      <c r="AO645" s="8">
        <v>-9.4317261100754113E-2</v>
      </c>
      <c r="AP645" s="8">
        <v>0.6658795700783674</v>
      </c>
      <c r="AQ645" s="8">
        <v>42.68527441783246</v>
      </c>
    </row>
    <row r="646" spans="32:43" x14ac:dyDescent="0.25">
      <c r="AF646" t="str">
        <v>Guyana|2004</v>
      </c>
      <c r="AG646">
        <v>237</v>
      </c>
      <c r="AH646" s="8">
        <v>201.13149373565372</v>
      </c>
      <c r="AI646" s="8">
        <v>35.86850626434628</v>
      </c>
      <c r="AJ646" s="8">
        <v>35.956522990945906</v>
      </c>
      <c r="AK646" s="8">
        <v>2.4478653462067287E-3</v>
      </c>
      <c r="AL646" s="8">
        <v>0.3734259066078649</v>
      </c>
      <c r="AM646" s="8">
        <v>4.8883553650971971E-5</v>
      </c>
      <c r="AN646" s="8">
        <v>-0.28028330588569778</v>
      </c>
      <c r="AO646" s="8">
        <v>-9.4209058115710065E-2</v>
      </c>
      <c r="AP646" s="8">
        <v>0.61108584225775098</v>
      </c>
      <c r="AQ646" s="8">
        <v>35.956522990945906</v>
      </c>
    </row>
    <row r="647" spans="32:43" x14ac:dyDescent="0.25">
      <c r="AF647" t="str">
        <v>Guyana|2003</v>
      </c>
      <c r="AG647">
        <v>237</v>
      </c>
      <c r="AH647" s="8">
        <v>204.75351197848246</v>
      </c>
      <c r="AI647" s="8">
        <v>32.246488021517536</v>
      </c>
      <c r="AJ647" s="8">
        <v>32.326926153071533</v>
      </c>
      <c r="AK647" s="8">
        <v>2.4882703407404644E-3</v>
      </c>
      <c r="AL647" s="8">
        <v>0.3357239861582369</v>
      </c>
      <c r="AM647" s="8">
        <v>4.0164859647863917E-5</v>
      </c>
      <c r="AN647" s="8">
        <v>-0.28028330588569778</v>
      </c>
      <c r="AO647" s="8">
        <v>-9.4127013511790134E-2</v>
      </c>
      <c r="AP647" s="8">
        <v>0.57941693637503977</v>
      </c>
      <c r="AQ647" s="8">
        <v>32.326926153071533</v>
      </c>
    </row>
    <row r="648" spans="32:43" x14ac:dyDescent="0.25">
      <c r="AF648" t="str">
        <v>Guyana|2002</v>
      </c>
      <c r="AG648">
        <v>244</v>
      </c>
      <c r="AH648" s="8">
        <v>207.43021729352716</v>
      </c>
      <c r="AI648" s="8">
        <v>36.569782706472836</v>
      </c>
      <c r="AJ648" s="8">
        <v>36.659411600363462</v>
      </c>
      <c r="AK648" s="8">
        <v>2.4449081416718804E-3</v>
      </c>
      <c r="AL648" s="8">
        <v>0.38072630957987152</v>
      </c>
      <c r="AM648" s="8">
        <v>5.0752027354173395E-5</v>
      </c>
      <c r="AN648" s="8">
        <v>-0.28028330588569778</v>
      </c>
      <c r="AO648" s="8">
        <v>-9.1971559218205962E-2</v>
      </c>
      <c r="AP648" s="8">
        <v>0.61703023392688916</v>
      </c>
      <c r="AQ648" s="8">
        <v>36.659411600363462</v>
      </c>
    </row>
    <row r="649" spans="32:43" x14ac:dyDescent="0.25">
      <c r="AF649" t="str">
        <v>Guyana|2001</v>
      </c>
      <c r="AG649">
        <v>247</v>
      </c>
      <c r="AH649" s="8">
        <v>199.18735715341916</v>
      </c>
      <c r="AI649" s="8">
        <v>47.812642846580843</v>
      </c>
      <c r="AJ649" s="8">
        <v>47.900024951520372</v>
      </c>
      <c r="AK649" s="8">
        <v>1.824260113182936E-3</v>
      </c>
      <c r="AL649" s="8">
        <v>0.49762042644377008</v>
      </c>
      <c r="AM649" s="8">
        <v>6.4651426276362151E-5</v>
      </c>
      <c r="AN649" s="8">
        <v>-0.28028330588569778</v>
      </c>
      <c r="AO649" s="8">
        <v>-9.1684404337653583E-2</v>
      </c>
      <c r="AP649" s="8">
        <v>0.70542216186037854</v>
      </c>
      <c r="AQ649" s="8">
        <v>47.900024951520372</v>
      </c>
    </row>
    <row r="650" spans="32:43" x14ac:dyDescent="0.25">
      <c r="AF650" t="str">
        <v>Haiti|2014</v>
      </c>
      <c r="AG650">
        <v>245</v>
      </c>
      <c r="AH650" s="8">
        <v>188.37761426074604</v>
      </c>
      <c r="AI650" s="8">
        <v>56.622385739253957</v>
      </c>
      <c r="AJ650" s="8">
        <v>56.721098560900273</v>
      </c>
      <c r="AK650" s="8">
        <v>1.7403192841959007E-3</v>
      </c>
      <c r="AL650" s="8">
        <v>0.5892849546961425</v>
      </c>
      <c r="AM650" s="8">
        <v>8.6484458030242363E-5</v>
      </c>
      <c r="AN650" s="8">
        <v>-0.28028330588569778</v>
      </c>
      <c r="AO650" s="8">
        <v>-9.1284451435187042E-2</v>
      </c>
      <c r="AP650" s="8">
        <v>0.76764897882830696</v>
      </c>
      <c r="AQ650" s="8">
        <v>56.721098560900273</v>
      </c>
    </row>
    <row r="651" spans="32:43" x14ac:dyDescent="0.25">
      <c r="AF651" t="str">
        <v>Haiti|2013</v>
      </c>
      <c r="AG651">
        <v>253</v>
      </c>
      <c r="AH651" s="8">
        <v>209.514729469364</v>
      </c>
      <c r="AI651" s="8">
        <v>43.485270530636001</v>
      </c>
      <c r="AJ651" s="8">
        <v>43.599148468569538</v>
      </c>
      <c r="AK651" s="8">
        <v>2.6119303228051127E-3</v>
      </c>
      <c r="AL651" s="8">
        <v>0.45276103700991632</v>
      </c>
      <c r="AM651" s="8">
        <v>7.6689776154996811E-5</v>
      </c>
      <c r="AN651" s="8">
        <v>-0.28028330588569778</v>
      </c>
      <c r="AO651" s="8">
        <v>-8.9971977655052729E-2</v>
      </c>
      <c r="AP651" s="8">
        <v>0.67287520166069159</v>
      </c>
      <c r="AQ651" s="8">
        <v>43.599148468569538</v>
      </c>
    </row>
    <row r="652" spans="32:43" x14ac:dyDescent="0.25">
      <c r="AF652" t="str">
        <v>Honduras|2014</v>
      </c>
      <c r="AG652">
        <v>149</v>
      </c>
      <c r="AH652" s="8">
        <v>162.64974638100526</v>
      </c>
      <c r="AI652" s="8">
        <v>-13.649746381005258</v>
      </c>
      <c r="AJ652" s="8">
        <v>-13.661335449395285</v>
      </c>
      <c r="AK652" s="8">
        <v>8.4831153095941069E-4</v>
      </c>
      <c r="AL652" s="8">
        <v>-0.14199329033501307</v>
      </c>
      <c r="AM652" s="8">
        <v>2.4454655527386459E-6</v>
      </c>
      <c r="AN652" s="8">
        <v>-0.28028330588569778</v>
      </c>
      <c r="AO652" s="8">
        <v>-8.9493978105455757E-2</v>
      </c>
      <c r="AP652" s="8">
        <v>0.37681997072211165</v>
      </c>
      <c r="AQ652" s="8">
        <v>-13.661335449395285</v>
      </c>
    </row>
    <row r="653" spans="32:43" x14ac:dyDescent="0.25">
      <c r="AF653" t="str">
        <v>Honduras|2013</v>
      </c>
      <c r="AG653">
        <v>15</v>
      </c>
      <c r="AH653" s="8">
        <v>161.80318061378159</v>
      </c>
      <c r="AI653" s="8">
        <v>-146.80318061378159</v>
      </c>
      <c r="AJ653" s="8">
        <v>-146.9243637907237</v>
      </c>
      <c r="AK653" s="8">
        <v>8.2479973923674894E-4</v>
      </c>
      <c r="AL653" s="8">
        <v>-1.5271215163266167</v>
      </c>
      <c r="AM653" s="8">
        <v>2.7501477146775298E-4</v>
      </c>
      <c r="AN653" s="8">
        <v>-0.28028330588569778</v>
      </c>
      <c r="AO653" s="8">
        <v>-8.7474754135578175E-2</v>
      </c>
      <c r="AP653" s="8">
        <v>1.235767581839974</v>
      </c>
      <c r="AQ653" s="8">
        <v>-146.9243637907237</v>
      </c>
    </row>
    <row r="654" spans="32:43" x14ac:dyDescent="0.25">
      <c r="AF654" t="str">
        <v>Honduras|2012</v>
      </c>
      <c r="AG654">
        <v>151</v>
      </c>
      <c r="AH654" s="8">
        <v>161.57692630486753</v>
      </c>
      <c r="AI654" s="8">
        <v>-10.576926304867527</v>
      </c>
      <c r="AJ654" s="8">
        <v>-10.585997569772815</v>
      </c>
      <c r="AK654" s="8">
        <v>8.569116746436204E-4</v>
      </c>
      <c r="AL654" s="8">
        <v>-0.11002834699902009</v>
      </c>
      <c r="AM654" s="8">
        <v>1.4832675927639333E-6</v>
      </c>
      <c r="AN654" s="8">
        <v>-0.28028330588569778</v>
      </c>
      <c r="AO654" s="8">
        <v>-8.3735850416924509E-2</v>
      </c>
      <c r="AP654" s="8">
        <v>0.33170521099165762</v>
      </c>
      <c r="AQ654" s="8">
        <v>-10.585997569772815</v>
      </c>
    </row>
    <row r="655" spans="32:43" x14ac:dyDescent="0.25">
      <c r="AF655" t="str">
        <v>Honduras|2011</v>
      </c>
      <c r="AG655">
        <v>153</v>
      </c>
      <c r="AH655" s="8">
        <v>161.60282599208045</v>
      </c>
      <c r="AI655" s="8">
        <v>-8.6028259920804544</v>
      </c>
      <c r="AJ655" s="8">
        <v>-8.6105041357404826</v>
      </c>
      <c r="AK655" s="8">
        <v>8.9171824773389492E-4</v>
      </c>
      <c r="AL655" s="8">
        <v>-8.9493978105455757E-2</v>
      </c>
      <c r="AM655" s="8">
        <v>1.0211855992753493E-6</v>
      </c>
      <c r="AN655" s="8">
        <v>-0.28028330588569778</v>
      </c>
      <c r="AO655" s="8">
        <v>-8.3208698272584092E-2</v>
      </c>
      <c r="AP655" s="8">
        <v>0.29915544137698008</v>
      </c>
      <c r="AQ655" s="8">
        <v>-8.6105041357404826</v>
      </c>
    </row>
    <row r="656" spans="32:43" x14ac:dyDescent="0.25">
      <c r="AF656" t="str">
        <v>Honduras|2010</v>
      </c>
      <c r="AG656">
        <v>156</v>
      </c>
      <c r="AH656" s="8">
        <v>163.24426481503221</v>
      </c>
      <c r="AI656" s="8">
        <v>-7.24426481503221</v>
      </c>
      <c r="AJ656" s="8">
        <v>-7.2503424905609313</v>
      </c>
      <c r="AK656" s="8">
        <v>8.3826047343745923E-4</v>
      </c>
      <c r="AL656" s="8">
        <v>-7.5359042918278094E-2</v>
      </c>
      <c r="AM656" s="8">
        <v>6.8063754408789229E-7</v>
      </c>
      <c r="AN656" s="8">
        <v>-0.28028330588569778</v>
      </c>
      <c r="AO656" s="8">
        <v>-8.1150158212211027E-2</v>
      </c>
      <c r="AP656" s="8">
        <v>0.27451601577736423</v>
      </c>
      <c r="AQ656" s="8">
        <v>-7.2503424905609313</v>
      </c>
    </row>
    <row r="657" spans="32:43" x14ac:dyDescent="0.25">
      <c r="AF657" t="str">
        <v>Honduras|2009</v>
      </c>
      <c r="AG657">
        <v>157</v>
      </c>
      <c r="AH657" s="8">
        <v>167.07541653713915</v>
      </c>
      <c r="AI657" s="8">
        <v>-10.075416537139148</v>
      </c>
      <c r="AJ657" s="8">
        <v>-10.08384309903381</v>
      </c>
      <c r="AK657" s="8">
        <v>8.3564984221825493E-4</v>
      </c>
      <c r="AL657" s="8">
        <v>-0.10481018774256408</v>
      </c>
      <c r="AM657" s="8">
        <v>1.3124910880281499E-6</v>
      </c>
      <c r="AN657" s="8">
        <v>-0.28028330588569778</v>
      </c>
      <c r="AO657" s="8">
        <v>-8.0126215653393812E-2</v>
      </c>
      <c r="AP657" s="8">
        <v>0.32374401576332507</v>
      </c>
      <c r="AQ657" s="8">
        <v>-10.08384309903381</v>
      </c>
    </row>
    <row r="658" spans="32:43" x14ac:dyDescent="0.25">
      <c r="AF658" t="str">
        <v>Honduras|2008</v>
      </c>
      <c r="AG658">
        <v>159</v>
      </c>
      <c r="AH658" s="8">
        <v>171.36937547211946</v>
      </c>
      <c r="AI658" s="8">
        <v>-12.369375472119458</v>
      </c>
      <c r="AJ658" s="8">
        <v>-12.379493660846109</v>
      </c>
      <c r="AK658" s="8">
        <v>8.173346183497828E-4</v>
      </c>
      <c r="AL658" s="8">
        <v>-0.12867206816545729</v>
      </c>
      <c r="AM658" s="8">
        <v>1.9347529875957766E-6</v>
      </c>
      <c r="AN658" s="8">
        <v>-0.28028330588569778</v>
      </c>
      <c r="AO658" s="8">
        <v>-7.8790873550615342E-2</v>
      </c>
      <c r="AP658" s="8">
        <v>0.35870889055814786</v>
      </c>
      <c r="AQ658" s="8">
        <v>-12.379493660846109</v>
      </c>
    </row>
    <row r="659" spans="32:43" x14ac:dyDescent="0.25">
      <c r="AF659" t="str">
        <v>Honduras|2007</v>
      </c>
      <c r="AG659">
        <v>16</v>
      </c>
      <c r="AH659" s="8">
        <v>175.32230933483316</v>
      </c>
      <c r="AI659" s="8">
        <v>-159.32230933483316</v>
      </c>
      <c r="AJ659" s="8">
        <v>-159.45690491237588</v>
      </c>
      <c r="AK659" s="8">
        <v>8.4408748317724332E-4</v>
      </c>
      <c r="AL659" s="8">
        <v>-1.6573678715094331</v>
      </c>
      <c r="AM659" s="8">
        <v>3.3150798137749238E-4</v>
      </c>
      <c r="AN659" s="8">
        <v>-0.28028330588569778</v>
      </c>
      <c r="AO659" s="8">
        <v>-7.871232456961734E-2</v>
      </c>
      <c r="AP659" s="8">
        <v>1.2873880034820244</v>
      </c>
      <c r="AQ659" s="8">
        <v>-159.45690491237588</v>
      </c>
    </row>
    <row r="660" spans="32:43" x14ac:dyDescent="0.25">
      <c r="AF660" t="str">
        <v>Honduras|2006</v>
      </c>
      <c r="AG660">
        <v>161</v>
      </c>
      <c r="AH660" s="8">
        <v>178.11812957526467</v>
      </c>
      <c r="AI660" s="8">
        <v>-17.118129575264675</v>
      </c>
      <c r="AJ660" s="8">
        <v>-17.132790903497749</v>
      </c>
      <c r="AK660" s="8">
        <v>8.557466390417556E-4</v>
      </c>
      <c r="AL660" s="8">
        <v>-0.17807426737144572</v>
      </c>
      <c r="AM660" s="8">
        <v>3.8799068564578249E-6</v>
      </c>
      <c r="AN660" s="8">
        <v>-0.25664478159376936</v>
      </c>
      <c r="AO660" s="8">
        <v>-7.8137308686049678E-2</v>
      </c>
      <c r="AP660" s="8">
        <v>0.42198846829202064</v>
      </c>
      <c r="AQ660" s="8">
        <v>-17.132790903497749</v>
      </c>
    </row>
    <row r="661" spans="32:43" x14ac:dyDescent="0.25">
      <c r="AF661" t="str">
        <v>Honduras|2005</v>
      </c>
      <c r="AG661">
        <v>163</v>
      </c>
      <c r="AH661" s="8">
        <v>181.90778387262924</v>
      </c>
      <c r="AI661" s="8">
        <v>-18.907783872629238</v>
      </c>
      <c r="AJ661" s="8">
        <v>-18.924944101813619</v>
      </c>
      <c r="AK661" s="8">
        <v>9.0675190859531001E-4</v>
      </c>
      <c r="AL661" s="8">
        <v>-0.19669647258340398</v>
      </c>
      <c r="AM661" s="8">
        <v>5.016231345544627E-6</v>
      </c>
      <c r="AN661" s="8">
        <v>-0.25664478159376936</v>
      </c>
      <c r="AO661" s="8">
        <v>-7.5359042918278094E-2</v>
      </c>
      <c r="AP661" s="8">
        <v>0.44350476049689025</v>
      </c>
      <c r="AQ661" s="8">
        <v>-18.924944101813619</v>
      </c>
    </row>
    <row r="662" spans="32:43" x14ac:dyDescent="0.25">
      <c r="AF662" t="str">
        <v>Honduras|2004</v>
      </c>
      <c r="AG662">
        <v>165</v>
      </c>
      <c r="AH662" s="8">
        <v>186.97055133948018</v>
      </c>
      <c r="AI662" s="8">
        <v>-21.970551339480181</v>
      </c>
      <c r="AJ662" s="8">
        <v>-21.990916144722412</v>
      </c>
      <c r="AK662" s="8">
        <v>9.2605533613098227E-4</v>
      </c>
      <c r="AL662" s="8">
        <v>-0.22856045567954608</v>
      </c>
      <c r="AM662" s="8">
        <v>6.9174089595872836E-6</v>
      </c>
      <c r="AN662" s="8">
        <v>-0.25664478159376936</v>
      </c>
      <c r="AO662" s="8">
        <v>-7.4010401847828922E-2</v>
      </c>
      <c r="AP662" s="8">
        <v>0.47807996787101015</v>
      </c>
      <c r="AQ662" s="8">
        <v>-21.990916144722412</v>
      </c>
    </row>
    <row r="663" spans="32:43" x14ac:dyDescent="0.25">
      <c r="AF663" t="str">
        <v>Honduras|2003</v>
      </c>
      <c r="AG663">
        <v>166</v>
      </c>
      <c r="AH663" s="8">
        <v>190.3935236352257</v>
      </c>
      <c r="AI663" s="8">
        <v>-24.393523635225705</v>
      </c>
      <c r="AJ663" s="8">
        <v>-24.41677798650084</v>
      </c>
      <c r="AK663" s="8">
        <v>9.5239229713243436E-4</v>
      </c>
      <c r="AL663" s="8">
        <v>-0.2537700706974651</v>
      </c>
      <c r="AM663" s="8">
        <v>8.7702596535805265E-6</v>
      </c>
      <c r="AN663" s="8">
        <v>-0.25664478159376936</v>
      </c>
      <c r="AO663" s="8">
        <v>-7.3846579336764348E-2</v>
      </c>
      <c r="AP663" s="8">
        <v>0.50375596343613149</v>
      </c>
      <c r="AQ663" s="8">
        <v>-24.41677798650084</v>
      </c>
    </row>
    <row r="664" spans="32:43" x14ac:dyDescent="0.25">
      <c r="AF664" t="str">
        <v>Honduras|2002</v>
      </c>
      <c r="AG664">
        <v>169</v>
      </c>
      <c r="AH664" s="8">
        <v>194.58551688835306</v>
      </c>
      <c r="AI664" s="8">
        <v>-25.585516888353055</v>
      </c>
      <c r="AJ664" s="8">
        <v>-25.611075163044784</v>
      </c>
      <c r="AK664" s="8">
        <v>9.9793837349741905E-4</v>
      </c>
      <c r="AL664" s="8">
        <v>-0.26617665140787683</v>
      </c>
      <c r="AM664" s="8">
        <v>1.0110653165473801E-5</v>
      </c>
      <c r="AN664" s="8">
        <v>-0.25664478159376936</v>
      </c>
      <c r="AO664" s="8">
        <v>-7.3803820995145375E-2</v>
      </c>
      <c r="AP664" s="8">
        <v>0.5159231061000048</v>
      </c>
      <c r="AQ664" s="8">
        <v>-25.611075163044784</v>
      </c>
    </row>
    <row r="665" spans="32:43" x14ac:dyDescent="0.25">
      <c r="AF665" t="str">
        <v>Honduras|2001</v>
      </c>
      <c r="AG665">
        <v>171</v>
      </c>
      <c r="AH665" s="8">
        <v>197.74799070031074</v>
      </c>
      <c r="AI665" s="8">
        <v>-26.747990700310737</v>
      </c>
      <c r="AJ665" s="8">
        <v>-26.77633336788676</v>
      </c>
      <c r="AK665" s="8">
        <v>1.0584969639649414E-3</v>
      </c>
      <c r="AL665" s="8">
        <v>-0.27827877904290094</v>
      </c>
      <c r="AM665" s="8">
        <v>1.1722269396779756E-5</v>
      </c>
      <c r="AN665" s="8">
        <v>-0.25664478159376936</v>
      </c>
      <c r="AO665" s="8">
        <v>-7.3271532106954834E-2</v>
      </c>
      <c r="AP665" s="8">
        <v>0.52752135411080847</v>
      </c>
      <c r="AQ665" s="8">
        <v>-26.77633336788676</v>
      </c>
    </row>
    <row r="666" spans="32:43" x14ac:dyDescent="0.25">
      <c r="AF666" t="str">
        <v>Honduras|2000</v>
      </c>
      <c r="AG666">
        <v>174</v>
      </c>
      <c r="AH666" s="8">
        <v>199.60509677408959</v>
      </c>
      <c r="AI666" s="8">
        <v>-25.605096774089589</v>
      </c>
      <c r="AJ666" s="8">
        <v>-25.632898140532774</v>
      </c>
      <c r="AK666" s="8">
        <v>1.0845970787525883E-3</v>
      </c>
      <c r="AL666" s="8">
        <v>-0.26639190337885432</v>
      </c>
      <c r="AM666" s="8">
        <v>1.1007373986790712E-5</v>
      </c>
      <c r="AN666" s="8">
        <v>-0.25664478159376936</v>
      </c>
      <c r="AO666" s="8">
        <v>-7.2726356596357358E-2</v>
      </c>
      <c r="AP666" s="8">
        <v>0.51613167252054426</v>
      </c>
      <c r="AQ666" s="8">
        <v>-25.632898140532774</v>
      </c>
    </row>
    <row r="667" spans="32:43" x14ac:dyDescent="0.25">
      <c r="AF667" t="str">
        <v>India|2014</v>
      </c>
      <c r="AG667">
        <v>184</v>
      </c>
      <c r="AH667" s="8">
        <v>160.70530039518707</v>
      </c>
      <c r="AI667" s="8">
        <v>23.294699604812934</v>
      </c>
      <c r="AJ667" s="8">
        <v>23.313688821883492</v>
      </c>
      <c r="AK667" s="8">
        <v>8.1450933036104022E-4</v>
      </c>
      <c r="AL667" s="8">
        <v>0.24232209172717917</v>
      </c>
      <c r="AM667" s="8">
        <v>6.8381389757135417E-6</v>
      </c>
      <c r="AN667" s="8">
        <v>-0.25664478159376936</v>
      </c>
      <c r="AO667" s="8">
        <v>-7.072161308581619E-2</v>
      </c>
      <c r="AP667" s="8">
        <v>0.49226221846408158</v>
      </c>
      <c r="AQ667" s="8">
        <v>23.313688821883492</v>
      </c>
    </row>
    <row r="668" spans="32:43" x14ac:dyDescent="0.25">
      <c r="AF668" t="str">
        <v>India|2013</v>
      </c>
      <c r="AG668">
        <v>187</v>
      </c>
      <c r="AH668" s="8">
        <v>162.37044869627081</v>
      </c>
      <c r="AI668" s="8">
        <v>24.629551303729187</v>
      </c>
      <c r="AJ668" s="8">
        <v>24.649613192064397</v>
      </c>
      <c r="AK668" s="8">
        <v>8.1388248078755412E-4</v>
      </c>
      <c r="AL668" s="8">
        <v>0.2562077476567316</v>
      </c>
      <c r="AM668" s="8">
        <v>7.6383892458425677E-6</v>
      </c>
      <c r="AN668" s="8">
        <v>-0.25664478159376936</v>
      </c>
      <c r="AO668" s="8">
        <v>-7.0539498028580769E-2</v>
      </c>
      <c r="AP668" s="8">
        <v>0.50616968267245288</v>
      </c>
      <c r="AQ668" s="8">
        <v>24.649613192064397</v>
      </c>
    </row>
    <row r="669" spans="32:43" x14ac:dyDescent="0.25">
      <c r="AF669" t="str">
        <v>India|2012</v>
      </c>
      <c r="AG669">
        <v>19</v>
      </c>
      <c r="AH669" s="8">
        <v>165.20668072444172</v>
      </c>
      <c r="AI669" s="8">
        <v>-146.20668072444172</v>
      </c>
      <c r="AJ669" s="8">
        <v>-146.326563431983</v>
      </c>
      <c r="AK669" s="8">
        <v>8.1928191798900593E-4</v>
      </c>
      <c r="AL669" s="8">
        <v>-1.5209122208984731</v>
      </c>
      <c r="AM669" s="8">
        <v>2.7095650662218679E-4</v>
      </c>
      <c r="AN669" s="8">
        <v>-0.24253103988010652</v>
      </c>
      <c r="AO669" s="8">
        <v>-7.0412364936743937E-2</v>
      </c>
      <c r="AP669" s="8">
        <v>1.2332526995301787</v>
      </c>
      <c r="AQ669" s="8">
        <v>-146.326563431983</v>
      </c>
    </row>
    <row r="670" spans="32:43" x14ac:dyDescent="0.25">
      <c r="AF670" t="str">
        <v>India|2011</v>
      </c>
      <c r="AG670">
        <v>193</v>
      </c>
      <c r="AH670" s="8">
        <v>171.98913909847255</v>
      </c>
      <c r="AI670" s="8">
        <v>21.010860901527451</v>
      </c>
      <c r="AJ670" s="8">
        <v>21.029371072511832</v>
      </c>
      <c r="AK670" s="8">
        <v>8.8020563813125141E-4</v>
      </c>
      <c r="AL670" s="8">
        <v>0.21857174535673263</v>
      </c>
      <c r="AM670" s="8">
        <v>6.012520683110217E-6</v>
      </c>
      <c r="AN670" s="8">
        <v>-0.24253103988010652</v>
      </c>
      <c r="AO670" s="8">
        <v>-6.914180589581459E-2</v>
      </c>
      <c r="AP670" s="8">
        <v>0.46751657228031246</v>
      </c>
      <c r="AQ670" s="8">
        <v>21.029371072511832</v>
      </c>
    </row>
    <row r="671" spans="32:43" x14ac:dyDescent="0.25">
      <c r="AF671" t="str">
        <v>India|2010</v>
      </c>
      <c r="AG671">
        <v>196</v>
      </c>
      <c r="AH671" s="8">
        <v>176.8880520824662</v>
      </c>
      <c r="AI671" s="8">
        <v>19.111947917533797</v>
      </c>
      <c r="AJ671" s="8">
        <v>19.130495302732676</v>
      </c>
      <c r="AK671" s="8">
        <v>9.6951934099840644E-4</v>
      </c>
      <c r="AL671" s="8">
        <v>0.19882662383184749</v>
      </c>
      <c r="AM671" s="8">
        <v>5.4806084315499974E-6</v>
      </c>
      <c r="AN671" s="8">
        <v>-0.24253103988010652</v>
      </c>
      <c r="AO671" s="8">
        <v>-6.8393485333925308E-2</v>
      </c>
      <c r="AP671" s="8">
        <v>0.44589979124445384</v>
      </c>
      <c r="AQ671" s="8">
        <v>19.130495302732676</v>
      </c>
    </row>
    <row r="672" spans="32:43" x14ac:dyDescent="0.25">
      <c r="AF672" t="str">
        <v>India|2009</v>
      </c>
      <c r="AG672">
        <v>2</v>
      </c>
      <c r="AH672" s="8">
        <v>174.73449696888758</v>
      </c>
      <c r="AI672" s="8">
        <v>-172.73449696888758</v>
      </c>
      <c r="AJ672" s="8">
        <v>-172.90524538506975</v>
      </c>
      <c r="AK672" s="8">
        <v>9.8752594695389068E-4</v>
      </c>
      <c r="AL672" s="8">
        <v>-1.7970186249701481</v>
      </c>
      <c r="AM672" s="8">
        <v>4.5602087231981953E-4</v>
      </c>
      <c r="AN672" s="8">
        <v>-0.24253103988010652</v>
      </c>
      <c r="AO672" s="8">
        <v>-6.7601681947190517E-2</v>
      </c>
      <c r="AP672" s="8">
        <v>1.3405292331650764</v>
      </c>
      <c r="AQ672" s="8">
        <v>-172.90524538506975</v>
      </c>
    </row>
    <row r="673" spans="32:43" x14ac:dyDescent="0.25">
      <c r="AF673" t="str">
        <v>India|2008</v>
      </c>
      <c r="AG673">
        <v>23</v>
      </c>
      <c r="AH673" s="8">
        <v>177.66338932433757</v>
      </c>
      <c r="AI673" s="8">
        <v>-154.66338932433757</v>
      </c>
      <c r="AJ673" s="8">
        <v>-154.82440360283499</v>
      </c>
      <c r="AK673" s="8">
        <v>1.039979969246047E-3</v>
      </c>
      <c r="AL673" s="8">
        <v>-1.6090606852634091</v>
      </c>
      <c r="AM673" s="8">
        <v>3.8505580450439196E-4</v>
      </c>
      <c r="AN673" s="8">
        <v>-0.24253103988010652</v>
      </c>
      <c r="AO673" s="8">
        <v>-6.733489564233168E-2</v>
      </c>
      <c r="AP673" s="8">
        <v>1.2684875581823454</v>
      </c>
      <c r="AQ673" s="8">
        <v>-154.82440360283499</v>
      </c>
    </row>
    <row r="674" spans="32:43" x14ac:dyDescent="0.25">
      <c r="AF674" t="str">
        <v>India|2007</v>
      </c>
      <c r="AG674">
        <v>26</v>
      </c>
      <c r="AH674" s="8">
        <v>180.87668142911994</v>
      </c>
      <c r="AI674" s="8">
        <v>-154.87668142911994</v>
      </c>
      <c r="AJ674" s="8">
        <v>-155.05951944639017</v>
      </c>
      <c r="AK674" s="8">
        <v>1.1791473230604022E-3</v>
      </c>
      <c r="AL674" s="8">
        <v>-1.6113919446315026</v>
      </c>
      <c r="AM674" s="8">
        <v>4.3790994201953421E-4</v>
      </c>
      <c r="AN674" s="8">
        <v>-0.24253103988010652</v>
      </c>
      <c r="AO674" s="8">
        <v>-6.7019068129947165E-2</v>
      </c>
      <c r="AP674" s="8">
        <v>1.2694061385669688</v>
      </c>
      <c r="AQ674" s="8">
        <v>-155.05951944639017</v>
      </c>
    </row>
    <row r="675" spans="32:43" x14ac:dyDescent="0.25">
      <c r="AF675" t="str">
        <v>India|2006</v>
      </c>
      <c r="AG675">
        <v>28</v>
      </c>
      <c r="AH675" s="8">
        <v>182.77088623907818</v>
      </c>
      <c r="AI675" s="8">
        <v>-154.77088623907818</v>
      </c>
      <c r="AJ675" s="8">
        <v>-154.96475275400098</v>
      </c>
      <c r="AK675" s="8">
        <v>1.2510361967960422E-3</v>
      </c>
      <c r="AL675" s="8">
        <v>-1.610349166407631</v>
      </c>
      <c r="AM675" s="8">
        <v>4.6404019365631872E-4</v>
      </c>
      <c r="AN675" s="8">
        <v>-0.24253103988010652</v>
      </c>
      <c r="AO675" s="8">
        <v>-6.6672288557568252E-2</v>
      </c>
      <c r="AP675" s="8">
        <v>1.2689953374254892</v>
      </c>
      <c r="AQ675" s="8">
        <v>-154.96475275400098</v>
      </c>
    </row>
    <row r="676" spans="32:43" x14ac:dyDescent="0.25">
      <c r="AF676" t="str">
        <v>India|2005</v>
      </c>
      <c r="AG676">
        <v>211</v>
      </c>
      <c r="AH676" s="8">
        <v>186.84645945152852</v>
      </c>
      <c r="AI676" s="8">
        <v>24.153540548471483</v>
      </c>
      <c r="AJ676" s="8">
        <v>24.187176740241018</v>
      </c>
      <c r="AK676" s="8">
        <v>1.3906621732155567E-3</v>
      </c>
      <c r="AL676" s="8">
        <v>0.25132861832176062</v>
      </c>
      <c r="AM676" s="8">
        <v>1.2566428554164311E-5</v>
      </c>
      <c r="AN676" s="8">
        <v>-0.24253103988010652</v>
      </c>
      <c r="AO676" s="8">
        <v>-6.5687264542186666E-2</v>
      </c>
      <c r="AP676" s="8">
        <v>0.50132685777021824</v>
      </c>
      <c r="AQ676" s="8">
        <v>24.187176740241018</v>
      </c>
    </row>
    <row r="677" spans="32:43" x14ac:dyDescent="0.25">
      <c r="AF677" t="str">
        <v>India|2004</v>
      </c>
      <c r="AG677">
        <v>214</v>
      </c>
      <c r="AH677" s="8">
        <v>189.32861857879521</v>
      </c>
      <c r="AI677" s="8">
        <v>24.671381421204785</v>
      </c>
      <c r="AJ677" s="8">
        <v>24.707839069036563</v>
      </c>
      <c r="AK677" s="8">
        <v>1.4755498337960804E-3</v>
      </c>
      <c r="AL677" s="8">
        <v>0.25672790097928055</v>
      </c>
      <c r="AM677" s="8">
        <v>1.391372059486381E-5</v>
      </c>
      <c r="AN677" s="8">
        <v>-0.24253103988010652</v>
      </c>
      <c r="AO677" s="8">
        <v>-6.4967335196713924E-2</v>
      </c>
      <c r="AP677" s="8">
        <v>0.50668323534460913</v>
      </c>
      <c r="AQ677" s="8">
        <v>24.707839069036563</v>
      </c>
    </row>
    <row r="678" spans="32:43" x14ac:dyDescent="0.25">
      <c r="AF678" t="str">
        <v>Indonesia|2014</v>
      </c>
      <c r="AG678">
        <v>179</v>
      </c>
      <c r="AH678" s="8">
        <v>131.42108450645085</v>
      </c>
      <c r="AI678" s="8">
        <v>47.578915493549147</v>
      </c>
      <c r="AJ678" s="8">
        <v>47.688854295775869</v>
      </c>
      <c r="AK678" s="8">
        <v>2.3053353629520395E-3</v>
      </c>
      <c r="AL678" s="8">
        <v>0.49530723059077358</v>
      </c>
      <c r="AM678" s="8">
        <v>8.0981862030214588E-5</v>
      </c>
      <c r="AN678" s="8">
        <v>-0.24253103988010652</v>
      </c>
      <c r="AO678" s="8">
        <v>-6.3475816091870557E-2</v>
      </c>
      <c r="AP678" s="8">
        <v>0.70378066937844608</v>
      </c>
      <c r="AQ678" s="8">
        <v>47.688854295775869</v>
      </c>
    </row>
    <row r="679" spans="32:43" x14ac:dyDescent="0.25">
      <c r="AF679" t="str">
        <v>Indonesia|2013</v>
      </c>
      <c r="AG679">
        <v>181</v>
      </c>
      <c r="AH679" s="8">
        <v>132.2773547750821</v>
      </c>
      <c r="AI679" s="8">
        <v>48.722645224917898</v>
      </c>
      <c r="AJ679" s="8">
        <v>48.83802638716358</v>
      </c>
      <c r="AK679" s="8">
        <v>2.3625271285738405E-3</v>
      </c>
      <c r="AL679" s="8">
        <v>0.50722825315857956</v>
      </c>
      <c r="AM679" s="8">
        <v>8.7038797634722936E-5</v>
      </c>
      <c r="AN679" s="8">
        <v>-0.22690544102497454</v>
      </c>
      <c r="AO679" s="8">
        <v>-5.9872136262568501E-2</v>
      </c>
      <c r="AP679" s="8">
        <v>0.71219958800786987</v>
      </c>
      <c r="AQ679" s="8">
        <v>48.83802638716358</v>
      </c>
    </row>
    <row r="680" spans="32:43" x14ac:dyDescent="0.25">
      <c r="AF680" t="str">
        <v>Indonesia|2012</v>
      </c>
      <c r="AG680">
        <v>183</v>
      </c>
      <c r="AH680" s="8">
        <v>135.434494279988</v>
      </c>
      <c r="AI680" s="8">
        <v>47.565505720011998</v>
      </c>
      <c r="AJ680" s="8">
        <v>47.666220790870767</v>
      </c>
      <c r="AK680" s="8">
        <v>2.1129233488143525E-3</v>
      </c>
      <c r="AL680" s="8">
        <v>0.4951198905558688</v>
      </c>
      <c r="AM680" s="8">
        <v>7.4152372604175112E-5</v>
      </c>
      <c r="AN680" s="8">
        <v>-0.22690544102497454</v>
      </c>
      <c r="AO680" s="8">
        <v>-5.9712859709251741E-2</v>
      </c>
      <c r="AP680" s="8">
        <v>0.70364756132304529</v>
      </c>
      <c r="AQ680" s="8">
        <v>47.666220790870767</v>
      </c>
    </row>
    <row r="681" spans="32:43" x14ac:dyDescent="0.25">
      <c r="AF681" t="str">
        <v>Indonesia|2011</v>
      </c>
      <c r="AG681">
        <v>185</v>
      </c>
      <c r="AH681" s="8">
        <v>139.9134376608672</v>
      </c>
      <c r="AI681" s="8">
        <v>45.086562339132797</v>
      </c>
      <c r="AJ681" s="8">
        <v>45.176230188255246</v>
      </c>
      <c r="AK681" s="8">
        <v>1.98484576399565E-3</v>
      </c>
      <c r="AL681" s="8">
        <v>0.46928590434890216</v>
      </c>
      <c r="AM681" s="8">
        <v>6.2570065337669661E-5</v>
      </c>
      <c r="AN681" s="8">
        <v>-0.22690544102497454</v>
      </c>
      <c r="AO681" s="8">
        <v>-5.870287550768738E-2</v>
      </c>
      <c r="AP681" s="8">
        <v>0.68504445428665584</v>
      </c>
      <c r="AQ681" s="8">
        <v>45.176230188255246</v>
      </c>
    </row>
    <row r="682" spans="32:43" x14ac:dyDescent="0.25">
      <c r="AF682" t="str">
        <v>Indonesia|2010</v>
      </c>
      <c r="AG682">
        <v>187</v>
      </c>
      <c r="AH682" s="8">
        <v>142.88211578256198</v>
      </c>
      <c r="AI682" s="8">
        <v>44.117884217438018</v>
      </c>
      <c r="AJ682" s="8">
        <v>44.199642366447769</v>
      </c>
      <c r="AK682" s="8">
        <v>1.8497468448254422E-3</v>
      </c>
      <c r="AL682" s="8">
        <v>0.45917228864634985</v>
      </c>
      <c r="AM682" s="8">
        <v>5.581740917511218E-5</v>
      </c>
      <c r="AN682" s="8">
        <v>-0.22690544102497454</v>
      </c>
      <c r="AO682" s="8">
        <v>-5.7890270408889014E-2</v>
      </c>
      <c r="AP682" s="8">
        <v>0.6776225266668382</v>
      </c>
      <c r="AQ682" s="8">
        <v>44.199642366447769</v>
      </c>
    </row>
    <row r="683" spans="32:43" x14ac:dyDescent="0.25">
      <c r="AF683" t="str">
        <v>Indonesia|2009</v>
      </c>
      <c r="AG683">
        <v>189</v>
      </c>
      <c r="AH683" s="8">
        <v>148.9103597515159</v>
      </c>
      <c r="AI683" s="8">
        <v>40.089640248484102</v>
      </c>
      <c r="AJ683" s="8">
        <v>40.156591897727971</v>
      </c>
      <c r="AK683" s="8">
        <v>1.6672642293546326E-3</v>
      </c>
      <c r="AL683" s="8">
        <v>0.41720879715367432</v>
      </c>
      <c r="AM683" s="8">
        <v>4.1527711148180813E-5</v>
      </c>
      <c r="AN683" s="8">
        <v>-0.22690544102497454</v>
      </c>
      <c r="AO683" s="8">
        <v>-5.7747780098045876E-2</v>
      </c>
      <c r="AP683" s="8">
        <v>0.64591702033130716</v>
      </c>
      <c r="AQ683" s="8">
        <v>40.156591897727971</v>
      </c>
    </row>
    <row r="684" spans="32:43" x14ac:dyDescent="0.25">
      <c r="AF684" t="str">
        <v>Indonesia|2008</v>
      </c>
      <c r="AG684">
        <v>189</v>
      </c>
      <c r="AH684" s="8">
        <v>148.45985243924065</v>
      </c>
      <c r="AI684" s="8">
        <v>40.540147560759351</v>
      </c>
      <c r="AJ684" s="8">
        <v>40.610250522227041</v>
      </c>
      <c r="AK684" s="8">
        <v>1.7262380942298621E-3</v>
      </c>
      <c r="AL684" s="8">
        <v>0.42190964258531444</v>
      </c>
      <c r="AM684" s="8">
        <v>4.3973587895061186E-5</v>
      </c>
      <c r="AN684" s="8">
        <v>-0.22690544102497454</v>
      </c>
      <c r="AO684" s="8">
        <v>-5.6930425920555507E-2</v>
      </c>
      <c r="AP684" s="8">
        <v>0.64954572016549728</v>
      </c>
      <c r="AQ684" s="8">
        <v>40.610250522227041</v>
      </c>
    </row>
    <row r="685" spans="32:43" x14ac:dyDescent="0.25">
      <c r="AF685" t="str">
        <v>Indonesia|2007</v>
      </c>
      <c r="AG685">
        <v>19</v>
      </c>
      <c r="AH685" s="8">
        <v>157.99172495708956</v>
      </c>
      <c r="AI685" s="8">
        <v>-138.99172495708956</v>
      </c>
      <c r="AJ685" s="8">
        <v>-139.20188907200529</v>
      </c>
      <c r="AK685" s="8">
        <v>1.5097791870268022E-3</v>
      </c>
      <c r="AL685" s="8">
        <v>-1.4463586296452919</v>
      </c>
      <c r="AM685" s="8">
        <v>4.5188045839036353E-4</v>
      </c>
      <c r="AN685" s="8">
        <v>-0.22690544102497454</v>
      </c>
      <c r="AO685" s="8">
        <v>-5.5329804475969052E-2</v>
      </c>
      <c r="AP685" s="8">
        <v>1.2026465106777187</v>
      </c>
      <c r="AQ685" s="8">
        <v>-139.20188907200529</v>
      </c>
    </row>
    <row r="686" spans="32:43" x14ac:dyDescent="0.25">
      <c r="AF686" t="str">
        <v>Indonesia|2006</v>
      </c>
      <c r="AG686">
        <v>191</v>
      </c>
      <c r="AH686" s="8">
        <v>158.59159167119219</v>
      </c>
      <c r="AI686" s="8">
        <v>32.408408328807809</v>
      </c>
      <c r="AJ686" s="8">
        <v>32.45710138841779</v>
      </c>
      <c r="AK686" s="8">
        <v>1.5002282251661498E-3</v>
      </c>
      <c r="AL686" s="8">
        <v>0.33724278830477933</v>
      </c>
      <c r="AM686" s="8">
        <v>2.441162358663125E-5</v>
      </c>
      <c r="AN686" s="8">
        <v>-0.22690544102497454</v>
      </c>
      <c r="AO686" s="8">
        <v>-5.5053985604245674E-2</v>
      </c>
      <c r="AP686" s="8">
        <v>0.58072608715708585</v>
      </c>
      <c r="AQ686" s="8">
        <v>32.45710138841779</v>
      </c>
    </row>
    <row r="687" spans="32:43" x14ac:dyDescent="0.25">
      <c r="AF687" t="str">
        <v>Indonesia|2005</v>
      </c>
      <c r="AG687">
        <v>19</v>
      </c>
      <c r="AH687" s="8">
        <v>156.05972913745998</v>
      </c>
      <c r="AI687" s="8">
        <v>-137.05972913745998</v>
      </c>
      <c r="AJ687" s="8">
        <v>-137.27520605727111</v>
      </c>
      <c r="AK687" s="8">
        <v>1.5696710717100339E-3</v>
      </c>
      <c r="AL687" s="8">
        <v>-1.4262969088923505</v>
      </c>
      <c r="AM687" s="8">
        <v>4.5689113496780723E-4</v>
      </c>
      <c r="AN687" s="8">
        <v>-0.21444491222324932</v>
      </c>
      <c r="AO687" s="8">
        <v>-5.4596839730308891E-2</v>
      </c>
      <c r="AP687" s="8">
        <v>1.1942767304491662</v>
      </c>
      <c r="AQ687" s="8">
        <v>-137.27520605727111</v>
      </c>
    </row>
    <row r="688" spans="32:43" x14ac:dyDescent="0.25">
      <c r="AF688" t="str">
        <v>Indonesia|2004</v>
      </c>
      <c r="AG688">
        <v>213</v>
      </c>
      <c r="AH688" s="8">
        <v>157.24521499960207</v>
      </c>
      <c r="AI688" s="8">
        <v>55.754785000397931</v>
      </c>
      <c r="AJ688" s="8">
        <v>55.839041217542693</v>
      </c>
      <c r="AK688" s="8">
        <v>1.5089123184710024E-3</v>
      </c>
      <c r="AL688" s="8">
        <v>0.58018834897299376</v>
      </c>
      <c r="AM688" s="8">
        <v>7.2670772664354814E-5</v>
      </c>
      <c r="AN688" s="8">
        <v>-0.21444491222324932</v>
      </c>
      <c r="AO688" s="8">
        <v>-5.3757925311672269E-2</v>
      </c>
      <c r="AP688" s="8">
        <v>0.76170095770780921</v>
      </c>
      <c r="AQ688" s="8">
        <v>55.839041217542693</v>
      </c>
    </row>
    <row r="689" spans="32:43" x14ac:dyDescent="0.25">
      <c r="AF689" t="str">
        <v>Indonesia|2003</v>
      </c>
      <c r="AG689">
        <v>189</v>
      </c>
      <c r="AH689" s="8">
        <v>160.30047576909044</v>
      </c>
      <c r="AI689" s="8">
        <v>28.69952423090956</v>
      </c>
      <c r="AJ689" s="8">
        <v>28.743368698462216</v>
      </c>
      <c r="AK689" s="8">
        <v>1.5253767925609589E-3</v>
      </c>
      <c r="AL689" s="8">
        <v>0.29865179938573672</v>
      </c>
      <c r="AM689" s="8">
        <v>1.9465803480105682E-5</v>
      </c>
      <c r="AN689" s="8">
        <v>-0.21444491222324932</v>
      </c>
      <c r="AO689" s="8">
        <v>-5.3734766432115645E-2</v>
      </c>
      <c r="AP689" s="8">
        <v>0.54649043851263923</v>
      </c>
      <c r="AQ689" s="8">
        <v>28.743368698462216</v>
      </c>
    </row>
    <row r="690" spans="32:43" x14ac:dyDescent="0.25">
      <c r="AF690" t="str">
        <v>Indonesia|2002</v>
      </c>
      <c r="AG690">
        <v>189</v>
      </c>
      <c r="AH690" s="8">
        <v>162.99098506391294</v>
      </c>
      <c r="AI690" s="8">
        <v>26.009014936087056</v>
      </c>
      <c r="AJ690" s="8">
        <v>26.047583646484441</v>
      </c>
      <c r="AK690" s="8">
        <v>1.4807020459492606E-3</v>
      </c>
      <c r="AL690" s="8">
        <v>0.27064787835937409</v>
      </c>
      <c r="AM690" s="8">
        <v>1.5517524067867296E-5</v>
      </c>
      <c r="AN690" s="8">
        <v>-0.21444491222324932</v>
      </c>
      <c r="AO690" s="8">
        <v>-5.2493563954770263E-2</v>
      </c>
      <c r="AP690" s="8">
        <v>0.52023828997813504</v>
      </c>
      <c r="AQ690" s="8">
        <v>26.047583646484441</v>
      </c>
    </row>
    <row r="691" spans="32:43" x14ac:dyDescent="0.25">
      <c r="AF691" t="str">
        <v>Indonesia|2001</v>
      </c>
      <c r="AG691">
        <v>188</v>
      </c>
      <c r="AH691" s="8">
        <v>163.07250272867947</v>
      </c>
      <c r="AI691" s="8">
        <v>24.927497271320533</v>
      </c>
      <c r="AJ691" s="8">
        <v>24.964424749763687</v>
      </c>
      <c r="AK691" s="8">
        <v>1.4792040599093819E-3</v>
      </c>
      <c r="AL691" s="8">
        <v>0.25939349126623895</v>
      </c>
      <c r="AM691" s="8">
        <v>1.4239380161086698E-5</v>
      </c>
      <c r="AN691" s="8">
        <v>-0.21444491222324932</v>
      </c>
      <c r="AO691" s="8">
        <v>-5.1839424824009765E-2</v>
      </c>
      <c r="AP691" s="8">
        <v>0.50930687337423486</v>
      </c>
      <c r="AQ691" s="8">
        <v>24.964424749763687</v>
      </c>
    </row>
    <row r="692" spans="32:43" x14ac:dyDescent="0.25">
      <c r="AF692" t="str">
        <v>Indonesia|2000</v>
      </c>
      <c r="AG692">
        <v>188</v>
      </c>
      <c r="AH692" s="8">
        <v>161.79276891855699</v>
      </c>
      <c r="AI692" s="8">
        <v>26.207231081443012</v>
      </c>
      <c r="AJ692" s="8">
        <v>26.247042820044602</v>
      </c>
      <c r="AK692" s="8">
        <v>1.5168085362814903E-3</v>
      </c>
      <c r="AL692" s="8">
        <v>0.27271543159520878</v>
      </c>
      <c r="AM692" s="8">
        <v>1.6140292174594714E-5</v>
      </c>
      <c r="AN692" s="8">
        <v>-0.21444491222324932</v>
      </c>
      <c r="AO692" s="8">
        <v>-5.1669168952194033E-2</v>
      </c>
      <c r="AP692" s="8">
        <v>0.52222163072321004</v>
      </c>
      <c r="AQ692" s="8">
        <v>26.247042820044602</v>
      </c>
    </row>
    <row r="693" spans="32:43" x14ac:dyDescent="0.25">
      <c r="AF693" t="str">
        <v>Iraq|2014</v>
      </c>
      <c r="AG693">
        <v>199</v>
      </c>
      <c r="AH693" s="8">
        <v>170.00066932133225</v>
      </c>
      <c r="AI693" s="8">
        <v>28.999330678667746</v>
      </c>
      <c r="AJ693" s="8">
        <v>29.043461448354432</v>
      </c>
      <c r="AK693" s="8">
        <v>1.5194734885563676E-3</v>
      </c>
      <c r="AL693" s="8">
        <v>0.30177074073302718</v>
      </c>
      <c r="AM693" s="8">
        <v>1.9797472373428957E-5</v>
      </c>
      <c r="AN693" s="8">
        <v>-0.21444491222324932</v>
      </c>
      <c r="AO693" s="8">
        <v>-5.0563366950023066E-2</v>
      </c>
      <c r="AP693" s="8">
        <v>0.54933663698412394</v>
      </c>
      <c r="AQ693" s="8">
        <v>29.043461448354432</v>
      </c>
    </row>
    <row r="694" spans="32:43" x14ac:dyDescent="0.25">
      <c r="AF694" t="str">
        <v>Iraq|2013</v>
      </c>
      <c r="AG694">
        <v>17</v>
      </c>
      <c r="AH694" s="8">
        <v>165.21205559234701</v>
      </c>
      <c r="AI694" s="8">
        <v>-148.21205559234701</v>
      </c>
      <c r="AJ694" s="8">
        <v>-148.55593214156505</v>
      </c>
      <c r="AK694" s="8">
        <v>2.3147951364900759E-3</v>
      </c>
      <c r="AL694" s="8">
        <v>-1.542928208057224</v>
      </c>
      <c r="AM694" s="8">
        <v>7.8906435878794826E-4</v>
      </c>
      <c r="AN694" s="8">
        <v>-0.21444491222324932</v>
      </c>
      <c r="AO694" s="8">
        <v>-5.0451205730166732E-2</v>
      </c>
      <c r="AP694" s="8">
        <v>1.2421466129476118</v>
      </c>
      <c r="AQ694" s="8">
        <v>-148.55593214156505</v>
      </c>
    </row>
    <row r="695" spans="32:43" x14ac:dyDescent="0.25">
      <c r="AF695" t="str">
        <v>Iraq|2012</v>
      </c>
      <c r="AG695">
        <v>147</v>
      </c>
      <c r="AH695" s="8">
        <v>162.43492120967124</v>
      </c>
      <c r="AI695" s="8">
        <v>-15.434921209671245</v>
      </c>
      <c r="AJ695" s="8">
        <v>-15.469074699045903</v>
      </c>
      <c r="AK695" s="8">
        <v>2.2078559990899331E-3</v>
      </c>
      <c r="AL695" s="8">
        <v>-0.16067315846919569</v>
      </c>
      <c r="AM695" s="8">
        <v>8.1605472959258555E-6</v>
      </c>
      <c r="AN695" s="8">
        <v>-0.21444491222324932</v>
      </c>
      <c r="AO695" s="8">
        <v>-5.0372576429363262E-2</v>
      </c>
      <c r="AP695" s="8">
        <v>0.40084056489980613</v>
      </c>
      <c r="AQ695" s="8">
        <v>-15.469074699045903</v>
      </c>
    </row>
    <row r="696" spans="32:43" x14ac:dyDescent="0.25">
      <c r="AF696" t="str">
        <v>Iraq|2011</v>
      </c>
      <c r="AG696">
        <v>144</v>
      </c>
      <c r="AH696" s="8">
        <v>165.11209972393951</v>
      </c>
      <c r="AI696" s="8">
        <v>-21.112099723939508</v>
      </c>
      <c r="AJ696" s="8">
        <v>-21.157852316039119</v>
      </c>
      <c r="AK696" s="8">
        <v>2.1624402806198761E-3</v>
      </c>
      <c r="AL696" s="8">
        <v>-0.21976597756873456</v>
      </c>
      <c r="AM696" s="8">
        <v>1.4952270795115772E-5</v>
      </c>
      <c r="AN696" s="8">
        <v>-0.21444491222324932</v>
      </c>
      <c r="AO696" s="8">
        <v>-4.8602366503973246E-2</v>
      </c>
      <c r="AP696" s="8">
        <v>0.46879204085472115</v>
      </c>
      <c r="AQ696" s="8">
        <v>-21.157852316039119</v>
      </c>
    </row>
    <row r="697" spans="32:43" x14ac:dyDescent="0.25">
      <c r="AF697" t="str">
        <v>Iraq|2010</v>
      </c>
      <c r="AG697">
        <v>145</v>
      </c>
      <c r="AH697" s="8">
        <v>166.47961205012942</v>
      </c>
      <c r="AI697" s="8">
        <v>-21.479612050129418</v>
      </c>
      <c r="AJ697" s="8">
        <v>-21.510525652391557</v>
      </c>
      <c r="AK697" s="8">
        <v>1.4371383926967006E-3</v>
      </c>
      <c r="AL697" s="8">
        <v>-0.22351037258774337</v>
      </c>
      <c r="AM697" s="8">
        <v>1.0271183939994187E-5</v>
      </c>
      <c r="AN697" s="8">
        <v>-0.21444491222324932</v>
      </c>
      <c r="AO697" s="8">
        <v>-4.7163465608695235E-2</v>
      </c>
      <c r="AP697" s="8">
        <v>0.47276883631193728</v>
      </c>
      <c r="AQ697" s="8">
        <v>-21.510525652391557</v>
      </c>
    </row>
    <row r="698" spans="32:43" x14ac:dyDescent="0.25">
      <c r="AF698" t="str">
        <v>Iraq|2009</v>
      </c>
      <c r="AG698">
        <v>148</v>
      </c>
      <c r="AH698" s="8">
        <v>167.14543664148985</v>
      </c>
      <c r="AI698" s="8">
        <v>-19.145436641489852</v>
      </c>
      <c r="AJ698" s="8">
        <v>-19.177205563260017</v>
      </c>
      <c r="AK698" s="8">
        <v>1.6565980724026375E-3</v>
      </c>
      <c r="AL698" s="8">
        <v>-0.19924354205060238</v>
      </c>
      <c r="AM698" s="8">
        <v>9.4103909693431291E-6</v>
      </c>
      <c r="AN698" s="8">
        <v>-0.21444491222324932</v>
      </c>
      <c r="AO698" s="8">
        <v>-4.6574956783412343E-2</v>
      </c>
      <c r="AP698" s="8">
        <v>0.44636704857169102</v>
      </c>
      <c r="AQ698" s="8">
        <v>-19.177205563260017</v>
      </c>
    </row>
    <row r="699" spans="32:43" x14ac:dyDescent="0.25">
      <c r="AF699" t="str">
        <v>Iraq|2008</v>
      </c>
      <c r="AG699">
        <v>167</v>
      </c>
      <c r="AH699" s="8">
        <v>166.98357650572817</v>
      </c>
      <c r="AI699" s="8">
        <v>1.6423494271833761E-2</v>
      </c>
      <c r="AJ699" s="8">
        <v>1.6454406673488152E-2</v>
      </c>
      <c r="AK699" s="8">
        <v>1.8786700892835708E-3</v>
      </c>
      <c r="AL699" s="8">
        <v>1.709357293259743E-4</v>
      </c>
      <c r="AM699" s="8">
        <v>7.8566036234628811E-12</v>
      </c>
      <c r="AN699" s="8">
        <v>-0.19581573134802036</v>
      </c>
      <c r="AO699" s="8">
        <v>-4.313070705337451E-2</v>
      </c>
      <c r="AP699" s="8">
        <v>1.307423914902792E-2</v>
      </c>
      <c r="AQ699" s="8">
        <v>1.6454406673488152E-2</v>
      </c>
    </row>
    <row r="700" spans="32:43" x14ac:dyDescent="0.25">
      <c r="AF700" t="str">
        <v>Iraq|2007</v>
      </c>
      <c r="AG700">
        <v>227</v>
      </c>
      <c r="AH700" s="8">
        <v>168.53819653296392</v>
      </c>
      <c r="AI700" s="8">
        <v>58.461803467036077</v>
      </c>
      <c r="AJ700" s="8">
        <v>58.556128101961285</v>
      </c>
      <c r="AK700" s="8">
        <v>1.6108413923981695E-3</v>
      </c>
      <c r="AL700" s="8">
        <v>0.60838883398137411</v>
      </c>
      <c r="AM700" s="8">
        <v>8.5313420313039447E-5</v>
      </c>
      <c r="AN700" s="8">
        <v>-0.19581573134802036</v>
      </c>
      <c r="AO700" s="8">
        <v>-4.238937254537134E-2</v>
      </c>
      <c r="AP700" s="8">
        <v>0.77999284226291088</v>
      </c>
      <c r="AQ700" s="8">
        <v>58.556128101961285</v>
      </c>
    </row>
    <row r="701" spans="32:43" x14ac:dyDescent="0.25">
      <c r="AF701" t="str">
        <v>Iraq|2006</v>
      </c>
      <c r="AG701">
        <v>249</v>
      </c>
      <c r="AH701" s="8">
        <v>168.46022697690125</v>
      </c>
      <c r="AI701" s="8">
        <v>80.539773023098746</v>
      </c>
      <c r="AJ701" s="8">
        <v>80.667960384900979</v>
      </c>
      <c r="AK701" s="8">
        <v>1.5890740411756621E-3</v>
      </c>
      <c r="AL701" s="8">
        <v>0.838136382158021</v>
      </c>
      <c r="AM701" s="8">
        <v>1.5972252026872778E-4</v>
      </c>
      <c r="AN701" s="8">
        <v>-0.19581573134802036</v>
      </c>
      <c r="AO701" s="8">
        <v>-3.9878602666072509E-2</v>
      </c>
      <c r="AP701" s="8">
        <v>0.91549788757703909</v>
      </c>
      <c r="AQ701" s="8">
        <v>80.667960384900979</v>
      </c>
    </row>
    <row r="702" spans="32:43" x14ac:dyDescent="0.25">
      <c r="AF702" t="str">
        <v>Iraq|2005</v>
      </c>
      <c r="AG702">
        <v>29</v>
      </c>
      <c r="AH702" s="8">
        <v>170.53388147447524</v>
      </c>
      <c r="AI702" s="8">
        <v>-141.53388147447524</v>
      </c>
      <c r="AJ702" s="8">
        <v>-141.74604197810262</v>
      </c>
      <c r="AK702" s="8">
        <v>1.4967649231445047E-3</v>
      </c>
      <c r="AL702" s="8">
        <v>-1.4728029086121623</v>
      </c>
      <c r="AM702" s="8">
        <v>4.6451029838034843E-4</v>
      </c>
      <c r="AN702" s="8">
        <v>-0.19581573134802036</v>
      </c>
      <c r="AO702" s="8">
        <v>-3.8878162652720372E-2</v>
      </c>
      <c r="AP702" s="8">
        <v>1.2135909148523494</v>
      </c>
      <c r="AQ702" s="8">
        <v>-141.74604197810262</v>
      </c>
    </row>
    <row r="703" spans="32:43" x14ac:dyDescent="0.25">
      <c r="AF703" t="str">
        <v>Iraq|2004</v>
      </c>
      <c r="AG703">
        <v>21</v>
      </c>
      <c r="AH703" s="8">
        <v>175.42630714951355</v>
      </c>
      <c r="AI703" s="8">
        <v>-154.42630714951355</v>
      </c>
      <c r="AJ703" s="8">
        <v>-154.65515173282975</v>
      </c>
      <c r="AK703" s="8">
        <v>1.479708763349504E-3</v>
      </c>
      <c r="AL703" s="8">
        <v>-1.6069478874009471</v>
      </c>
      <c r="AM703" s="8">
        <v>5.466695665995925E-4</v>
      </c>
      <c r="AN703" s="8">
        <v>-0.19581573134802036</v>
      </c>
      <c r="AO703" s="8">
        <v>-3.8474388737278868E-2</v>
      </c>
      <c r="AP703" s="8">
        <v>1.2676544826572211</v>
      </c>
      <c r="AQ703" s="8">
        <v>-154.65515173282975</v>
      </c>
    </row>
    <row r="704" spans="32:43" x14ac:dyDescent="0.25">
      <c r="AF704" t="str">
        <v>Ireland|2014</v>
      </c>
      <c r="AG704">
        <v>66</v>
      </c>
      <c r="AH704" s="8">
        <v>50.727177663937823</v>
      </c>
      <c r="AI704" s="8">
        <v>15.272822336062177</v>
      </c>
      <c r="AJ704" s="8">
        <v>15.383813371310508</v>
      </c>
      <c r="AK704" s="8">
        <v>7.2147934045610658E-3</v>
      </c>
      <c r="AL704" s="8">
        <v>0.15938615922880964</v>
      </c>
      <c r="AM704" s="8">
        <v>2.6373743209028279E-5</v>
      </c>
      <c r="AN704" s="8">
        <v>-0.19581573134802036</v>
      </c>
      <c r="AO704" s="8">
        <v>-3.8044326059686912E-2</v>
      </c>
      <c r="AP704" s="8">
        <v>0.39923196168244052</v>
      </c>
      <c r="AQ704" s="8">
        <v>15.383813371310508</v>
      </c>
    </row>
    <row r="705" spans="32:43" x14ac:dyDescent="0.25">
      <c r="AF705" t="str">
        <v>Ireland|2013</v>
      </c>
      <c r="AG705">
        <v>67</v>
      </c>
      <c r="AH705" s="8">
        <v>49.952742778911102</v>
      </c>
      <c r="AI705" s="8">
        <v>17.047257221088898</v>
      </c>
      <c r="AJ705" s="8">
        <v>17.173288238199433</v>
      </c>
      <c r="AK705" s="8">
        <v>7.3387819130757165E-3</v>
      </c>
      <c r="AL705" s="8">
        <v>0.17791515402162833</v>
      </c>
      <c r="AM705" s="8">
        <v>3.3431107870028413E-5</v>
      </c>
      <c r="AN705" s="8">
        <v>-0.19581573134802036</v>
      </c>
      <c r="AO705" s="8">
        <v>-3.8040111722408815E-2</v>
      </c>
      <c r="AP705" s="8">
        <v>0.42179989808157653</v>
      </c>
      <c r="AQ705" s="8">
        <v>17.173288238199433</v>
      </c>
    </row>
    <row r="706" spans="32:43" x14ac:dyDescent="0.25">
      <c r="AF706" t="str">
        <v>Ireland|2012</v>
      </c>
      <c r="AG706">
        <v>69</v>
      </c>
      <c r="AH706" s="8">
        <v>28.208554541375349</v>
      </c>
      <c r="AI706" s="8">
        <v>40.791445458624651</v>
      </c>
      <c r="AJ706" s="8">
        <v>41.224551474627866</v>
      </c>
      <c r="AK706" s="8">
        <v>1.0506021303100905E-2</v>
      </c>
      <c r="AL706" s="8">
        <v>0.42640419761146942</v>
      </c>
      <c r="AM706" s="8">
        <v>2.7578460809007591E-4</v>
      </c>
      <c r="AN706" s="8">
        <v>-0.19581573134802036</v>
      </c>
      <c r="AO706" s="8">
        <v>-3.786092617827444E-2</v>
      </c>
      <c r="AP706" s="8">
        <v>0.6529963228161928</v>
      </c>
      <c r="AQ706" s="8">
        <v>41.224551474627866</v>
      </c>
    </row>
    <row r="707" spans="32:43" x14ac:dyDescent="0.25">
      <c r="AF707" t="str">
        <v>Ireland|2011</v>
      </c>
      <c r="AG707">
        <v>7</v>
      </c>
      <c r="AH707" s="8">
        <v>29.971899374588588</v>
      </c>
      <c r="AI707" s="8">
        <v>-22.971899374588588</v>
      </c>
      <c r="AJ707" s="8">
        <v>-23.316195590524643</v>
      </c>
      <c r="AK707" s="8">
        <v>1.4766397656913332E-2</v>
      </c>
      <c r="AL707" s="8">
        <v>-0.24065021375087206</v>
      </c>
      <c r="AM707" s="8">
        <v>1.2399660881278978E-4</v>
      </c>
      <c r="AN707" s="8">
        <v>-0.18343432307636318</v>
      </c>
      <c r="AO707" s="8">
        <v>-3.6964068421122973E-2</v>
      </c>
      <c r="AP707" s="8">
        <v>0.4905611213201389</v>
      </c>
      <c r="AQ707" s="8">
        <v>-23.316195590524643</v>
      </c>
    </row>
    <row r="708" spans="32:43" x14ac:dyDescent="0.25">
      <c r="AF708" t="str">
        <v>Ireland|2010</v>
      </c>
      <c r="AG708">
        <v>68</v>
      </c>
      <c r="AH708" s="8">
        <v>43.129301906937144</v>
      </c>
      <c r="AI708" s="8">
        <v>24.870698093062856</v>
      </c>
      <c r="AJ708" s="8">
        <v>25.507512659152258</v>
      </c>
      <c r="AK708" s="8">
        <v>2.496576497281118E-2</v>
      </c>
      <c r="AL708" s="8">
        <v>0.26190090400287142</v>
      </c>
      <c r="AM708" s="8">
        <v>2.5090017715357742E-4</v>
      </c>
      <c r="AN708" s="8">
        <v>-0.18343432307636318</v>
      </c>
      <c r="AO708" s="8">
        <v>-3.684341406719379E-2</v>
      </c>
      <c r="AP708" s="8">
        <v>0.51176254650264452</v>
      </c>
      <c r="AQ708" s="8">
        <v>25.507512659152258</v>
      </c>
    </row>
    <row r="709" spans="32:43" x14ac:dyDescent="0.25">
      <c r="AF709" t="str">
        <v>Israel|2014</v>
      </c>
      <c r="AG709">
        <v>6</v>
      </c>
      <c r="AH709" s="8">
        <v>75.592133909625431</v>
      </c>
      <c r="AI709" s="8">
        <v>-69.592133909625431</v>
      </c>
      <c r="AJ709" s="8">
        <v>-70.46093387247673</v>
      </c>
      <c r="AK709" s="8">
        <v>1.2330236275660046E-2</v>
      </c>
      <c r="AL709" s="8">
        <v>-0.72813721517821384</v>
      </c>
      <c r="AM709" s="8">
        <v>9.4555774677576154E-4</v>
      </c>
      <c r="AN709" s="8">
        <v>-0.18343432307636318</v>
      </c>
      <c r="AO709" s="8">
        <v>-3.5900250184013126E-2</v>
      </c>
      <c r="AP709" s="8">
        <v>0.85330956585415929</v>
      </c>
      <c r="AQ709" s="8">
        <v>-70.46093387247673</v>
      </c>
    </row>
    <row r="710" spans="32:43" x14ac:dyDescent="0.25">
      <c r="AF710" t="str">
        <v>Israel|2013</v>
      </c>
      <c r="AG710">
        <v>61</v>
      </c>
      <c r="AH710" s="8">
        <v>77.614040659152806</v>
      </c>
      <c r="AI710" s="8">
        <v>-16.614040659152806</v>
      </c>
      <c r="AJ710" s="8">
        <v>-16.802646244906242</v>
      </c>
      <c r="AK710" s="8">
        <v>1.1224754898985674E-2</v>
      </c>
      <c r="AL710" s="8">
        <v>-0.17373424479160127</v>
      </c>
      <c r="AM710" s="8">
        <v>4.8949933170213609E-5</v>
      </c>
      <c r="AN710" s="8">
        <v>-0.18343432307636318</v>
      </c>
      <c r="AO710" s="8">
        <v>-3.5865603228643038E-2</v>
      </c>
      <c r="AP710" s="8">
        <v>0.416814400892773</v>
      </c>
      <c r="AQ710" s="8">
        <v>-16.802646244906242</v>
      </c>
    </row>
    <row r="711" spans="32:43" x14ac:dyDescent="0.25">
      <c r="AF711" t="str">
        <v>Israel|2012</v>
      </c>
      <c r="AG711">
        <v>6</v>
      </c>
      <c r="AH711" s="8">
        <v>80.008769987418248</v>
      </c>
      <c r="AI711" s="8">
        <v>-74.008769987418248</v>
      </c>
      <c r="AJ711" s="8">
        <v>-74.702727294537411</v>
      </c>
      <c r="AK711" s="8">
        <v>9.2895846276539341E-3</v>
      </c>
      <c r="AL711" s="8">
        <v>-0.77315892977662914</v>
      </c>
      <c r="AM711" s="8">
        <v>8.0073549284642666E-4</v>
      </c>
      <c r="AN711" s="8">
        <v>-0.18343432307636318</v>
      </c>
      <c r="AO711" s="8">
        <v>-3.563348153065047E-2</v>
      </c>
      <c r="AP711" s="8">
        <v>0.87929456371379278</v>
      </c>
      <c r="AQ711" s="8">
        <v>-74.702727294537411</v>
      </c>
    </row>
    <row r="712" spans="32:43" x14ac:dyDescent="0.25">
      <c r="AF712" t="str">
        <v>Israel|2011</v>
      </c>
      <c r="AG712">
        <v>61</v>
      </c>
      <c r="AH712" s="8">
        <v>81.160339153887634</v>
      </c>
      <c r="AI712" s="8">
        <v>-20.160339153887634</v>
      </c>
      <c r="AJ712" s="8">
        <v>-20.374886326318716</v>
      </c>
      <c r="AK712" s="8">
        <v>1.0529981320874638E-2</v>
      </c>
      <c r="AL712" s="8">
        <v>-0.21074412109620425</v>
      </c>
      <c r="AM712" s="8">
        <v>6.7520843361385899E-5</v>
      </c>
      <c r="AN712" s="8">
        <v>-0.18343432307636318</v>
      </c>
      <c r="AO712" s="8">
        <v>-3.4646101056720009E-2</v>
      </c>
      <c r="AP712" s="8">
        <v>0.4590687542146647</v>
      </c>
      <c r="AQ712" s="8">
        <v>-20.374886326318716</v>
      </c>
    </row>
    <row r="713" spans="32:43" x14ac:dyDescent="0.25">
      <c r="AF713" t="str">
        <v>Israel|2010</v>
      </c>
      <c r="AG713">
        <v>61</v>
      </c>
      <c r="AH713" s="8">
        <v>97.969977403941186</v>
      </c>
      <c r="AI713" s="8">
        <v>-36.969977403941186</v>
      </c>
      <c r="AJ713" s="8">
        <v>-37.100178983053532</v>
      </c>
      <c r="AK713" s="8">
        <v>3.5094595951091394E-3</v>
      </c>
      <c r="AL713" s="8">
        <v>-0.38509825367565426</v>
      </c>
      <c r="AM713" s="8">
        <v>7.4612591545214325E-5</v>
      </c>
      <c r="AN713" s="8">
        <v>-0.18343432307636318</v>
      </c>
      <c r="AO713" s="8">
        <v>-3.2052851671036602E-2</v>
      </c>
      <c r="AP713" s="8">
        <v>0.62056285231687391</v>
      </c>
      <c r="AQ713" s="8">
        <v>-37.100178983053532</v>
      </c>
    </row>
    <row r="714" spans="32:43" x14ac:dyDescent="0.25">
      <c r="AF714" t="str">
        <v>Israel|2009</v>
      </c>
      <c r="AG714">
        <v>63</v>
      </c>
      <c r="AH714" s="8">
        <v>98.005133538453606</v>
      </c>
      <c r="AI714" s="8">
        <v>-35.005133538453606</v>
      </c>
      <c r="AJ714" s="8">
        <v>-36.27490325778156</v>
      </c>
      <c r="AK714" s="8">
        <v>3.5004082858734235E-2</v>
      </c>
      <c r="AL714" s="8">
        <v>-0.37053390639816214</v>
      </c>
      <c r="AM714" s="8">
        <v>7.114609983510504E-4</v>
      </c>
      <c r="AN714" s="8">
        <v>-0.18343432307636318</v>
      </c>
      <c r="AO714" s="8">
        <v>-3.2024170294271355E-2</v>
      </c>
      <c r="AP714" s="8">
        <v>0.60871496317912388</v>
      </c>
      <c r="AQ714" s="8">
        <v>-36.27490325778156</v>
      </c>
    </row>
    <row r="715" spans="32:43" x14ac:dyDescent="0.25">
      <c r="AF715" t="str">
        <v>Israel|2008</v>
      </c>
      <c r="AG715">
        <v>65</v>
      </c>
      <c r="AH715" s="8">
        <v>94.955114706659145</v>
      </c>
      <c r="AI715" s="8">
        <v>-29.955114706659145</v>
      </c>
      <c r="AJ715" s="8">
        <v>-31.243899907554642</v>
      </c>
      <c r="AK715" s="8">
        <v>4.1249178390303051E-2</v>
      </c>
      <c r="AL715" s="8">
        <v>-0.31810981321157755</v>
      </c>
      <c r="AM715" s="8">
        <v>6.2196457114562875E-4</v>
      </c>
      <c r="AN715" s="8">
        <v>-0.18343432307636318</v>
      </c>
      <c r="AO715" s="8">
        <v>-3.0102013525875305E-2</v>
      </c>
      <c r="AP715" s="8">
        <v>0.56401224562200558</v>
      </c>
      <c r="AQ715" s="8">
        <v>-31.243899907554642</v>
      </c>
    </row>
    <row r="716" spans="32:43" x14ac:dyDescent="0.25">
      <c r="AF716" t="str">
        <v>Israel|2007</v>
      </c>
      <c r="AG716">
        <v>68</v>
      </c>
      <c r="AH716" s="8">
        <v>98.70530435280557</v>
      </c>
      <c r="AI716" s="8">
        <v>-30.70530435280557</v>
      </c>
      <c r="AJ716" s="8">
        <v>-30.827811136614443</v>
      </c>
      <c r="AK716" s="8">
        <v>3.9739047078619126E-3</v>
      </c>
      <c r="AL716" s="8">
        <v>-0.31991676703630079</v>
      </c>
      <c r="AM716" s="8">
        <v>5.8334126158678977E-5</v>
      </c>
      <c r="AN716" s="8">
        <v>-0.18343432307636318</v>
      </c>
      <c r="AO716" s="8">
        <v>-2.967690539822276E-2</v>
      </c>
      <c r="AP716" s="8">
        <v>0.56561185192347307</v>
      </c>
      <c r="AQ716" s="8">
        <v>-30.827811136614443</v>
      </c>
    </row>
    <row r="717" spans="32:43" x14ac:dyDescent="0.25">
      <c r="AF717" t="str">
        <v>Israel|2006</v>
      </c>
      <c r="AG717">
        <v>68</v>
      </c>
      <c r="AH717" s="8">
        <v>98.152033554087723</v>
      </c>
      <c r="AI717" s="8">
        <v>-30.152033554087723</v>
      </c>
      <c r="AJ717" s="8">
        <v>-30.266649759790404</v>
      </c>
      <c r="AK717" s="8">
        <v>3.7868811583813946E-3</v>
      </c>
      <c r="AL717" s="8">
        <v>-0.31412278101006352</v>
      </c>
      <c r="AM717" s="8">
        <v>5.3583397506198969E-5</v>
      </c>
      <c r="AN717" s="8">
        <v>-0.16799678341230881</v>
      </c>
      <c r="AO717" s="8">
        <v>-2.8259772783070097E-2</v>
      </c>
      <c r="AP717" s="8">
        <v>0.56046657439142922</v>
      </c>
      <c r="AQ717" s="8">
        <v>-30.266649759790404</v>
      </c>
    </row>
    <row r="718" spans="32:43" x14ac:dyDescent="0.25">
      <c r="AF718" t="str">
        <v>Israel|2005</v>
      </c>
      <c r="AG718">
        <v>71</v>
      </c>
      <c r="AH718" s="8">
        <v>96.436523105948794</v>
      </c>
      <c r="AI718" s="8">
        <v>-25.436523105948794</v>
      </c>
      <c r="AJ718" s="8">
        <v>-25.533746495296466</v>
      </c>
      <c r="AK718" s="8">
        <v>3.8076429311140548E-3</v>
      </c>
      <c r="AL718" s="8">
        <v>-0.26499952730558574</v>
      </c>
      <c r="AM718" s="8">
        <v>3.8344684426174892E-5</v>
      </c>
      <c r="AN718" s="8">
        <v>-0.16799678341230881</v>
      </c>
      <c r="AO718" s="8">
        <v>-2.7323938255374887E-2</v>
      </c>
      <c r="AP718" s="8">
        <v>0.51478104792774348</v>
      </c>
      <c r="AQ718" s="8">
        <v>-25.533746495296466</v>
      </c>
    </row>
    <row r="719" spans="32:43" x14ac:dyDescent="0.25">
      <c r="AF719" t="str">
        <v>Israel|2004</v>
      </c>
      <c r="AG719">
        <v>69</v>
      </c>
      <c r="AH719" s="8">
        <v>86.714021576328435</v>
      </c>
      <c r="AI719" s="8">
        <v>-17.714021576328435</v>
      </c>
      <c r="AJ719" s="8">
        <v>-17.832384809790433</v>
      </c>
      <c r="AK719" s="8">
        <v>6.6375437006616278E-3</v>
      </c>
      <c r="AL719" s="8">
        <v>-0.18480863212308513</v>
      </c>
      <c r="AM719" s="8">
        <v>3.2602140640960795E-5</v>
      </c>
      <c r="AN719" s="8">
        <v>-0.16799678341230881</v>
      </c>
      <c r="AO719" s="8">
        <v>-2.6995024438609194E-2</v>
      </c>
      <c r="AP719" s="8">
        <v>0.42989374515464296</v>
      </c>
      <c r="AQ719" s="8">
        <v>-17.832384809790433</v>
      </c>
    </row>
    <row r="720" spans="32:43" x14ac:dyDescent="0.25">
      <c r="AF720" t="str">
        <v>Israel|2003</v>
      </c>
      <c r="AG720">
        <v>71</v>
      </c>
      <c r="AH720" s="8">
        <v>86.355356531891516</v>
      </c>
      <c r="AI720" s="8">
        <v>-15.355356531891516</v>
      </c>
      <c r="AJ720" s="8">
        <v>-15.457855494379183</v>
      </c>
      <c r="AK720" s="8">
        <v>6.6308656155401168E-3</v>
      </c>
      <c r="AL720" s="8">
        <v>-0.16020037490547831</v>
      </c>
      <c r="AM720" s="8">
        <v>2.4473077242172691E-5</v>
      </c>
      <c r="AN720" s="8">
        <v>-0.16799678341230881</v>
      </c>
      <c r="AO720" s="8">
        <v>-2.6813076880181908E-2</v>
      </c>
      <c r="AP720" s="8">
        <v>0.40025039026274328</v>
      </c>
      <c r="AQ720" s="8">
        <v>-15.457855494379183</v>
      </c>
    </row>
    <row r="721" spans="32:43" x14ac:dyDescent="0.25">
      <c r="AF721" t="str">
        <v>Israel|2002</v>
      </c>
      <c r="AG721">
        <v>74</v>
      </c>
      <c r="AH721" s="8">
        <v>97.077213624684674</v>
      </c>
      <c r="AI721" s="8">
        <v>-23.077213624684674</v>
      </c>
      <c r="AJ721" s="8">
        <v>-23.207430787881474</v>
      </c>
      <c r="AK721" s="8">
        <v>5.6110115930970541E-3</v>
      </c>
      <c r="AL721" s="8">
        <v>-0.24063797892569186</v>
      </c>
      <c r="AM721" s="8">
        <v>4.6678314129045891E-5</v>
      </c>
      <c r="AN721" s="8">
        <v>-0.16799678341230881</v>
      </c>
      <c r="AO721" s="8">
        <v>-2.6127971748297705E-2</v>
      </c>
      <c r="AP721" s="8">
        <v>0.49054865092638045</v>
      </c>
      <c r="AQ721" s="8">
        <v>-23.207430787881474</v>
      </c>
    </row>
    <row r="722" spans="32:43" x14ac:dyDescent="0.25">
      <c r="AF722" t="str">
        <v>Israel|2001</v>
      </c>
      <c r="AG722">
        <v>74</v>
      </c>
      <c r="AH722" s="8">
        <v>107.95847229750709</v>
      </c>
      <c r="AI722" s="8">
        <v>-33.958472297507086</v>
      </c>
      <c r="AJ722" s="8">
        <v>-34.065917226598962</v>
      </c>
      <c r="AK722" s="8">
        <v>3.1540301227522089E-3</v>
      </c>
      <c r="AL722" s="8">
        <v>-0.3536658039510055</v>
      </c>
      <c r="AM722" s="8">
        <v>5.6536104222588041E-5</v>
      </c>
      <c r="AN722" s="8">
        <v>-0.16799678341230881</v>
      </c>
      <c r="AO722" s="8">
        <v>-2.414056938789259E-2</v>
      </c>
      <c r="AP722" s="8">
        <v>0.59469807797823382</v>
      </c>
      <c r="AQ722" s="8">
        <v>-34.065917226598962</v>
      </c>
    </row>
    <row r="723" spans="32:43" x14ac:dyDescent="0.25">
      <c r="AF723" t="str">
        <v>Israel|2000</v>
      </c>
      <c r="AG723">
        <v>76</v>
      </c>
      <c r="AH723" s="8">
        <v>105.70296349349772</v>
      </c>
      <c r="AI723" s="8">
        <v>-29.70296349349772</v>
      </c>
      <c r="AJ723" s="8">
        <v>-29.793776201432436</v>
      </c>
      <c r="AK723" s="8">
        <v>3.0480428973065537E-3</v>
      </c>
      <c r="AL723" s="8">
        <v>-0.30932970014017808</v>
      </c>
      <c r="AM723" s="8">
        <v>4.1791893230758117E-5</v>
      </c>
      <c r="AN723" s="8">
        <v>-0.16799678341230881</v>
      </c>
      <c r="AO723" s="8">
        <v>-2.283723870036922E-2</v>
      </c>
      <c r="AP723" s="8">
        <v>0.55617416349573279</v>
      </c>
      <c r="AQ723" s="8">
        <v>-29.793776201432436</v>
      </c>
    </row>
    <row r="724" spans="32:43" x14ac:dyDescent="0.25">
      <c r="AF724" t="str">
        <v>Italy|2014</v>
      </c>
      <c r="AG724">
        <v>57</v>
      </c>
      <c r="AH724" s="8">
        <v>53.172855901740093</v>
      </c>
      <c r="AI724" s="8">
        <v>3.8271440982599074</v>
      </c>
      <c r="AJ724" s="8">
        <v>3.8542442206356524</v>
      </c>
      <c r="AK724" s="8">
        <v>7.0312416194725745E-3</v>
      </c>
      <c r="AL724" s="8">
        <v>3.9936129909028589E-2</v>
      </c>
      <c r="AM724" s="8">
        <v>1.6133565268403178E-6</v>
      </c>
      <c r="AN724" s="8">
        <v>-0.16799678341230881</v>
      </c>
      <c r="AO724" s="8">
        <v>-2.2790698488551052E-2</v>
      </c>
      <c r="AP724" s="8">
        <v>0.19984026098118615</v>
      </c>
      <c r="AQ724" s="8">
        <v>3.8542442206356524</v>
      </c>
    </row>
    <row r="725" spans="32:43" x14ac:dyDescent="0.25">
      <c r="AF725" t="str">
        <v>Italy|2013</v>
      </c>
      <c r="AG725">
        <v>58</v>
      </c>
      <c r="AH725" s="8">
        <v>69.298710842189706</v>
      </c>
      <c r="AI725" s="8">
        <v>-11.298710842189706</v>
      </c>
      <c r="AJ725" s="8">
        <v>-11.376947781999418</v>
      </c>
      <c r="AK725" s="8">
        <v>6.8767951922481287E-3</v>
      </c>
      <c r="AL725" s="8">
        <v>-0.11789252888972479</v>
      </c>
      <c r="AM725" s="8">
        <v>1.3748568701994464E-5</v>
      </c>
      <c r="AN725" s="8">
        <v>-0.16799678341230881</v>
      </c>
      <c r="AO725" s="8">
        <v>-2.2739573753021141E-2</v>
      </c>
      <c r="AP725" s="8">
        <v>0.34335481486317443</v>
      </c>
      <c r="AQ725" s="8">
        <v>-11.376947781999418</v>
      </c>
    </row>
    <row r="726" spans="32:43" x14ac:dyDescent="0.25">
      <c r="AF726" t="str">
        <v>Italy|2012</v>
      </c>
      <c r="AG726">
        <v>6</v>
      </c>
      <c r="AH726" s="8">
        <v>48.799506513834899</v>
      </c>
      <c r="AI726" s="8">
        <v>-42.799506513834899</v>
      </c>
      <c r="AJ726" s="8">
        <v>-43.100247915038111</v>
      </c>
      <c r="AK726" s="8">
        <v>6.9777185921540219E-3</v>
      </c>
      <c r="AL726" s="8">
        <v>-0.4465994862565667</v>
      </c>
      <c r="AM726" s="8">
        <v>2.0021326849496148E-4</v>
      </c>
      <c r="AN726" s="8">
        <v>-0.16799678341230881</v>
      </c>
      <c r="AO726" s="8">
        <v>-2.176696686351326E-2</v>
      </c>
      <c r="AP726" s="8">
        <v>0.66828099348744519</v>
      </c>
      <c r="AQ726" s="8">
        <v>-43.100247915038111</v>
      </c>
    </row>
    <row r="727" spans="32:43" x14ac:dyDescent="0.25">
      <c r="AF727" t="str">
        <v>Italy|2011</v>
      </c>
      <c r="AG727">
        <v>6</v>
      </c>
      <c r="AH727" s="8">
        <v>46.857305270928435</v>
      </c>
      <c r="AI727" s="8">
        <v>-40.857305270928435</v>
      </c>
      <c r="AJ727" s="8">
        <v>-41.186869665450416</v>
      </c>
      <c r="AK727" s="8">
        <v>8.0016859061866168E-3</v>
      </c>
      <c r="AL727" s="8">
        <v>-0.42655320229364424</v>
      </c>
      <c r="AM727" s="8">
        <v>2.0966162097161884E-4</v>
      </c>
      <c r="AN727" s="8">
        <v>-0.15259917916833116</v>
      </c>
      <c r="AO727" s="8">
        <v>-2.1503192689007199E-2</v>
      </c>
      <c r="AP727" s="8">
        <v>0.6531104058990671</v>
      </c>
      <c r="AQ727" s="8">
        <v>-41.186869665450416</v>
      </c>
    </row>
    <row r="728" spans="32:43" x14ac:dyDescent="0.25">
      <c r="AF728" t="str">
        <v>Italy|2010</v>
      </c>
      <c r="AG728">
        <v>6</v>
      </c>
      <c r="AH728" s="8">
        <v>47.769918134348387</v>
      </c>
      <c r="AI728" s="8">
        <v>-41.769918134348387</v>
      </c>
      <c r="AJ728" s="8">
        <v>-42.081974856838258</v>
      </c>
      <c r="AK728" s="8">
        <v>7.4154486226341732E-3</v>
      </c>
      <c r="AL728" s="8">
        <v>-0.43595214872698562</v>
      </c>
      <c r="AM728" s="8">
        <v>2.0283809533743369E-4</v>
      </c>
      <c r="AN728" s="8">
        <v>-0.15259917916833116</v>
      </c>
      <c r="AO728" s="8">
        <v>-2.1380472213084173E-2</v>
      </c>
      <c r="AP728" s="8">
        <v>0.66026672544282106</v>
      </c>
      <c r="AQ728" s="8">
        <v>-42.081974856838258</v>
      </c>
    </row>
    <row r="729" spans="32:43" x14ac:dyDescent="0.25">
      <c r="AF729" t="str">
        <v>Italy|2009</v>
      </c>
      <c r="AG729">
        <v>61</v>
      </c>
      <c r="AH729" s="8">
        <v>50.185210052603736</v>
      </c>
      <c r="AI729" s="8">
        <v>10.814789947396264</v>
      </c>
      <c r="AJ729" s="8">
        <v>10.895961295959609</v>
      </c>
      <c r="AK729" s="8">
        <v>7.4496729897016393E-3</v>
      </c>
      <c r="AL729" s="8">
        <v>0.1128757826294895</v>
      </c>
      <c r="AM729" s="8">
        <v>1.3661178994317581E-5</v>
      </c>
      <c r="AN729" s="8">
        <v>-0.15259917916833116</v>
      </c>
      <c r="AO729" s="8">
        <v>-2.0415910059844194E-2</v>
      </c>
      <c r="AP729" s="8">
        <v>0.33596991328017678</v>
      </c>
      <c r="AQ729" s="8">
        <v>10.895961295959609</v>
      </c>
    </row>
    <row r="730" spans="32:43" x14ac:dyDescent="0.25">
      <c r="AF730" t="str">
        <v>Italy|2008</v>
      </c>
      <c r="AG730">
        <v>61</v>
      </c>
      <c r="AH730" s="8">
        <v>76.329868449629544</v>
      </c>
      <c r="AI730" s="8">
        <v>-15.329868449629544</v>
      </c>
      <c r="AJ730" s="8">
        <v>-15.440909654640546</v>
      </c>
      <c r="AK730" s="8">
        <v>7.1913642068120905E-3</v>
      </c>
      <c r="AL730" s="8">
        <v>-0.15997960097486424</v>
      </c>
      <c r="AM730" s="8">
        <v>2.6483593697025224E-5</v>
      </c>
      <c r="AN730" s="8">
        <v>-0.15259917916833116</v>
      </c>
      <c r="AO730" s="8">
        <v>-2.0309524289605373E-2</v>
      </c>
      <c r="AP730" s="8">
        <v>0.39997450040579369</v>
      </c>
      <c r="AQ730" s="8">
        <v>-15.440909654640546</v>
      </c>
    </row>
    <row r="731" spans="32:43" x14ac:dyDescent="0.25">
      <c r="AF731" t="str">
        <v>Italy|2007</v>
      </c>
      <c r="AG731">
        <v>63</v>
      </c>
      <c r="AH731" s="8">
        <v>57.265000271411537</v>
      </c>
      <c r="AI731" s="8">
        <v>5.7349997285884626</v>
      </c>
      <c r="AJ731" s="8">
        <v>5.7758399011928248</v>
      </c>
      <c r="AK731" s="8">
        <v>7.070862991879031E-3</v>
      </c>
      <c r="AL731" s="8">
        <v>5.9845738202945732E-2</v>
      </c>
      <c r="AM731" s="8">
        <v>3.6435319653567133E-6</v>
      </c>
      <c r="AN731" s="8">
        <v>-0.15259917916833116</v>
      </c>
      <c r="AO731" s="8">
        <v>-1.7520936240757429E-2</v>
      </c>
      <c r="AP731" s="8">
        <v>0.24463388604799977</v>
      </c>
      <c r="AQ731" s="8">
        <v>5.7758399011928248</v>
      </c>
    </row>
    <row r="732" spans="32:43" x14ac:dyDescent="0.25">
      <c r="AF732" t="str">
        <v>Italy|2006</v>
      </c>
      <c r="AG732">
        <v>65</v>
      </c>
      <c r="AH732" s="8">
        <v>80.564905842596602</v>
      </c>
      <c r="AI732" s="8">
        <v>-15.564905842596602</v>
      </c>
      <c r="AJ732" s="8">
        <v>-15.661748621312341</v>
      </c>
      <c r="AK732" s="8">
        <v>6.1833950382753113E-3</v>
      </c>
      <c r="AL732" s="8">
        <v>-0.16235001298118718</v>
      </c>
      <c r="AM732" s="8">
        <v>2.3427576231584673E-5</v>
      </c>
      <c r="AN732" s="8">
        <v>-0.14491415070215705</v>
      </c>
      <c r="AO732" s="8">
        <v>-1.6733254598519952E-2</v>
      </c>
      <c r="AP732" s="8">
        <v>0.40292680846673279</v>
      </c>
      <c r="AQ732" s="8">
        <v>-15.661748621312341</v>
      </c>
    </row>
    <row r="733" spans="32:43" x14ac:dyDescent="0.25">
      <c r="AF733" t="str">
        <v>Italy|2005</v>
      </c>
      <c r="AG733">
        <v>66</v>
      </c>
      <c r="AH733" s="8">
        <v>65.898676646322343</v>
      </c>
      <c r="AI733" s="8">
        <v>0.10132335367765677</v>
      </c>
      <c r="AJ733" s="8">
        <v>0.10189613408850869</v>
      </c>
      <c r="AK733" s="8">
        <v>5.6212182726617568E-3</v>
      </c>
      <c r="AL733" s="8">
        <v>1.056556158706313E-3</v>
      </c>
      <c r="AM733" s="8">
        <v>9.0150000283200083E-10</v>
      </c>
      <c r="AN733" s="8">
        <v>-0.14491415070215705</v>
      </c>
      <c r="AO733" s="8">
        <v>-1.5611323426890132E-2</v>
      </c>
      <c r="AP733" s="8">
        <v>3.2504709792679477E-2</v>
      </c>
      <c r="AQ733" s="8">
        <v>0.10189613408850869</v>
      </c>
    </row>
    <row r="734" spans="32:43" x14ac:dyDescent="0.25">
      <c r="AF734" t="str">
        <v>Italy|2004</v>
      </c>
      <c r="AG734">
        <v>66</v>
      </c>
      <c r="AH734" s="8">
        <v>71.034517118496012</v>
      </c>
      <c r="AI734" s="8">
        <v>-5.0345171184960122</v>
      </c>
      <c r="AJ734" s="8">
        <v>-5.0621660681683318</v>
      </c>
      <c r="AK734" s="8">
        <v>5.4618811986790455E-3</v>
      </c>
      <c r="AL734" s="8">
        <v>-5.2493563954770263E-2</v>
      </c>
      <c r="AM734" s="8">
        <v>2.1618964823345367E-6</v>
      </c>
      <c r="AN734" s="8">
        <v>-0.14491415070215705</v>
      </c>
      <c r="AO734" s="8">
        <v>-1.4265111753317425E-2</v>
      </c>
      <c r="AP734" s="8">
        <v>0.22911473971521401</v>
      </c>
      <c r="AQ734" s="8">
        <v>-5.0621660681683318</v>
      </c>
    </row>
    <row r="735" spans="32:43" x14ac:dyDescent="0.25">
      <c r="AF735" t="str">
        <v>Italy|2003</v>
      </c>
      <c r="AG735">
        <v>72</v>
      </c>
      <c r="AH735" s="8">
        <v>78.458977301514977</v>
      </c>
      <c r="AI735" s="8">
        <v>-6.4589773015149774</v>
      </c>
      <c r="AJ735" s="8">
        <v>-6.4923020357681152</v>
      </c>
      <c r="AK735" s="8">
        <v>5.1329611699426876E-3</v>
      </c>
      <c r="AL735" s="8">
        <v>-6.733489564233168E-2</v>
      </c>
      <c r="AM735" s="8">
        <v>3.341837124131974E-6</v>
      </c>
      <c r="AN735" s="8">
        <v>-0.14491415070215705</v>
      </c>
      <c r="AO735" s="8">
        <v>-1.3436499665752099E-2</v>
      </c>
      <c r="AP735" s="8">
        <v>0.25948968311347503</v>
      </c>
      <c r="AQ735" s="8">
        <v>-6.4923020357681152</v>
      </c>
    </row>
    <row r="736" spans="32:43" x14ac:dyDescent="0.25">
      <c r="AF736" t="str">
        <v>Italy|2002</v>
      </c>
      <c r="AG736">
        <v>72</v>
      </c>
      <c r="AH736" s="8">
        <v>84.040122914901843</v>
      </c>
      <c r="AI736" s="8">
        <v>-12.040122914901843</v>
      </c>
      <c r="AJ736" s="8">
        <v>-12.094424782542442</v>
      </c>
      <c r="AK736" s="8">
        <v>4.4898263966203136E-3</v>
      </c>
      <c r="AL736" s="8">
        <v>-0.12547783694291262</v>
      </c>
      <c r="AM736" s="8">
        <v>1.0144247887770779E-5</v>
      </c>
      <c r="AN736" s="8">
        <v>-0.14491415070215705</v>
      </c>
      <c r="AO736" s="8">
        <v>-1.3124546541324019E-2</v>
      </c>
      <c r="AP736" s="8">
        <v>0.35422850950045315</v>
      </c>
      <c r="AQ736" s="8">
        <v>-12.094424782542442</v>
      </c>
    </row>
    <row r="737" spans="32:43" x14ac:dyDescent="0.25">
      <c r="AF737" t="str">
        <v>Italy|2001</v>
      </c>
      <c r="AG737">
        <v>75</v>
      </c>
      <c r="AH737" s="8">
        <v>103.09725136801512</v>
      </c>
      <c r="AI737" s="8">
        <v>-28.097251368015122</v>
      </c>
      <c r="AJ737" s="8">
        <v>-28.278493334624745</v>
      </c>
      <c r="AK737" s="8">
        <v>6.409180449076634E-3</v>
      </c>
      <c r="AL737" s="8">
        <v>-0.29310215127486422</v>
      </c>
      <c r="AM737" s="8">
        <v>7.9165307158988638E-5</v>
      </c>
      <c r="AN737" s="8">
        <v>-0.14491415070215705</v>
      </c>
      <c r="AO737" s="8">
        <v>-1.281541119503966E-2</v>
      </c>
      <c r="AP737" s="8">
        <v>0.54138909415951875</v>
      </c>
      <c r="AQ737" s="8">
        <v>-28.278493334624745</v>
      </c>
    </row>
    <row r="738" spans="32:43" x14ac:dyDescent="0.25">
      <c r="AF738" t="str">
        <v>Italy|2000</v>
      </c>
      <c r="AG738">
        <v>77</v>
      </c>
      <c r="AH738" s="8">
        <v>104.73400869745643</v>
      </c>
      <c r="AI738" s="8">
        <v>-27.734008697456431</v>
      </c>
      <c r="AJ738" s="8">
        <v>-27.911034714532633</v>
      </c>
      <c r="AK738" s="8">
        <v>6.3425100103517464E-3</v>
      </c>
      <c r="AL738" s="8">
        <v>-0.28930320597619763</v>
      </c>
      <c r="AM738" s="8">
        <v>7.6319040840068143E-5</v>
      </c>
      <c r="AN738" s="8">
        <v>-0.14491415070215705</v>
      </c>
      <c r="AO738" s="8">
        <v>-1.2225352927647535E-2</v>
      </c>
      <c r="AP738" s="8">
        <v>0.53786913461937713</v>
      </c>
      <c r="AQ738" s="8">
        <v>-27.911034714532633</v>
      </c>
    </row>
    <row r="739" spans="32:43" x14ac:dyDescent="0.25">
      <c r="AF739" t="str">
        <v>Jamaica|2014</v>
      </c>
      <c r="AG739">
        <v>133</v>
      </c>
      <c r="AH739" s="8">
        <v>147.711800036531</v>
      </c>
      <c r="AI739" s="8">
        <v>-14.711800036531002</v>
      </c>
      <c r="AJ739" s="8">
        <v>-14.726057303294573</v>
      </c>
      <c r="AK739" s="8">
        <v>9.6816591637061079E-4</v>
      </c>
      <c r="AL739" s="8">
        <v>-0.15305062377763537</v>
      </c>
      <c r="AM739" s="8">
        <v>3.2429677530776885E-6</v>
      </c>
      <c r="AN739" s="8">
        <v>-0.14491415070215705</v>
      </c>
      <c r="AO739" s="8">
        <v>-1.173987165752619E-2</v>
      </c>
      <c r="AP739" s="8">
        <v>0.39121685006864848</v>
      </c>
      <c r="AQ739" s="8">
        <v>-14.726057303294573</v>
      </c>
    </row>
    <row r="740" spans="32:43" x14ac:dyDescent="0.25">
      <c r="AF740" t="str">
        <v>Jamaica|2013</v>
      </c>
      <c r="AG740">
        <v>136</v>
      </c>
      <c r="AH740" s="8">
        <v>150.49920557942832</v>
      </c>
      <c r="AI740" s="8">
        <v>-14.49920557942832</v>
      </c>
      <c r="AJ740" s="8">
        <v>-14.515438624220321</v>
      </c>
      <c r="AK740" s="8">
        <v>1.1183296083740316E-3</v>
      </c>
      <c r="AL740" s="8">
        <v>-0.15085028671077316</v>
      </c>
      <c r="AM740" s="8">
        <v>3.639569519499995E-6</v>
      </c>
      <c r="AN740" s="8">
        <v>-0.14491415070215705</v>
      </c>
      <c r="AO740" s="8">
        <v>-9.8673538841763317E-3</v>
      </c>
      <c r="AP740" s="8">
        <v>0.38839449881631066</v>
      </c>
      <c r="AQ740" s="8">
        <v>-14.515438624220321</v>
      </c>
    </row>
    <row r="741" spans="32:43" x14ac:dyDescent="0.25">
      <c r="AF741" t="str">
        <v>Jamaica|2012</v>
      </c>
      <c r="AG741">
        <v>138</v>
      </c>
      <c r="AH741" s="8">
        <v>148.85529877477532</v>
      </c>
      <c r="AI741" s="8">
        <v>-10.855298774775321</v>
      </c>
      <c r="AJ741" s="8">
        <v>-10.867006985061321</v>
      </c>
      <c r="AK741" s="8">
        <v>1.0774089224470957E-3</v>
      </c>
      <c r="AL741" s="8">
        <v>-0.11293662833688188</v>
      </c>
      <c r="AM741" s="8">
        <v>1.9652614203942035E-6</v>
      </c>
      <c r="AN741" s="8">
        <v>-0.13110232719584994</v>
      </c>
      <c r="AO741" s="8">
        <v>-8.7494752001712264E-3</v>
      </c>
      <c r="AP741" s="8">
        <v>0.33606045339623331</v>
      </c>
      <c r="AQ741" s="8">
        <v>-10.867006985061321</v>
      </c>
    </row>
    <row r="742" spans="32:43" x14ac:dyDescent="0.25">
      <c r="AF742" t="str">
        <v>Jamaica|2011</v>
      </c>
      <c r="AG742">
        <v>139</v>
      </c>
      <c r="AH742" s="8">
        <v>149.58332820530123</v>
      </c>
      <c r="AI742" s="8">
        <v>-10.583328205301228</v>
      </c>
      <c r="AJ742" s="8">
        <v>-10.594742088835476</v>
      </c>
      <c r="AK742" s="8">
        <v>1.0773158457792994E-3</v>
      </c>
      <c r="AL742" s="8">
        <v>-0.11010708900818456</v>
      </c>
      <c r="AM742" s="8">
        <v>1.8678573007593831E-6</v>
      </c>
      <c r="AN742" s="8">
        <v>-0.13110232719584994</v>
      </c>
      <c r="AO742" s="8">
        <v>-8.0769361110949022E-3</v>
      </c>
      <c r="AP742" s="8">
        <v>0.33182388251628991</v>
      </c>
      <c r="AQ742" s="8">
        <v>-10.594742088835476</v>
      </c>
    </row>
    <row r="743" spans="32:43" x14ac:dyDescent="0.25">
      <c r="AF743" t="str">
        <v>Jamaica|2010</v>
      </c>
      <c r="AG743">
        <v>138</v>
      </c>
      <c r="AH743" s="8">
        <v>148.23688224310607</v>
      </c>
      <c r="AI743" s="8">
        <v>-10.236882243106066</v>
      </c>
      <c r="AJ743" s="8">
        <v>-10.246762569128608</v>
      </c>
      <c r="AK743" s="8">
        <v>9.6423879795061039E-4</v>
      </c>
      <c r="AL743" s="8">
        <v>-0.10649669853821023</v>
      </c>
      <c r="AM743" s="8">
        <v>1.5637877866967692E-6</v>
      </c>
      <c r="AN743" s="8">
        <v>-0.13110232719584994</v>
      </c>
      <c r="AO743" s="8">
        <v>-5.6704054961583131E-3</v>
      </c>
      <c r="AP743" s="8">
        <v>0.32633831913860534</v>
      </c>
      <c r="AQ743" s="8">
        <v>-10.246762569128608</v>
      </c>
    </row>
    <row r="744" spans="32:43" x14ac:dyDescent="0.25">
      <c r="AF744" t="str">
        <v>Jamaica|2009</v>
      </c>
      <c r="AG744">
        <v>142</v>
      </c>
      <c r="AH744" s="8">
        <v>149.09799710044493</v>
      </c>
      <c r="AI744" s="8">
        <v>-7.0979971004449283</v>
      </c>
      <c r="AJ744" s="8">
        <v>-7.1057028182354518</v>
      </c>
      <c r="AK744" s="8">
        <v>1.0844413265846833E-3</v>
      </c>
      <c r="AL744" s="8">
        <v>-7.3846579336764348E-2</v>
      </c>
      <c r="AM744" s="8">
        <v>8.4574610847890986E-7</v>
      </c>
      <c r="AN744" s="8">
        <v>-0.13110232719584994</v>
      </c>
      <c r="AO744" s="8">
        <v>-5.3570411275433646E-3</v>
      </c>
      <c r="AP744" s="8">
        <v>0.27174727107510088</v>
      </c>
      <c r="AQ744" s="8">
        <v>-7.1057028182354518</v>
      </c>
    </row>
    <row r="745" spans="32:43" x14ac:dyDescent="0.25">
      <c r="AF745" t="str">
        <v>Jamaica|2008</v>
      </c>
      <c r="AG745">
        <v>145</v>
      </c>
      <c r="AH745" s="8">
        <v>150.24791040978468</v>
      </c>
      <c r="AI745" s="8">
        <v>-5.24791040978468</v>
      </c>
      <c r="AJ745" s="8">
        <v>-5.2532816877242077</v>
      </c>
      <c r="AK745" s="8">
        <v>1.0224614362634716E-3</v>
      </c>
      <c r="AL745" s="8">
        <v>-5.4596839730308891E-2</v>
      </c>
      <c r="AM745" s="8">
        <v>4.3584110109225495E-7</v>
      </c>
      <c r="AN745" s="8">
        <v>-0.13110232719584994</v>
      </c>
      <c r="AO745" s="8">
        <v>-4.5811752776149118E-3</v>
      </c>
      <c r="AP745" s="8">
        <v>0.23365966646023634</v>
      </c>
      <c r="AQ745" s="8">
        <v>-5.2532816877242077</v>
      </c>
    </row>
    <row r="746" spans="32:43" x14ac:dyDescent="0.25">
      <c r="AF746" t="str">
        <v>Jamaica|2007</v>
      </c>
      <c r="AG746">
        <v>148</v>
      </c>
      <c r="AH746" s="8">
        <v>157.04785234124162</v>
      </c>
      <c r="AI746" s="8">
        <v>-9.0478523412416223</v>
      </c>
      <c r="AJ746" s="8">
        <v>-9.0565991506947299</v>
      </c>
      <c r="AK746" s="8">
        <v>9.6579403676450297E-4</v>
      </c>
      <c r="AL746" s="8">
        <v>-9.4127013511790134E-2</v>
      </c>
      <c r="AM746" s="8">
        <v>1.2235865098698011E-6</v>
      </c>
      <c r="AN746" s="8">
        <v>-0.13110232719584994</v>
      </c>
      <c r="AO746" s="8">
        <v>-3.6808589847476501E-3</v>
      </c>
      <c r="AP746" s="8">
        <v>0.30680126060984519</v>
      </c>
      <c r="AQ746" s="8">
        <v>-9.0565991506947299</v>
      </c>
    </row>
    <row r="747" spans="32:43" x14ac:dyDescent="0.25">
      <c r="AF747" t="str">
        <v>Jamaica|2006</v>
      </c>
      <c r="AG747">
        <v>15</v>
      </c>
      <c r="AH747" s="8">
        <v>162.00080574699692</v>
      </c>
      <c r="AI747" s="8">
        <v>-147.00080574699692</v>
      </c>
      <c r="AJ747" s="8">
        <v>-147.15573031627579</v>
      </c>
      <c r="AK747" s="8">
        <v>1.0527933159375975E-3</v>
      </c>
      <c r="AL747" s="8">
        <v>-1.5293518087643778</v>
      </c>
      <c r="AM747" s="8">
        <v>3.5214160900743437E-4</v>
      </c>
      <c r="AN747" s="8">
        <v>-0.13110232719584994</v>
      </c>
      <c r="AO747" s="8">
        <v>-1.7333838419897572E-3</v>
      </c>
      <c r="AP747" s="8">
        <v>1.236669644150926</v>
      </c>
      <c r="AQ747" s="8">
        <v>-147.15573031627579</v>
      </c>
    </row>
    <row r="748" spans="32:43" x14ac:dyDescent="0.25">
      <c r="AF748" t="str">
        <v>Jamaica|2005</v>
      </c>
      <c r="AG748">
        <v>161</v>
      </c>
      <c r="AH748" s="8">
        <v>168.04331265320741</v>
      </c>
      <c r="AI748" s="8">
        <v>-7.0433126532074084</v>
      </c>
      <c r="AJ748" s="8">
        <v>-7.0497817116691257</v>
      </c>
      <c r="AK748" s="8">
        <v>9.1762535725176011E-4</v>
      </c>
      <c r="AL748" s="8">
        <v>-7.3271532106954834E-2</v>
      </c>
      <c r="AM748" s="8">
        <v>7.0442800643450973E-7</v>
      </c>
      <c r="AN748" s="8">
        <v>-0.13110232719584994</v>
      </c>
      <c r="AO748" s="8">
        <v>-1.0413419768215109E-3</v>
      </c>
      <c r="AP748" s="8">
        <v>0.27068714802693317</v>
      </c>
      <c r="AQ748" s="8">
        <v>-7.0497817116691257</v>
      </c>
    </row>
    <row r="749" spans="32:43" x14ac:dyDescent="0.25">
      <c r="AF749" t="str">
        <v>Jamaica|2004</v>
      </c>
      <c r="AG749">
        <v>165</v>
      </c>
      <c r="AH749" s="8">
        <v>189.97656678162892</v>
      </c>
      <c r="AI749" s="8">
        <v>-24.976566781628918</v>
      </c>
      <c r="AJ749" s="8">
        <v>-24.999159829825238</v>
      </c>
      <c r="AK749" s="8">
        <v>9.0375230008183163E-4</v>
      </c>
      <c r="AL749" s="8">
        <v>-0.25982924500153104</v>
      </c>
      <c r="AM749" s="8">
        <v>8.7240894617343715E-6</v>
      </c>
      <c r="AN749" s="8">
        <v>-0.13110232719584994</v>
      </c>
      <c r="AO749" s="8">
        <v>1.709357293259743E-4</v>
      </c>
      <c r="AP749" s="8">
        <v>0.50973448480707195</v>
      </c>
      <c r="AQ749" s="8">
        <v>-24.999159829825238</v>
      </c>
    </row>
    <row r="750" spans="32:43" x14ac:dyDescent="0.25">
      <c r="AF750" t="str">
        <v>Jamaica|2003</v>
      </c>
      <c r="AG750">
        <v>166</v>
      </c>
      <c r="AH750" s="8">
        <v>177.9884017655458</v>
      </c>
      <c r="AI750" s="8">
        <v>-11.988401765545802</v>
      </c>
      <c r="AJ750" s="8">
        <v>-11.9987325593173</v>
      </c>
      <c r="AK750" s="8">
        <v>8.609904188151726E-4</v>
      </c>
      <c r="AL750" s="8">
        <v>-0.12471172472798905</v>
      </c>
      <c r="AM750" s="8">
        <v>1.9146479625170886E-6</v>
      </c>
      <c r="AN750" s="8">
        <v>-0.13110232719584994</v>
      </c>
      <c r="AO750" s="8">
        <v>3.3583344703834705E-4</v>
      </c>
      <c r="AP750" s="8">
        <v>0.35314547247273192</v>
      </c>
      <c r="AQ750" s="8">
        <v>-11.9987325593173</v>
      </c>
    </row>
    <row r="751" spans="32:43" x14ac:dyDescent="0.25">
      <c r="AF751" t="str">
        <v>Jordan|2014</v>
      </c>
      <c r="AG751">
        <v>113</v>
      </c>
      <c r="AH751" s="8">
        <v>128.4846939541689</v>
      </c>
      <c r="AI751" s="8">
        <v>-15.484693954168904</v>
      </c>
      <c r="AJ751" s="8">
        <v>-15.520915653382014</v>
      </c>
      <c r="AK751" s="8">
        <v>2.3337346856347691E-3</v>
      </c>
      <c r="AL751" s="8">
        <v>-0.16120144732751424</v>
      </c>
      <c r="AM751" s="8">
        <v>8.6837243111816142E-6</v>
      </c>
      <c r="AN751" s="8">
        <v>-0.13110232719584994</v>
      </c>
      <c r="AO751" s="8">
        <v>1.056556158706313E-3</v>
      </c>
      <c r="AP751" s="8">
        <v>0.40149900040661901</v>
      </c>
      <c r="AQ751" s="8">
        <v>-15.520915653382014</v>
      </c>
    </row>
    <row r="752" spans="32:43" x14ac:dyDescent="0.25">
      <c r="AF752" t="str">
        <v>Jordan|2013</v>
      </c>
      <c r="AG752">
        <v>114</v>
      </c>
      <c r="AH752" s="8">
        <v>126.25291004325248</v>
      </c>
      <c r="AI752" s="8">
        <v>-12.252910043252484</v>
      </c>
      <c r="AJ752" s="8">
        <v>-12.280321555330604</v>
      </c>
      <c r="AK752" s="8">
        <v>2.2321493744778586E-3</v>
      </c>
      <c r="AL752" s="8">
        <v>-0.12755087616239985</v>
      </c>
      <c r="AM752" s="8">
        <v>5.1995121822945475E-6</v>
      </c>
      <c r="AN752" s="8">
        <v>-0.13110232719584994</v>
      </c>
      <c r="AO752" s="8">
        <v>2.2573509723524815E-3</v>
      </c>
      <c r="AP752" s="8">
        <v>0.35714265519873128</v>
      </c>
      <c r="AQ752" s="8">
        <v>-12.280321555330604</v>
      </c>
    </row>
    <row r="753" spans="32:43" x14ac:dyDescent="0.25">
      <c r="AF753" t="str">
        <v>Jordan|2012</v>
      </c>
      <c r="AG753">
        <v>115</v>
      </c>
      <c r="AH753" s="8">
        <v>131.33189607831522</v>
      </c>
      <c r="AI753" s="8">
        <v>-16.331896078315225</v>
      </c>
      <c r="AJ753" s="8">
        <v>-16.368000884447461</v>
      </c>
      <c r="AK753" s="8">
        <v>2.2058164822401599E-3</v>
      </c>
      <c r="AL753" s="8">
        <v>-0.17001023906665275</v>
      </c>
      <c r="AM753" s="8">
        <v>9.1281028681395704E-6</v>
      </c>
      <c r="AN753" s="8">
        <v>-0.13110232719584994</v>
      </c>
      <c r="AO753" s="8">
        <v>2.2606240516797622E-3</v>
      </c>
      <c r="AP753" s="8">
        <v>0.41232297906696003</v>
      </c>
      <c r="AQ753" s="8">
        <v>-16.368000884447461</v>
      </c>
    </row>
    <row r="754" spans="32:43" x14ac:dyDescent="0.25">
      <c r="AF754" t="str">
        <v>Jordan|2011</v>
      </c>
      <c r="AG754">
        <v>116</v>
      </c>
      <c r="AH754" s="8">
        <v>128.53977968742021</v>
      </c>
      <c r="AI754" s="8">
        <v>-12.539779687420207</v>
      </c>
      <c r="AJ754" s="8">
        <v>-12.56919709029679</v>
      </c>
      <c r="AK754" s="8">
        <v>2.3404361205611279E-3</v>
      </c>
      <c r="AL754" s="8">
        <v>-0.13054422837702476</v>
      </c>
      <c r="AM754" s="8">
        <v>5.7112573893474082E-6</v>
      </c>
      <c r="AN754" s="8">
        <v>-0.13110232719584994</v>
      </c>
      <c r="AO754" s="8">
        <v>2.2880760778089481E-3</v>
      </c>
      <c r="AP754" s="8">
        <v>0.36130904829110599</v>
      </c>
      <c r="AQ754" s="8">
        <v>-12.56919709029679</v>
      </c>
    </row>
    <row r="755" spans="32:43" x14ac:dyDescent="0.25">
      <c r="AF755" t="str">
        <v>Jordan|2010</v>
      </c>
      <c r="AG755">
        <v>117</v>
      </c>
      <c r="AH755" s="8">
        <v>124.50512549166302</v>
      </c>
      <c r="AI755" s="8">
        <v>-7.5051254916630228</v>
      </c>
      <c r="AJ755" s="8">
        <v>-7.5238656205036998</v>
      </c>
      <c r="AK755" s="8">
        <v>2.4907580472473211E-3</v>
      </c>
      <c r="AL755" s="8">
        <v>-7.8137308686049678E-2</v>
      </c>
      <c r="AM755" s="8">
        <v>2.1778776151809001E-6</v>
      </c>
      <c r="AN755" s="8">
        <v>-0.10966589624527968</v>
      </c>
      <c r="AO755" s="8">
        <v>3.6028311865291302E-3</v>
      </c>
      <c r="AP755" s="8">
        <v>0.27953051476726054</v>
      </c>
      <c r="AQ755" s="8">
        <v>-7.5238656205036998</v>
      </c>
    </row>
    <row r="756" spans="32:43" x14ac:dyDescent="0.25">
      <c r="AF756" t="str">
        <v>Jordan|2009</v>
      </c>
      <c r="AG756">
        <v>118</v>
      </c>
      <c r="AH756" s="8">
        <v>119.29042504857765</v>
      </c>
      <c r="AI756" s="8">
        <v>-1.2904250485776458</v>
      </c>
      <c r="AJ756" s="8">
        <v>-1.2939622255895193</v>
      </c>
      <c r="AK756" s="8">
        <v>2.7336014467207212E-3</v>
      </c>
      <c r="AL756" s="8">
        <v>-1.3436499665752099E-2</v>
      </c>
      <c r="AM756" s="8">
        <v>7.0696556494111579E-8</v>
      </c>
      <c r="AN756" s="8">
        <v>-0.10966589624527968</v>
      </c>
      <c r="AO756" s="8">
        <v>3.8527487646442117E-3</v>
      </c>
      <c r="AP756" s="8">
        <v>0.11591591636074874</v>
      </c>
      <c r="AQ756" s="8">
        <v>-1.2939622255895193</v>
      </c>
    </row>
    <row r="757" spans="32:43" x14ac:dyDescent="0.25">
      <c r="AF757" t="str">
        <v>Jordan|2008</v>
      </c>
      <c r="AG757">
        <v>119</v>
      </c>
      <c r="AH757" s="8">
        <v>119.94773019945345</v>
      </c>
      <c r="AI757" s="8">
        <v>-0.94773019945344572</v>
      </c>
      <c r="AJ757" s="8">
        <v>-0.95016445562494833</v>
      </c>
      <c r="AK757" s="8">
        <v>2.5619314183895265E-3</v>
      </c>
      <c r="AL757" s="8">
        <v>-9.8673538841763317E-3</v>
      </c>
      <c r="AM757" s="8">
        <v>3.5726043955715535E-8</v>
      </c>
      <c r="AN757" s="8">
        <v>-0.10966589624527968</v>
      </c>
      <c r="AO757" s="8">
        <v>7.854583972021276E-3</v>
      </c>
      <c r="AP757" s="8">
        <v>9.9334555337889999E-2</v>
      </c>
      <c r="AQ757" s="8">
        <v>-0.95016445562494833</v>
      </c>
    </row>
    <row r="758" spans="32:43" x14ac:dyDescent="0.25">
      <c r="AF758" t="str">
        <v>Jordan|2007</v>
      </c>
      <c r="AG758">
        <v>12</v>
      </c>
      <c r="AH758" s="8">
        <v>120.63148444888813</v>
      </c>
      <c r="AI758" s="8">
        <v>-108.63148444888813</v>
      </c>
      <c r="AJ758" s="8">
        <v>-108.90559137629771</v>
      </c>
      <c r="AK758" s="8">
        <v>2.5169224458132756E-3</v>
      </c>
      <c r="AL758" s="8">
        <v>-1.1309981646883052</v>
      </c>
      <c r="AM758" s="8">
        <v>4.6109462280244492E-4</v>
      </c>
      <c r="AN758" s="8">
        <v>-0.10966589624527968</v>
      </c>
      <c r="AO758" s="8">
        <v>8.7261364737912621E-3</v>
      </c>
      <c r="AP758" s="8">
        <v>1.0634839748149969</v>
      </c>
      <c r="AQ758" s="8">
        <v>-108.90559137629771</v>
      </c>
    </row>
    <row r="759" spans="32:43" x14ac:dyDescent="0.25">
      <c r="AF759" t="str">
        <v>Jordan|2006</v>
      </c>
      <c r="AG759">
        <v>121</v>
      </c>
      <c r="AH759" s="8">
        <v>119.42984172423209</v>
      </c>
      <c r="AI759" s="8">
        <v>1.5701582757679091</v>
      </c>
      <c r="AJ759" s="8">
        <v>1.5742468338233253</v>
      </c>
      <c r="AK759" s="8">
        <v>2.5971518364032312E-3</v>
      </c>
      <c r="AL759" s="8">
        <v>1.6348092440785601E-2</v>
      </c>
      <c r="AM759" s="8">
        <v>9.9417506389775914E-8</v>
      </c>
      <c r="AN759" s="8">
        <v>-0.10966589624527968</v>
      </c>
      <c r="AO759" s="8">
        <v>1.026817294195217E-2</v>
      </c>
      <c r="AP759" s="8">
        <v>0.12785965916107239</v>
      </c>
      <c r="AQ759" s="8">
        <v>1.5742468338233253</v>
      </c>
    </row>
    <row r="760" spans="32:43" x14ac:dyDescent="0.25">
      <c r="AF760" t="str">
        <v>Jordan|2005</v>
      </c>
      <c r="AG760">
        <v>127</v>
      </c>
      <c r="AH760" s="8">
        <v>119.15589527593988</v>
      </c>
      <c r="AI760" s="8">
        <v>7.8441047240601165</v>
      </c>
      <c r="AJ760" s="8">
        <v>7.8665756872912693</v>
      </c>
      <c r="AK760" s="8">
        <v>2.8565114128953108E-3</v>
      </c>
      <c r="AL760" s="8">
        <v>8.1681463145872116E-2</v>
      </c>
      <c r="AM760" s="8">
        <v>2.7304063363187485E-6</v>
      </c>
      <c r="AN760" s="8">
        <v>-0.10966589624527968</v>
      </c>
      <c r="AO760" s="8">
        <v>1.0469445254187993E-2</v>
      </c>
      <c r="AP760" s="8">
        <v>0.28579969059792931</v>
      </c>
      <c r="AQ760" s="8">
        <v>7.8665756872912693</v>
      </c>
    </row>
    <row r="761" spans="32:43" x14ac:dyDescent="0.25">
      <c r="AF761" t="str">
        <v>Jordan|2004</v>
      </c>
      <c r="AG761">
        <v>125</v>
      </c>
      <c r="AH761" s="8">
        <v>123.3879358289272</v>
      </c>
      <c r="AI761" s="8">
        <v>1.6120641710728023</v>
      </c>
      <c r="AJ761" s="8">
        <v>1.6162482043152067</v>
      </c>
      <c r="AK761" s="8">
        <v>2.5887318737514461E-3</v>
      </c>
      <c r="AL761" s="8">
        <v>1.6784335220922507E-2</v>
      </c>
      <c r="AM761" s="8">
        <v>1.044535128539294E-7</v>
      </c>
      <c r="AN761" s="8">
        <v>-0.10049483173126066</v>
      </c>
      <c r="AO761" s="8">
        <v>1.0482924524760953E-2</v>
      </c>
      <c r="AP761" s="8">
        <v>0.12955437167815878</v>
      </c>
      <c r="AQ761" s="8">
        <v>1.6162482043152067</v>
      </c>
    </row>
    <row r="762" spans="32:43" x14ac:dyDescent="0.25">
      <c r="AF762" t="str">
        <v>Jordan|2003</v>
      </c>
      <c r="AG762">
        <v>127</v>
      </c>
      <c r="AH762" s="8">
        <v>126.78283943891802</v>
      </c>
      <c r="AI762" s="8">
        <v>0.21716056108198245</v>
      </c>
      <c r="AJ762" s="8">
        <v>0.21764957540747232</v>
      </c>
      <c r="AK762" s="8">
        <v>2.2467965975783584E-3</v>
      </c>
      <c r="AL762" s="8">
        <v>2.2606240516797622E-3</v>
      </c>
      <c r="AM762" s="8">
        <v>1.6439903900844991E-9</v>
      </c>
      <c r="AN762" s="8">
        <v>-0.10049483173126066</v>
      </c>
      <c r="AO762" s="8">
        <v>1.2761198682885756E-2</v>
      </c>
      <c r="AP762" s="8">
        <v>4.7546020355859038E-2</v>
      </c>
      <c r="AQ762" s="8">
        <v>0.21764957540747232</v>
      </c>
    </row>
    <row r="763" spans="32:43" x14ac:dyDescent="0.25">
      <c r="AF763" t="str">
        <v>Jordan|2002</v>
      </c>
      <c r="AG763">
        <v>129</v>
      </c>
      <c r="AH763" s="8">
        <v>129.51463820542546</v>
      </c>
      <c r="AI763" s="8">
        <v>-0.51463820542545591</v>
      </c>
      <c r="AJ763" s="8">
        <v>-0.51573906514564205</v>
      </c>
      <c r="AK763" s="8">
        <v>2.1345284749280345E-3</v>
      </c>
      <c r="AL763" s="8">
        <v>-5.3570411275433646E-3</v>
      </c>
      <c r="AM763" s="8">
        <v>8.769642281393019E-9</v>
      </c>
      <c r="AN763" s="8">
        <v>-0.10049483173126066</v>
      </c>
      <c r="AO763" s="8">
        <v>1.3608690601799167E-2</v>
      </c>
      <c r="AP763" s="8">
        <v>7.3191810522375819E-2</v>
      </c>
      <c r="AQ763" s="8">
        <v>-0.51573906514564205</v>
      </c>
    </row>
    <row r="764" spans="32:43" x14ac:dyDescent="0.25">
      <c r="AF764" t="str">
        <v>Jordan|2001</v>
      </c>
      <c r="AG764">
        <v>131</v>
      </c>
      <c r="AH764" s="8">
        <v>133.8921131912156</v>
      </c>
      <c r="AI764" s="8">
        <v>-2.8921131912156</v>
      </c>
      <c r="AJ764" s="8">
        <v>-2.8977298749559792</v>
      </c>
      <c r="AK764" s="8">
        <v>1.9383048050551379E-3</v>
      </c>
      <c r="AL764" s="8">
        <v>-3.0102013525875305E-2</v>
      </c>
      <c r="AM764" s="8">
        <v>2.5139563772465399E-7</v>
      </c>
      <c r="AN764" s="8">
        <v>-0.10049483173126066</v>
      </c>
      <c r="AO764" s="8">
        <v>1.6348092440785601E-2</v>
      </c>
      <c r="AP764" s="8">
        <v>0.17349931851703426</v>
      </c>
      <c r="AQ764" s="8">
        <v>-2.8977298749559792</v>
      </c>
    </row>
    <row r="765" spans="32:43" x14ac:dyDescent="0.25">
      <c r="AF765" t="str">
        <v>Jordan|2000</v>
      </c>
      <c r="AG765">
        <v>133</v>
      </c>
      <c r="AH765" s="8">
        <v>135.19417189795817</v>
      </c>
      <c r="AI765" s="8">
        <v>-2.1941718979581708</v>
      </c>
      <c r="AJ765" s="8">
        <v>-2.1983590496386403</v>
      </c>
      <c r="AK765" s="8">
        <v>1.9046714326114119E-3</v>
      </c>
      <c r="AL765" s="8">
        <v>-2.283723870036922E-2</v>
      </c>
      <c r="AM765" s="8">
        <v>1.4217956711186829E-7</v>
      </c>
      <c r="AN765" s="8">
        <v>-0.10049483173126066</v>
      </c>
      <c r="AO765" s="8">
        <v>1.6578787952618461E-2</v>
      </c>
      <c r="AP765" s="8">
        <v>0.15111994805573889</v>
      </c>
      <c r="AQ765" s="8">
        <v>-2.1983590496386403</v>
      </c>
    </row>
    <row r="766" spans="32:43" x14ac:dyDescent="0.25">
      <c r="AF766" t="str">
        <v>Kazakhstan|2014</v>
      </c>
      <c r="AG766">
        <v>22</v>
      </c>
      <c r="AH766" s="8">
        <v>123.36734622351599</v>
      </c>
      <c r="AI766" s="8">
        <v>-101.36734622351599</v>
      </c>
      <c r="AJ766" s="8">
        <v>-101.60274914500766</v>
      </c>
      <c r="AK766" s="8">
        <v>2.3168951969567307E-3</v>
      </c>
      <c r="AL766" s="8">
        <v>-1.0552630273412769</v>
      </c>
      <c r="AM766" s="8">
        <v>3.6943426693536241E-4</v>
      </c>
      <c r="AN766" s="8">
        <v>-0.10049483173126066</v>
      </c>
      <c r="AO766" s="8">
        <v>1.6784335220922507E-2</v>
      </c>
      <c r="AP766" s="8">
        <v>1.0272599609355351</v>
      </c>
      <c r="AQ766" s="8">
        <v>-101.60274914500766</v>
      </c>
    </row>
    <row r="767" spans="32:43" x14ac:dyDescent="0.25">
      <c r="AF767" t="str">
        <v>Kazakhstan|2013</v>
      </c>
      <c r="AG767">
        <v>28</v>
      </c>
      <c r="AH767" s="8">
        <v>124.06424915662546</v>
      </c>
      <c r="AI767" s="8">
        <v>-96.064249156625465</v>
      </c>
      <c r="AJ767" s="8">
        <v>-96.289180251884474</v>
      </c>
      <c r="AK767" s="8">
        <v>2.3359955362647991E-3</v>
      </c>
      <c r="AL767" s="8">
        <v>-1.0000658451961824</v>
      </c>
      <c r="AM767" s="8">
        <v>3.3453907815920758E-4</v>
      </c>
      <c r="AN767" s="8">
        <v>-9.1332212074037591E-2</v>
      </c>
      <c r="AO767" s="8">
        <v>1.7903796491877625E-2</v>
      </c>
      <c r="AP767" s="8">
        <v>1.0000329220561603</v>
      </c>
      <c r="AQ767" s="8">
        <v>-96.289180251884474</v>
      </c>
    </row>
    <row r="768" spans="32:43" x14ac:dyDescent="0.25">
      <c r="AF768" t="str">
        <v>Kazakhstan|2012</v>
      </c>
      <c r="AG768">
        <v>214</v>
      </c>
      <c r="AH768" s="8">
        <v>128.41280906819924</v>
      </c>
      <c r="AI768" s="8">
        <v>85.587190931800762</v>
      </c>
      <c r="AJ768" s="8">
        <v>86.197625818763825</v>
      </c>
      <c r="AK768" s="8">
        <v>7.0818062697752381E-3</v>
      </c>
      <c r="AL768" s="8">
        <v>0.89312242199421998</v>
      </c>
      <c r="AM768" s="8">
        <v>8.1274539695091617E-4</v>
      </c>
      <c r="AN768" s="8">
        <v>-9.1332212074037591E-2</v>
      </c>
      <c r="AO768" s="8">
        <v>1.9829101348339626E-2</v>
      </c>
      <c r="AP768" s="8">
        <v>0.94505154462294805</v>
      </c>
      <c r="AQ768" s="8">
        <v>86.197625818763825</v>
      </c>
    </row>
    <row r="769" spans="32:43" x14ac:dyDescent="0.25">
      <c r="AF769" t="str">
        <v>Kazakhstan|2011</v>
      </c>
      <c r="AG769">
        <v>224</v>
      </c>
      <c r="AH769" s="8">
        <v>132.26183607349313</v>
      </c>
      <c r="AI769" s="8">
        <v>91.738163926506871</v>
      </c>
      <c r="AJ769" s="8">
        <v>92.341362958734834</v>
      </c>
      <c r="AK769" s="8">
        <v>6.5322734352266081E-3</v>
      </c>
      <c r="AL769" s="8">
        <v>0.95704446604849114</v>
      </c>
      <c r="AM769" s="8">
        <v>8.6035321317246168E-4</v>
      </c>
      <c r="AN769" s="8">
        <v>-9.1332212074037591E-2</v>
      </c>
      <c r="AO769" s="8">
        <v>2.3378862333604374E-2</v>
      </c>
      <c r="AP769" s="8">
        <v>0.97828649487176866</v>
      </c>
      <c r="AQ769" s="8">
        <v>92.341362958734834</v>
      </c>
    </row>
    <row r="770" spans="32:43" x14ac:dyDescent="0.25">
      <c r="AF770" t="str">
        <v>Kazakhstan|2010</v>
      </c>
      <c r="AG770">
        <v>236</v>
      </c>
      <c r="AH770" s="8">
        <v>132.62498598566185</v>
      </c>
      <c r="AI770" s="8">
        <v>103.37501401433815</v>
      </c>
      <c r="AJ770" s="8">
        <v>103.6134267015895</v>
      </c>
      <c r="AK770" s="8">
        <v>2.3009825544906201E-3</v>
      </c>
      <c r="AL770" s="8">
        <v>1.0761548404026984</v>
      </c>
      <c r="AM770" s="8">
        <v>3.8156213333165968E-4</v>
      </c>
      <c r="AN770" s="8">
        <v>-9.1332212074037591E-2</v>
      </c>
      <c r="AO770" s="8">
        <v>2.5444966883144043E-2</v>
      </c>
      <c r="AP770" s="8">
        <v>1.0373788316727397</v>
      </c>
      <c r="AQ770" s="8">
        <v>103.6134267015895</v>
      </c>
    </row>
    <row r="771" spans="32:43" x14ac:dyDescent="0.25">
      <c r="AF771" t="str">
        <v>Kazakhstan|2009</v>
      </c>
      <c r="AG771">
        <v>235</v>
      </c>
      <c r="AH771" s="8">
        <v>126.82801135120354</v>
      </c>
      <c r="AI771" s="8">
        <v>108.17198864879646</v>
      </c>
      <c r="AJ771" s="8">
        <v>108.37483210209083</v>
      </c>
      <c r="AK771" s="8">
        <v>1.8716841296077258E-3</v>
      </c>
      <c r="AL771" s="8">
        <v>1.1258501241122489</v>
      </c>
      <c r="AM771" s="8">
        <v>3.3955435246292381E-4</v>
      </c>
      <c r="AN771" s="8">
        <v>-9.1332212074037591E-2</v>
      </c>
      <c r="AO771" s="8">
        <v>2.7196931598926666E-2</v>
      </c>
      <c r="AP771" s="8">
        <v>1.0610608484494417</v>
      </c>
      <c r="AQ771" s="8">
        <v>108.37483210209083</v>
      </c>
    </row>
    <row r="772" spans="32:43" x14ac:dyDescent="0.25">
      <c r="AF772" t="str">
        <v>Kazakhstan|2008</v>
      </c>
      <c r="AG772">
        <v>258</v>
      </c>
      <c r="AH772" s="8">
        <v>130.80352375395518</v>
      </c>
      <c r="AI772" s="8">
        <v>127.19647624604482</v>
      </c>
      <c r="AJ772" s="8">
        <v>127.5115779489803</v>
      </c>
      <c r="AK772" s="8">
        <v>2.4711615055187297E-3</v>
      </c>
      <c r="AL772" s="8">
        <v>1.3242540334030293</v>
      </c>
      <c r="AM772" s="8">
        <v>6.206121002757985E-4</v>
      </c>
      <c r="AN772" s="8">
        <v>-9.1332212074037591E-2</v>
      </c>
      <c r="AO772" s="8">
        <v>2.7596424661916138E-2</v>
      </c>
      <c r="AP772" s="8">
        <v>1.1507623705192265</v>
      </c>
      <c r="AQ772" s="8">
        <v>127.5115779489803</v>
      </c>
    </row>
    <row r="773" spans="32:43" x14ac:dyDescent="0.25">
      <c r="AF773" t="str">
        <v>Kazakhstan|2007</v>
      </c>
      <c r="AG773">
        <v>288</v>
      </c>
      <c r="AH773" s="8">
        <v>129.73056307380313</v>
      </c>
      <c r="AI773" s="8">
        <v>158.26943692619687</v>
      </c>
      <c r="AJ773" s="8">
        <v>158.6459542066145</v>
      </c>
      <c r="AK773" s="8">
        <v>2.3733178844716888E-3</v>
      </c>
      <c r="AL773" s="8">
        <v>1.6476766360529262</v>
      </c>
      <c r="AM773" s="8">
        <v>9.2264319469583672E-4</v>
      </c>
      <c r="AN773" s="8">
        <v>-9.1332212074037591E-2</v>
      </c>
      <c r="AO773" s="8">
        <v>2.7985691435414576E-2</v>
      </c>
      <c r="AP773" s="8">
        <v>1.2836185710922565</v>
      </c>
      <c r="AQ773" s="8">
        <v>158.6459542066145</v>
      </c>
    </row>
    <row r="774" spans="32:43" x14ac:dyDescent="0.25">
      <c r="AF774" t="str">
        <v>Kazakhstan|2006</v>
      </c>
      <c r="AG774">
        <v>295</v>
      </c>
      <c r="AH774" s="8">
        <v>135.99259185221271</v>
      </c>
      <c r="AI774" s="8">
        <v>159.00740814778729</v>
      </c>
      <c r="AJ774" s="8">
        <v>159.41542723523622</v>
      </c>
      <c r="AK774" s="8">
        <v>2.5594705263178013E-3</v>
      </c>
      <c r="AL774" s="8">
        <v>1.6555138074121953</v>
      </c>
      <c r="AM774" s="8">
        <v>1.0046867994017645E-3</v>
      </c>
      <c r="AN774" s="8">
        <v>-9.1332212074037591E-2</v>
      </c>
      <c r="AO774" s="8">
        <v>2.8830130967251965E-2</v>
      </c>
      <c r="AP774" s="8">
        <v>1.2866677144516354</v>
      </c>
      <c r="AQ774" s="8">
        <v>159.41542723523622</v>
      </c>
    </row>
    <row r="775" spans="32:43" x14ac:dyDescent="0.25">
      <c r="AF775" t="str">
        <v>Kazakhstan|2005</v>
      </c>
      <c r="AG775">
        <v>294</v>
      </c>
      <c r="AH775" s="8">
        <v>140.03837663625413</v>
      </c>
      <c r="AI775" s="8">
        <v>153.96162336374587</v>
      </c>
      <c r="AJ775" s="8">
        <v>154.2286731645886</v>
      </c>
      <c r="AK775" s="8">
        <v>1.7315185001801135E-3</v>
      </c>
      <c r="AL775" s="8">
        <v>1.602314475722312</v>
      </c>
      <c r="AM775" s="8">
        <v>6.3617595328336349E-4</v>
      </c>
      <c r="AN775" s="8">
        <v>-7.9127168877726875E-2</v>
      </c>
      <c r="AO775" s="8">
        <v>2.993923299290684E-2</v>
      </c>
      <c r="AP775" s="8">
        <v>1.265825610312223</v>
      </c>
      <c r="AQ775" s="8">
        <v>154.2286731645886</v>
      </c>
    </row>
    <row r="776" spans="32:43" x14ac:dyDescent="0.25">
      <c r="AF776" t="str">
        <v>Kazakhstan|2004</v>
      </c>
      <c r="AG776">
        <v>287</v>
      </c>
      <c r="AH776" s="8">
        <v>145.71378008432731</v>
      </c>
      <c r="AI776" s="8">
        <v>141.28621991567269</v>
      </c>
      <c r="AJ776" s="8">
        <v>141.52052066475738</v>
      </c>
      <c r="AK776" s="8">
        <v>1.6555955841889088E-3</v>
      </c>
      <c r="AL776" s="8">
        <v>1.4703426875272247</v>
      </c>
      <c r="AM776" s="8">
        <v>5.1216861653580138E-4</v>
      </c>
      <c r="AN776" s="8">
        <v>-7.9127168877726875E-2</v>
      </c>
      <c r="AO776" s="8">
        <v>3.0610567432837292E-2</v>
      </c>
      <c r="AP776" s="8">
        <v>1.2125768790172542</v>
      </c>
      <c r="AQ776" s="8">
        <v>141.52052066475738</v>
      </c>
    </row>
    <row r="777" spans="32:43" x14ac:dyDescent="0.25">
      <c r="AF777" t="str">
        <v>Kazakhstan|2003</v>
      </c>
      <c r="AG777">
        <v>282</v>
      </c>
      <c r="AH777" s="8">
        <v>151.66634985439424</v>
      </c>
      <c r="AI777" s="8">
        <v>130.33365014560576</v>
      </c>
      <c r="AJ777" s="8">
        <v>130.55021229960542</v>
      </c>
      <c r="AK777" s="8">
        <v>1.6588418370600598E-3</v>
      </c>
      <c r="AL777" s="8">
        <v>1.356363282345084</v>
      </c>
      <c r="AM777" s="8">
        <v>4.3669680379113324E-4</v>
      </c>
      <c r="AN777" s="8">
        <v>-7.9127168877726875E-2</v>
      </c>
      <c r="AO777" s="8">
        <v>3.2203143817756061E-2</v>
      </c>
      <c r="AP777" s="8">
        <v>1.1646301053746997</v>
      </c>
      <c r="AQ777" s="8">
        <v>130.55021229960542</v>
      </c>
    </row>
    <row r="778" spans="32:43" x14ac:dyDescent="0.25">
      <c r="AF778" t="str">
        <v>Kazakhstan|2002</v>
      </c>
      <c r="AG778">
        <v>276</v>
      </c>
      <c r="AH778" s="8">
        <v>154.62326762640569</v>
      </c>
      <c r="AI778" s="8">
        <v>121.37673237359431</v>
      </c>
      <c r="AJ778" s="8">
        <v>121.53212723781076</v>
      </c>
      <c r="AK778" s="8">
        <v>1.2786319778009393E-3</v>
      </c>
      <c r="AL778" s="8">
        <v>1.262909484488377</v>
      </c>
      <c r="AM778" s="8">
        <v>2.9170752294797972E-4</v>
      </c>
      <c r="AN778" s="8">
        <v>-7.9127168877726875E-2</v>
      </c>
      <c r="AO778" s="8">
        <v>3.2942895429378075E-2</v>
      </c>
      <c r="AP778" s="8">
        <v>1.1237924561449846</v>
      </c>
      <c r="AQ778" s="8">
        <v>121.53212723781076</v>
      </c>
    </row>
    <row r="779" spans="32:43" x14ac:dyDescent="0.25">
      <c r="AF779" t="str">
        <v>Kazakhstan|2001</v>
      </c>
      <c r="AG779">
        <v>284</v>
      </c>
      <c r="AH779" s="8">
        <v>160.0690744421139</v>
      </c>
      <c r="AI779" s="8">
        <v>123.9309255578861</v>
      </c>
      <c r="AJ779" s="8">
        <v>124.09274056433067</v>
      </c>
      <c r="AK779" s="8">
        <v>1.3039844692662806E-3</v>
      </c>
      <c r="AL779" s="8">
        <v>1.2895019072413143</v>
      </c>
      <c r="AM779" s="8">
        <v>3.101594653183694E-4</v>
      </c>
      <c r="AN779" s="8">
        <v>-7.3029178104916367E-2</v>
      </c>
      <c r="AO779" s="8">
        <v>3.4544583981175533E-2</v>
      </c>
      <c r="AP779" s="8">
        <v>1.1355623748792112</v>
      </c>
      <c r="AQ779" s="8">
        <v>124.09274056433067</v>
      </c>
    </row>
    <row r="780" spans="32:43" x14ac:dyDescent="0.25">
      <c r="AF780" t="str">
        <v>Kazakhstan|2000</v>
      </c>
      <c r="AG780">
        <v>292</v>
      </c>
      <c r="AH780" s="8">
        <v>163.39869973723984</v>
      </c>
      <c r="AI780" s="8">
        <v>128.60130026276016</v>
      </c>
      <c r="AJ780" s="8">
        <v>128.76930709114077</v>
      </c>
      <c r="AK780" s="8">
        <v>1.3047117529466868E-3</v>
      </c>
      <c r="AL780" s="8">
        <v>1.3380976668908304</v>
      </c>
      <c r="AM780" s="8">
        <v>3.3416361504098706E-4</v>
      </c>
      <c r="AN780" s="8">
        <v>-7.3029178104916367E-2</v>
      </c>
      <c r="AO780" s="8">
        <v>3.5512732738139902E-2</v>
      </c>
      <c r="AP780" s="8">
        <v>1.1567617156920567</v>
      </c>
      <c r="AQ780" s="8">
        <v>128.76930709114077</v>
      </c>
    </row>
    <row r="781" spans="32:43" x14ac:dyDescent="0.25">
      <c r="AF781" t="str">
        <v>Kenya|2014</v>
      </c>
      <c r="AG781">
        <v>255</v>
      </c>
      <c r="AH781" s="8">
        <v>182.3198769697913</v>
      </c>
      <c r="AI781" s="8">
        <v>72.680123030208705</v>
      </c>
      <c r="AJ781" s="8">
        <v>72.79493014959742</v>
      </c>
      <c r="AK781" s="8">
        <v>1.5771307033715463E-3</v>
      </c>
      <c r="AL781" s="8">
        <v>0.7563404854498621</v>
      </c>
      <c r="AM781" s="8">
        <v>1.2908917414082303E-4</v>
      </c>
      <c r="AN781" s="8">
        <v>-7.3029178104916367E-2</v>
      </c>
      <c r="AO781" s="8">
        <v>3.5563102722393394E-2</v>
      </c>
      <c r="AP781" s="8">
        <v>0.86967838046594104</v>
      </c>
      <c r="AQ781" s="8">
        <v>72.79493014959742</v>
      </c>
    </row>
    <row r="782" spans="32:43" x14ac:dyDescent="0.25">
      <c r="AF782" t="str">
        <v>Kenya|2013</v>
      </c>
      <c r="AG782">
        <v>258</v>
      </c>
      <c r="AH782" s="8">
        <v>190.13793626501982</v>
      </c>
      <c r="AI782" s="8">
        <v>67.862063734980183</v>
      </c>
      <c r="AJ782" s="8">
        <v>67.925163279273491</v>
      </c>
      <c r="AK782" s="8">
        <v>9.2895682906028905E-4</v>
      </c>
      <c r="AL782" s="8">
        <v>0.7059725763723167</v>
      </c>
      <c r="AM782" s="8">
        <v>6.6202864679108006E-5</v>
      </c>
      <c r="AN782" s="8">
        <v>-7.3029178104916367E-2</v>
      </c>
      <c r="AO782" s="8">
        <v>3.5736310101236422E-2</v>
      </c>
      <c r="AP782" s="8">
        <v>0.84022174238251934</v>
      </c>
      <c r="AQ782" s="8">
        <v>67.925163279273491</v>
      </c>
    </row>
    <row r="783" spans="32:43" x14ac:dyDescent="0.25">
      <c r="AF783" t="str">
        <v>Kenya|2012</v>
      </c>
      <c r="AG783">
        <v>263</v>
      </c>
      <c r="AH783" s="8">
        <v>190.07898459096592</v>
      </c>
      <c r="AI783" s="8">
        <v>72.921015409034084</v>
      </c>
      <c r="AJ783" s="8">
        <v>72.989354765741112</v>
      </c>
      <c r="AK783" s="8">
        <v>9.3629210624427989E-4</v>
      </c>
      <c r="AL783" s="8">
        <v>0.75860389846898246</v>
      </c>
      <c r="AM783" s="8">
        <v>7.7046032456547507E-5</v>
      </c>
      <c r="AN783" s="8">
        <v>-7.3029178104916367E-2</v>
      </c>
      <c r="AO783" s="8">
        <v>3.6076683676325064E-2</v>
      </c>
      <c r="AP783" s="8">
        <v>0.8709787015013527</v>
      </c>
      <c r="AQ783" s="8">
        <v>72.989354765741112</v>
      </c>
    </row>
    <row r="784" spans="32:43" x14ac:dyDescent="0.25">
      <c r="AF784" t="str">
        <v>Kenya|2011</v>
      </c>
      <c r="AG784">
        <v>278</v>
      </c>
      <c r="AH784" s="8">
        <v>194.12535790455271</v>
      </c>
      <c r="AI784" s="8">
        <v>83.874642095447285</v>
      </c>
      <c r="AJ784" s="8">
        <v>83.954341537021207</v>
      </c>
      <c r="AK784" s="8">
        <v>9.4931888112977027E-4</v>
      </c>
      <c r="AL784" s="8">
        <v>0.87256115323200334</v>
      </c>
      <c r="AM784" s="8">
        <v>1.0335186232284022E-4</v>
      </c>
      <c r="AN784" s="8">
        <v>-7.3029178104916367E-2</v>
      </c>
      <c r="AO784" s="8">
        <v>3.681669039626085E-2</v>
      </c>
      <c r="AP784" s="8">
        <v>0.93410981861449427</v>
      </c>
      <c r="AQ784" s="8">
        <v>83.954341537021207</v>
      </c>
    </row>
    <row r="785" spans="32:43" x14ac:dyDescent="0.25">
      <c r="AF785" t="str">
        <v>Kenya|2010</v>
      </c>
      <c r="AG785">
        <v>294</v>
      </c>
      <c r="AH785" s="8">
        <v>202.83832411951894</v>
      </c>
      <c r="AI785" s="8">
        <v>91.161675880481056</v>
      </c>
      <c r="AJ785" s="8">
        <v>91.254061245554396</v>
      </c>
      <c r="AK785" s="8">
        <v>1.0123972984034148E-3</v>
      </c>
      <c r="AL785" s="8">
        <v>0.94839925764738475</v>
      </c>
      <c r="AM785" s="8">
        <v>1.3021926795058321E-4</v>
      </c>
      <c r="AN785" s="8">
        <v>-7.3029178104916367E-2</v>
      </c>
      <c r="AO785" s="8">
        <v>3.7576625944887442E-2</v>
      </c>
      <c r="AP785" s="8">
        <v>0.97385792477516187</v>
      </c>
      <c r="AQ785" s="8">
        <v>91.254061245554396</v>
      </c>
    </row>
    <row r="786" spans="32:43" x14ac:dyDescent="0.25">
      <c r="AF786" t="str">
        <v>Kenya|2009</v>
      </c>
      <c r="AG786">
        <v>317</v>
      </c>
      <c r="AH786" s="8">
        <v>216.0849304964575</v>
      </c>
      <c r="AI786" s="8">
        <v>100.9150695035425</v>
      </c>
      <c r="AJ786" s="8">
        <v>101.02212975821323</v>
      </c>
      <c r="AK786" s="8">
        <v>1.0597703189090639E-3</v>
      </c>
      <c r="AL786" s="8">
        <v>1.0498934496272629</v>
      </c>
      <c r="AM786" s="8">
        <v>1.670569933133019E-4</v>
      </c>
      <c r="AN786" s="8">
        <v>-7.3029178104916367E-2</v>
      </c>
      <c r="AO786" s="8">
        <v>3.764497362626347E-2</v>
      </c>
      <c r="AP786" s="8">
        <v>1.0246430840186562</v>
      </c>
      <c r="AQ786" s="8">
        <v>101.02212975821323</v>
      </c>
    </row>
    <row r="787" spans="32:43" x14ac:dyDescent="0.25">
      <c r="AF787" t="str">
        <v>Kenya|2008</v>
      </c>
      <c r="AG787">
        <v>339</v>
      </c>
      <c r="AH787" s="8">
        <v>233.16321884171325</v>
      </c>
      <c r="AI787" s="8">
        <v>105.83678115828675</v>
      </c>
      <c r="AJ787" s="8">
        <v>105.9669091986183</v>
      </c>
      <c r="AK787" s="8">
        <v>1.2280063777989128E-3</v>
      </c>
      <c r="AL787" s="8">
        <v>1.101190356252655</v>
      </c>
      <c r="AM787" s="8">
        <v>2.1299088849979436E-4</v>
      </c>
      <c r="AN787" s="8">
        <v>-7.3029178104916367E-2</v>
      </c>
      <c r="AO787" s="8">
        <v>3.8633748912511076E-2</v>
      </c>
      <c r="AP787" s="8">
        <v>1.0493761748070398</v>
      </c>
      <c r="AQ787" s="8">
        <v>105.9669091986183</v>
      </c>
    </row>
    <row r="788" spans="32:43" x14ac:dyDescent="0.25">
      <c r="AF788" t="str">
        <v>Kenya|2007</v>
      </c>
      <c r="AG788">
        <v>356</v>
      </c>
      <c r="AH788" s="8">
        <v>264.65781931971139</v>
      </c>
      <c r="AI788" s="8">
        <v>91.342180680288607</v>
      </c>
      <c r="AJ788" s="8">
        <v>91.497806855098858</v>
      </c>
      <c r="AK788" s="8">
        <v>1.7008732794732708E-3</v>
      </c>
      <c r="AL788" s="8">
        <v>0.95060475923796706</v>
      </c>
      <c r="AM788" s="8">
        <v>2.1994454530940754E-4</v>
      </c>
      <c r="AN788" s="8">
        <v>-7.3029178104916367E-2</v>
      </c>
      <c r="AO788" s="8">
        <v>3.9936129909028589E-2</v>
      </c>
      <c r="AP788" s="8">
        <v>0.97498962006678158</v>
      </c>
      <c r="AQ788" s="8">
        <v>91.497806855098858</v>
      </c>
    </row>
    <row r="789" spans="32:43" x14ac:dyDescent="0.25">
      <c r="AF789" t="str">
        <v>Kenya|2006</v>
      </c>
      <c r="AG789">
        <v>388</v>
      </c>
      <c r="AH789" s="8">
        <v>281.29036163259002</v>
      </c>
      <c r="AI789" s="8">
        <v>106.70963836740998</v>
      </c>
      <c r="AJ789" s="8">
        <v>106.93296508216</v>
      </c>
      <c r="AK789" s="8">
        <v>2.0884739759943942E-3</v>
      </c>
      <c r="AL789" s="8">
        <v>1.1107506676196097</v>
      </c>
      <c r="AM789" s="8">
        <v>3.6886899718852897E-4</v>
      </c>
      <c r="AN789" s="8">
        <v>-7.3029178104916367E-2</v>
      </c>
      <c r="AO789" s="8">
        <v>4.0495282445498368E-2</v>
      </c>
      <c r="AP789" s="8">
        <v>1.0539215661611683</v>
      </c>
      <c r="AQ789" s="8">
        <v>106.93296508216</v>
      </c>
    </row>
    <row r="790" spans="32:43" x14ac:dyDescent="0.25">
      <c r="AF790" t="str">
        <v>Kenya|2005</v>
      </c>
      <c r="AG790">
        <v>412</v>
      </c>
      <c r="AH790" s="8">
        <v>295.63464618142473</v>
      </c>
      <c r="AI790" s="8">
        <v>116.36535381857527</v>
      </c>
      <c r="AJ790" s="8">
        <v>116.65348877547787</v>
      </c>
      <c r="AK790" s="8">
        <v>2.4700071976172726E-3</v>
      </c>
      <c r="AL790" s="8">
        <v>1.2114895359713584</v>
      </c>
      <c r="AM790" s="8">
        <v>5.1917473626965057E-4</v>
      </c>
      <c r="AN790" s="8">
        <v>-7.3029178104916367E-2</v>
      </c>
      <c r="AO790" s="8">
        <v>4.0560885597962178E-2</v>
      </c>
      <c r="AP790" s="8">
        <v>1.1006768535639142</v>
      </c>
      <c r="AQ790" s="8">
        <v>116.65348877547787</v>
      </c>
    </row>
    <row r="791" spans="32:43" x14ac:dyDescent="0.25">
      <c r="AF791" t="str">
        <v>Kenya|2004</v>
      </c>
      <c r="AG791">
        <v>432</v>
      </c>
      <c r="AH791" s="8">
        <v>319.75475329314997</v>
      </c>
      <c r="AI791" s="8">
        <v>112.24524670685003</v>
      </c>
      <c r="AJ791" s="8">
        <v>112.60988872225535</v>
      </c>
      <c r="AK791" s="8">
        <v>3.238099420422017E-3</v>
      </c>
      <c r="AL791" s="8">
        <v>1.1690449180487528</v>
      </c>
      <c r="AM791" s="8">
        <v>6.3425384108353701E-4</v>
      </c>
      <c r="AN791" s="8">
        <v>-7.3029178104916367E-2</v>
      </c>
      <c r="AO791" s="8">
        <v>4.1517409663187607E-2</v>
      </c>
      <c r="AP791" s="8">
        <v>1.0812238057168149</v>
      </c>
      <c r="AQ791" s="8">
        <v>112.60988872225535</v>
      </c>
    </row>
    <row r="792" spans="32:43" x14ac:dyDescent="0.25">
      <c r="AF792" t="str">
        <v>Kenya|2003</v>
      </c>
      <c r="AG792">
        <v>437</v>
      </c>
      <c r="AH792" s="8">
        <v>342.62487201859483</v>
      </c>
      <c r="AI792" s="8">
        <v>94.375127981405171</v>
      </c>
      <c r="AJ792" s="8">
        <v>94.752331203504951</v>
      </c>
      <c r="AK792" s="8">
        <v>3.9809386989079262E-3</v>
      </c>
      <c r="AL792" s="8">
        <v>0.9832924010633487</v>
      </c>
      <c r="AM792" s="8">
        <v>5.5205858268532427E-4</v>
      </c>
      <c r="AN792" s="8">
        <v>-7.3029178104916367E-2</v>
      </c>
      <c r="AO792" s="8">
        <v>4.1692863581875704E-2</v>
      </c>
      <c r="AP792" s="8">
        <v>0.99161101298006404</v>
      </c>
      <c r="AQ792" s="8">
        <v>94.752331203504951</v>
      </c>
    </row>
    <row r="793" spans="32:43" x14ac:dyDescent="0.25">
      <c r="AF793" t="str">
        <v>Kenya|2002</v>
      </c>
      <c r="AG793">
        <v>437</v>
      </c>
      <c r="AH793" s="8">
        <v>350.63763330541599</v>
      </c>
      <c r="AI793" s="8">
        <v>86.362366694584011</v>
      </c>
      <c r="AJ793" s="8">
        <v>86.73714918360939</v>
      </c>
      <c r="AK793" s="8">
        <v>4.3208993211434361E-3</v>
      </c>
      <c r="AL793" s="8">
        <v>0.89996121611008417</v>
      </c>
      <c r="AM793" s="8">
        <v>5.0211628108595674E-4</v>
      </c>
      <c r="AN793" s="8">
        <v>-7.3029178104916367E-2</v>
      </c>
      <c r="AO793" s="8">
        <v>4.1791789804293586E-2</v>
      </c>
      <c r="AP793" s="8">
        <v>0.94866285692551711</v>
      </c>
      <c r="AQ793" s="8">
        <v>86.73714918360939</v>
      </c>
    </row>
    <row r="794" spans="32:43" x14ac:dyDescent="0.25">
      <c r="AF794" t="str">
        <v>Kiribati|2014</v>
      </c>
      <c r="AG794">
        <v>2</v>
      </c>
      <c r="AH794" s="8">
        <v>143.98203838023551</v>
      </c>
      <c r="AI794" s="8">
        <v>-141.98203838023551</v>
      </c>
      <c r="AJ794" s="8">
        <v>-142.23443239875218</v>
      </c>
      <c r="AK794" s="8">
        <v>1.7744930974876276E-3</v>
      </c>
      <c r="AL794" s="8">
        <v>-1.477671951058569</v>
      </c>
      <c r="AM794" s="8">
        <v>5.5450270724013561E-4</v>
      </c>
      <c r="AN794" s="8">
        <v>-5.0184023546454397E-2</v>
      </c>
      <c r="AO794" s="8">
        <v>4.2770519350637956E-2</v>
      </c>
      <c r="AP794" s="8">
        <v>1.2155953072707089</v>
      </c>
      <c r="AQ794" s="8">
        <v>-142.23443239875218</v>
      </c>
    </row>
    <row r="795" spans="32:43" x14ac:dyDescent="0.25">
      <c r="AF795" t="str">
        <v>Kiribati|2013</v>
      </c>
      <c r="AG795">
        <v>22</v>
      </c>
      <c r="AH795" s="8">
        <v>143.80983078638025</v>
      </c>
      <c r="AI795" s="8">
        <v>-121.80983078638025</v>
      </c>
      <c r="AJ795" s="8">
        <v>-122.0264643971371</v>
      </c>
      <c r="AK795" s="8">
        <v>1.7753002336593567E-3</v>
      </c>
      <c r="AL795" s="8">
        <v>-1.2677310816146106</v>
      </c>
      <c r="AM795" s="8">
        <v>4.0831913724479146E-4</v>
      </c>
      <c r="AN795" s="8">
        <v>-5.0184023546454397E-2</v>
      </c>
      <c r="AO795" s="8">
        <v>4.4154983553190384E-2</v>
      </c>
      <c r="AP795" s="8">
        <v>1.1259356471906423</v>
      </c>
      <c r="AQ795" s="8">
        <v>-122.0264643971371</v>
      </c>
    </row>
    <row r="796" spans="32:43" x14ac:dyDescent="0.25">
      <c r="AF796" t="str">
        <v>Kiribati|2012</v>
      </c>
      <c r="AG796">
        <v>24</v>
      </c>
      <c r="AH796" s="8">
        <v>143.76444852865018</v>
      </c>
      <c r="AI796" s="8">
        <v>-119.76444852865018</v>
      </c>
      <c r="AJ796" s="8">
        <v>-119.97746354325895</v>
      </c>
      <c r="AK796" s="8">
        <v>1.7754585596148711E-3</v>
      </c>
      <c r="AL796" s="8">
        <v>-1.2464439440777979</v>
      </c>
      <c r="AM796" s="8">
        <v>3.9475692831097509E-4</v>
      </c>
      <c r="AN796" s="8">
        <v>-5.0184023546454397E-2</v>
      </c>
      <c r="AO796" s="8">
        <v>4.5873080654400308E-2</v>
      </c>
      <c r="AP796" s="8">
        <v>1.116442539532509</v>
      </c>
      <c r="AQ796" s="8">
        <v>-119.97746354325895</v>
      </c>
    </row>
    <row r="797" spans="32:43" x14ac:dyDescent="0.25">
      <c r="AF797" t="str">
        <v>Kiribati|2011</v>
      </c>
      <c r="AG797">
        <v>26</v>
      </c>
      <c r="AH797" s="8">
        <v>146.21309062716142</v>
      </c>
      <c r="AI797" s="8">
        <v>-120.21309062716142</v>
      </c>
      <c r="AJ797" s="8">
        <v>-120.39727666882435</v>
      </c>
      <c r="AK797" s="8">
        <v>1.5298190022151755E-3</v>
      </c>
      <c r="AL797" s="8">
        <v>-1.2509592633152313</v>
      </c>
      <c r="AM797" s="8">
        <v>3.4252576625436811E-4</v>
      </c>
      <c r="AN797" s="8">
        <v>-5.0184023546454397E-2</v>
      </c>
      <c r="AO797" s="8">
        <v>4.6472555016227518E-2</v>
      </c>
      <c r="AP797" s="8">
        <v>1.1184629020737484</v>
      </c>
      <c r="AQ797" s="8">
        <v>-120.39727666882435</v>
      </c>
    </row>
    <row r="798" spans="32:43" x14ac:dyDescent="0.25">
      <c r="AF798" t="str">
        <v>Kiribati|2010</v>
      </c>
      <c r="AG798">
        <v>27</v>
      </c>
      <c r="AH798" s="8">
        <v>146.0854261406011</v>
      </c>
      <c r="AI798" s="8">
        <v>-119.0854261406011</v>
      </c>
      <c r="AJ798" s="8">
        <v>-119.27026169459724</v>
      </c>
      <c r="AK798" s="8">
        <v>1.549720369268791E-3</v>
      </c>
      <c r="AL798" s="8">
        <v>-1.2392369319854093</v>
      </c>
      <c r="AM798" s="8">
        <v>3.4051602431540675E-4</v>
      </c>
      <c r="AN798" s="8">
        <v>-5.0184023546454397E-2</v>
      </c>
      <c r="AO798" s="8">
        <v>4.8140302247687394E-2</v>
      </c>
      <c r="AP798" s="8">
        <v>1.1132101921853794</v>
      </c>
      <c r="AQ798" s="8">
        <v>-119.27026169459724</v>
      </c>
    </row>
    <row r="799" spans="32:43" x14ac:dyDescent="0.25">
      <c r="AF799" t="str">
        <v>Kiribati|2009</v>
      </c>
      <c r="AG799">
        <v>28</v>
      </c>
      <c r="AH799" s="8">
        <v>145.6886078613544</v>
      </c>
      <c r="AI799" s="8">
        <v>-117.6886078613544</v>
      </c>
      <c r="AJ799" s="8">
        <v>-117.87093259932934</v>
      </c>
      <c r="AK799" s="8">
        <v>1.5468167932012609E-3</v>
      </c>
      <c r="AL799" s="8">
        <v>-1.224699461550347</v>
      </c>
      <c r="AM799" s="8">
        <v>3.3194962798836406E-4</v>
      </c>
      <c r="AN799" s="8">
        <v>-5.0184023546454397E-2</v>
      </c>
      <c r="AO799" s="8">
        <v>4.8186542820617004E-2</v>
      </c>
      <c r="AP799" s="8">
        <v>1.1066614032983833</v>
      </c>
      <c r="AQ799" s="8">
        <v>-117.87093259932934</v>
      </c>
    </row>
    <row r="800" spans="32:43" x14ac:dyDescent="0.25">
      <c r="AF800" t="str">
        <v>Kiribati|2008</v>
      </c>
      <c r="AG800">
        <v>21</v>
      </c>
      <c r="AH800" s="8">
        <v>149.65646488072827</v>
      </c>
      <c r="AI800" s="8">
        <v>-128.65646488072827</v>
      </c>
      <c r="AJ800" s="8">
        <v>-128.84660390309676</v>
      </c>
      <c r="AK800" s="8">
        <v>1.4757006906561693E-3</v>
      </c>
      <c r="AL800" s="8">
        <v>-1.3387862684866043</v>
      </c>
      <c r="AM800" s="8">
        <v>3.7841130384855178E-4</v>
      </c>
      <c r="AN800" s="8">
        <v>-5.0184023546454397E-2</v>
      </c>
      <c r="AO800" s="8">
        <v>4.8432457353350146E-2</v>
      </c>
      <c r="AP800" s="8">
        <v>1.157059319346508</v>
      </c>
      <c r="AQ800" s="8">
        <v>-128.84660390309676</v>
      </c>
    </row>
    <row r="801" spans="32:43" x14ac:dyDescent="0.25">
      <c r="AF801" t="str">
        <v>Kiribati|2007</v>
      </c>
      <c r="AG801">
        <v>211</v>
      </c>
      <c r="AH801" s="8">
        <v>147.52486762948982</v>
      </c>
      <c r="AI801" s="8">
        <v>63.475132370510181</v>
      </c>
      <c r="AJ801" s="8">
        <v>63.567862058375063</v>
      </c>
      <c r="AK801" s="8">
        <v>1.4587510868263424E-3</v>
      </c>
      <c r="AL801" s="8">
        <v>0.66051025454525969</v>
      </c>
      <c r="AM801" s="8">
        <v>9.1049228817662899E-5</v>
      </c>
      <c r="AN801" s="8">
        <v>-3.9532632576530842E-2</v>
      </c>
      <c r="AO801" s="8">
        <v>4.8586362344937045E-2</v>
      </c>
      <c r="AP801" s="8">
        <v>0.81271781975373203</v>
      </c>
      <c r="AQ801" s="8">
        <v>63.567862058375063</v>
      </c>
    </row>
    <row r="802" spans="32:43" x14ac:dyDescent="0.25">
      <c r="AF802" t="str">
        <v>Kiribati|2006</v>
      </c>
      <c r="AG802">
        <v>212</v>
      </c>
      <c r="AH802" s="8">
        <v>144.27710870446197</v>
      </c>
      <c r="AI802" s="8">
        <v>67.722891295538034</v>
      </c>
      <c r="AJ802" s="8">
        <v>67.82437403483398</v>
      </c>
      <c r="AK802" s="8">
        <v>1.4962576616457213E-3</v>
      </c>
      <c r="AL802" s="8">
        <v>0.70472486803106582</v>
      </c>
      <c r="AM802" s="8">
        <v>1.0631580801606098E-4</v>
      </c>
      <c r="AN802" s="8">
        <v>-3.9532632576530842E-2</v>
      </c>
      <c r="AO802" s="8">
        <v>4.8878856224611564E-2</v>
      </c>
      <c r="AP802" s="8">
        <v>0.83947892649611267</v>
      </c>
      <c r="AQ802" s="8">
        <v>67.82437403483398</v>
      </c>
    </row>
    <row r="803" spans="32:43" x14ac:dyDescent="0.25">
      <c r="AF803" t="str">
        <v>Kiribati|2005</v>
      </c>
      <c r="AG803">
        <v>213</v>
      </c>
      <c r="AH803" s="8">
        <v>141.8417286827553</v>
      </c>
      <c r="AI803" s="8">
        <v>71.158271317244697</v>
      </c>
      <c r="AJ803" s="8">
        <v>71.274166296656588</v>
      </c>
      <c r="AK803" s="8">
        <v>1.6260446867874976E-3</v>
      </c>
      <c r="AL803" s="8">
        <v>0.74052158455397887</v>
      </c>
      <c r="AM803" s="8">
        <v>1.2758999991920226E-4</v>
      </c>
      <c r="AN803" s="8">
        <v>-3.9532632576530842E-2</v>
      </c>
      <c r="AO803" s="8">
        <v>4.9482396780886846E-2</v>
      </c>
      <c r="AP803" s="8">
        <v>0.86053563816612433</v>
      </c>
      <c r="AQ803" s="8">
        <v>71.274166296656588</v>
      </c>
    </row>
    <row r="804" spans="32:43" x14ac:dyDescent="0.25">
      <c r="AF804" t="str">
        <v>Kiribati|2004</v>
      </c>
      <c r="AG804">
        <v>214</v>
      </c>
      <c r="AH804" s="8">
        <v>139.00243062387455</v>
      </c>
      <c r="AI804" s="8">
        <v>74.997569376125455</v>
      </c>
      <c r="AJ804" s="8">
        <v>75.137051314690012</v>
      </c>
      <c r="AK804" s="8">
        <v>1.8563669471187562E-3</v>
      </c>
      <c r="AL804" s="8">
        <v>0.78056598550871026</v>
      </c>
      <c r="AM804" s="8">
        <v>1.6187955086030594E-4</v>
      </c>
      <c r="AN804" s="8">
        <v>-3.9532632576530842E-2</v>
      </c>
      <c r="AO804" s="8">
        <v>4.9655418004058656E-2</v>
      </c>
      <c r="AP804" s="8">
        <v>0.88349645472333971</v>
      </c>
      <c r="AQ804" s="8">
        <v>75.137051314690012</v>
      </c>
    </row>
    <row r="805" spans="32:43" x14ac:dyDescent="0.25">
      <c r="AF805" t="str">
        <v>Kiribati|2003</v>
      </c>
      <c r="AG805">
        <v>215</v>
      </c>
      <c r="AH805" s="8">
        <v>150.56192329137252</v>
      </c>
      <c r="AI805" s="8">
        <v>64.438076708627477</v>
      </c>
      <c r="AJ805" s="8">
        <v>64.534914510253898</v>
      </c>
      <c r="AK805" s="8">
        <v>1.5005490029902856E-3</v>
      </c>
      <c r="AL805" s="8">
        <v>0.67054450599449422</v>
      </c>
      <c r="AM805" s="8">
        <v>9.6529382777324862E-5</v>
      </c>
      <c r="AN805" s="8">
        <v>-3.9532632576530842E-2</v>
      </c>
      <c r="AO805" s="8">
        <v>5.1040451055980332E-2</v>
      </c>
      <c r="AP805" s="8">
        <v>0.81886781961101285</v>
      </c>
      <c r="AQ805" s="8">
        <v>64.534914510253898</v>
      </c>
    </row>
    <row r="806" spans="32:43" x14ac:dyDescent="0.25">
      <c r="AF806" t="str">
        <v>Kiribati|2002</v>
      </c>
      <c r="AG806">
        <v>217</v>
      </c>
      <c r="AH806" s="8">
        <v>148.7744876573633</v>
      </c>
      <c r="AI806" s="8">
        <v>68.225512342636705</v>
      </c>
      <c r="AJ806" s="8">
        <v>68.327933306060217</v>
      </c>
      <c r="AK806" s="8">
        <v>1.4989618223155326E-3</v>
      </c>
      <c r="AL806" s="8">
        <v>0.7099561074269275</v>
      </c>
      <c r="AM806" s="8">
        <v>1.0809534952259338E-4</v>
      </c>
      <c r="AN806" s="8">
        <v>-3.9532632576530842E-2</v>
      </c>
      <c r="AO806" s="8">
        <v>5.1868820912355812E-2</v>
      </c>
      <c r="AP806" s="8">
        <v>0.84258893146476088</v>
      </c>
      <c r="AQ806" s="8">
        <v>68.327933306060217</v>
      </c>
    </row>
    <row r="807" spans="32:43" x14ac:dyDescent="0.25">
      <c r="AF807" t="str">
        <v>Kiribati|2001</v>
      </c>
      <c r="AG807">
        <v>219</v>
      </c>
      <c r="AH807" s="8">
        <v>167.83448508259298</v>
      </c>
      <c r="AI807" s="8">
        <v>51.165514917407023</v>
      </c>
      <c r="AJ807" s="8">
        <v>51.231850125517731</v>
      </c>
      <c r="AK807" s="8">
        <v>1.2948040710650183E-3</v>
      </c>
      <c r="AL807" s="8">
        <v>0.53237499460563453</v>
      </c>
      <c r="AM807" s="8">
        <v>5.2493315541292416E-5</v>
      </c>
      <c r="AN807" s="8">
        <v>-3.9532632576530842E-2</v>
      </c>
      <c r="AO807" s="8">
        <v>5.3142267404666044E-2</v>
      </c>
      <c r="AP807" s="8">
        <v>0.72964031865408485</v>
      </c>
      <c r="AQ807" s="8">
        <v>51.231850125517731</v>
      </c>
    </row>
    <row r="808" spans="32:43" x14ac:dyDescent="0.25">
      <c r="AF808" t="str">
        <v>Kiribati|2000</v>
      </c>
      <c r="AG808">
        <v>222</v>
      </c>
      <c r="AH808" s="8">
        <v>173.24655582849002</v>
      </c>
      <c r="AI808" s="8">
        <v>48.753444171509983</v>
      </c>
      <c r="AJ808" s="8">
        <v>48.820842812744445</v>
      </c>
      <c r="AK808" s="8">
        <v>1.3805300636241884E-3</v>
      </c>
      <c r="AL808" s="8">
        <v>0.5072992746729339</v>
      </c>
      <c r="AM808" s="8">
        <v>5.0824870670940591E-5</v>
      </c>
      <c r="AN808" s="8">
        <v>-3.9532632576530842E-2</v>
      </c>
      <c r="AO808" s="8">
        <v>5.3214696053722976E-2</v>
      </c>
      <c r="AP808" s="8">
        <v>0.71224944694463177</v>
      </c>
      <c r="AQ808" s="8">
        <v>48.820842812744445</v>
      </c>
    </row>
    <row r="809" spans="32:43" x14ac:dyDescent="0.25">
      <c r="AF809" t="str">
        <v>Latvia|2014</v>
      </c>
      <c r="AG809">
        <v>156</v>
      </c>
      <c r="AH809" s="8">
        <v>44.151832600791408</v>
      </c>
      <c r="AI809" s="8">
        <v>111.84816739920859</v>
      </c>
      <c r="AJ809" s="8">
        <v>113.40535803087342</v>
      </c>
      <c r="AK809" s="8">
        <v>1.3731191001053949E-2</v>
      </c>
      <c r="AL809" s="8">
        <v>1.1710897440505417</v>
      </c>
      <c r="AM809" s="8">
        <v>2.7276913392814042E-3</v>
      </c>
      <c r="AN809" s="8">
        <v>-2.7365033500434788E-2</v>
      </c>
      <c r="AO809" s="8">
        <v>5.3979128405998625E-2</v>
      </c>
      <c r="AP809" s="8">
        <v>1.0821689997641504</v>
      </c>
      <c r="AQ809" s="8">
        <v>113.40535803087342</v>
      </c>
    </row>
    <row r="810" spans="32:43" x14ac:dyDescent="0.25">
      <c r="AF810" t="str">
        <v>Latvia|2013</v>
      </c>
      <c r="AG810">
        <v>161</v>
      </c>
      <c r="AH810" s="8">
        <v>97.79704327263542</v>
      </c>
      <c r="AI810" s="8">
        <v>63.20295672736458</v>
      </c>
      <c r="AJ810" s="8">
        <v>63.593004414863849</v>
      </c>
      <c r="AK810" s="8">
        <v>6.1334999201280039E-3</v>
      </c>
      <c r="AL810" s="8">
        <v>0.65922295829850241</v>
      </c>
      <c r="AM810" s="8">
        <v>3.8313067023448816E-4</v>
      </c>
      <c r="AN810" s="8">
        <v>-2.7365033500434788E-2</v>
      </c>
      <c r="AO810" s="8">
        <v>5.455540573719412E-2</v>
      </c>
      <c r="AP810" s="8">
        <v>0.81192546351158512</v>
      </c>
      <c r="AQ810" s="8">
        <v>63.593004414863849</v>
      </c>
    </row>
    <row r="811" spans="32:43" x14ac:dyDescent="0.25">
      <c r="AF811" t="str">
        <v>Latvia|2012</v>
      </c>
      <c r="AG811">
        <v>163</v>
      </c>
      <c r="AH811" s="8">
        <v>90.19256948547806</v>
      </c>
      <c r="AI811" s="8">
        <v>72.80743051452194</v>
      </c>
      <c r="AJ811" s="8">
        <v>73.174211052747779</v>
      </c>
      <c r="AK811" s="8">
        <v>5.012429009469477E-3</v>
      </c>
      <c r="AL811" s="8">
        <v>0.75897213384569406</v>
      </c>
      <c r="AM811" s="8">
        <v>4.1455695017283029E-4</v>
      </c>
      <c r="AN811" s="8">
        <v>-2.7365033500434788E-2</v>
      </c>
      <c r="AO811" s="8">
        <v>5.4791610098019944E-2</v>
      </c>
      <c r="AP811" s="8">
        <v>0.87119006757750295</v>
      </c>
      <c r="AQ811" s="8">
        <v>73.174211052747779</v>
      </c>
    </row>
    <row r="812" spans="32:43" x14ac:dyDescent="0.25">
      <c r="AF812" t="str">
        <v>Latvia|2011</v>
      </c>
      <c r="AG812">
        <v>169</v>
      </c>
      <c r="AH812" s="8">
        <v>91.766458468115815</v>
      </c>
      <c r="AI812" s="8">
        <v>77.233541531884185</v>
      </c>
      <c r="AJ812" s="8">
        <v>77.718806653665098</v>
      </c>
      <c r="AK812" s="8">
        <v>6.2438570878137695E-3</v>
      </c>
      <c r="AL812" s="8">
        <v>0.80561026425447435</v>
      </c>
      <c r="AM812" s="8">
        <v>5.8253908553762351E-4</v>
      </c>
      <c r="AN812" s="8">
        <v>-2.7365033500434788E-2</v>
      </c>
      <c r="AO812" s="8">
        <v>5.7503542701220788E-2</v>
      </c>
      <c r="AP812" s="8">
        <v>0.89755794478934581</v>
      </c>
      <c r="AQ812" s="8">
        <v>77.718806653665098</v>
      </c>
    </row>
    <row r="813" spans="32:43" x14ac:dyDescent="0.25">
      <c r="AF813" t="str">
        <v>Latvia|2010</v>
      </c>
      <c r="AG813">
        <v>18</v>
      </c>
      <c r="AH813" s="8">
        <v>82.647951668958967</v>
      </c>
      <c r="AI813" s="8">
        <v>-64.647951668958967</v>
      </c>
      <c r="AJ813" s="8">
        <v>-64.973717933908489</v>
      </c>
      <c r="AK813" s="8">
        <v>5.0138159752670958E-3</v>
      </c>
      <c r="AL813" s="8">
        <v>-0.6739151166038494</v>
      </c>
      <c r="AM813" s="8">
        <v>3.2693671583634132E-4</v>
      </c>
      <c r="AN813" s="8">
        <v>-2.7365033500434788E-2</v>
      </c>
      <c r="AO813" s="8">
        <v>5.7914129481218567E-2</v>
      </c>
      <c r="AP813" s="8">
        <v>0.82092333174532772</v>
      </c>
      <c r="AQ813" s="8">
        <v>-64.973717933908489</v>
      </c>
    </row>
    <row r="814" spans="32:43" x14ac:dyDescent="0.25">
      <c r="AF814" t="str">
        <v>Latvia|2009</v>
      </c>
      <c r="AG814">
        <v>184</v>
      </c>
      <c r="AH814" s="8">
        <v>76.966297391439838</v>
      </c>
      <c r="AI814" s="8">
        <v>107.03370260856016</v>
      </c>
      <c r="AJ814" s="8">
        <v>107.59985726233236</v>
      </c>
      <c r="AK814" s="8">
        <v>5.2616673309510385E-3</v>
      </c>
      <c r="AL814" s="8">
        <v>1.1158994832117481</v>
      </c>
      <c r="AM814" s="8">
        <v>9.4095021373795243E-4</v>
      </c>
      <c r="AN814" s="8">
        <v>-2.7365033500434788E-2</v>
      </c>
      <c r="AO814" s="8">
        <v>5.812677385010586E-2</v>
      </c>
      <c r="AP814" s="8">
        <v>1.0563614358787186</v>
      </c>
      <c r="AQ814" s="8">
        <v>107.59985726233236</v>
      </c>
    </row>
    <row r="815" spans="32:43" x14ac:dyDescent="0.25">
      <c r="AF815" t="str">
        <v>Latvia|2008</v>
      </c>
      <c r="AG815">
        <v>199</v>
      </c>
      <c r="AH815" s="8">
        <v>89.542705491842753</v>
      </c>
      <c r="AI815" s="8">
        <v>109.45729450815725</v>
      </c>
      <c r="AJ815" s="8">
        <v>111.0441848606545</v>
      </c>
      <c r="AK815" s="8">
        <v>1.4290620931556112E-2</v>
      </c>
      <c r="AL815" s="8">
        <v>1.1463816325553491</v>
      </c>
      <c r="AM815" s="8">
        <v>2.721840104132343E-3</v>
      </c>
      <c r="AN815" s="8">
        <v>-2.7365033500434788E-2</v>
      </c>
      <c r="AO815" s="8">
        <v>5.8392976089721639E-2</v>
      </c>
      <c r="AP815" s="8">
        <v>1.0706921278104875</v>
      </c>
      <c r="AQ815" s="8">
        <v>111.0441848606545</v>
      </c>
    </row>
    <row r="816" spans="32:43" x14ac:dyDescent="0.25">
      <c r="AF816" t="str">
        <v>Latvia|2007</v>
      </c>
      <c r="AG816">
        <v>221</v>
      </c>
      <c r="AH816" s="8">
        <v>92.786782363827939</v>
      </c>
      <c r="AI816" s="8">
        <v>128.21321763617206</v>
      </c>
      <c r="AJ816" s="8">
        <v>129.07568281544062</v>
      </c>
      <c r="AK816" s="8">
        <v>6.6818564152145909E-3</v>
      </c>
      <c r="AL816" s="8">
        <v>1.3376656332863737</v>
      </c>
      <c r="AM816" s="8">
        <v>1.7195146082601039E-3</v>
      </c>
      <c r="AN816" s="8">
        <v>-2.7365033500434788E-2</v>
      </c>
      <c r="AO816" s="8">
        <v>5.8631877226354469E-2</v>
      </c>
      <c r="AP816" s="8">
        <v>1.1565749579194484</v>
      </c>
      <c r="AQ816" s="8">
        <v>129.07568281544062</v>
      </c>
    </row>
    <row r="817" spans="32:43" x14ac:dyDescent="0.25">
      <c r="AF817" t="str">
        <v>Latvia|2006</v>
      </c>
      <c r="AG817">
        <v>229</v>
      </c>
      <c r="AH817" s="8">
        <v>82.115352291594462</v>
      </c>
      <c r="AI817" s="8">
        <v>146.88464770840554</v>
      </c>
      <c r="AJ817" s="8">
        <v>147.60857084683175</v>
      </c>
      <c r="AK817" s="8">
        <v>4.9043435233677071E-3</v>
      </c>
      <c r="AL817" s="8">
        <v>1.531097843955185</v>
      </c>
      <c r="AM817" s="8">
        <v>1.6505318220192149E-3</v>
      </c>
      <c r="AN817" s="8">
        <v>-1.5201484631645425E-2</v>
      </c>
      <c r="AO817" s="8">
        <v>5.884511679504717E-2</v>
      </c>
      <c r="AP817" s="8">
        <v>1.2373753852227645</v>
      </c>
      <c r="AQ817" s="8">
        <v>147.60857084683175</v>
      </c>
    </row>
    <row r="818" spans="32:43" x14ac:dyDescent="0.25">
      <c r="AF818" t="str">
        <v>Latvia|2005</v>
      </c>
      <c r="AG818">
        <v>216</v>
      </c>
      <c r="AH818" s="8">
        <v>89.074470178165996</v>
      </c>
      <c r="AI818" s="8">
        <v>126.925529821834</v>
      </c>
      <c r="AJ818" s="8">
        <v>127.80908765567987</v>
      </c>
      <c r="AK818" s="8">
        <v>6.913106493852671E-3</v>
      </c>
      <c r="AL818" s="8">
        <v>1.3243851853922572</v>
      </c>
      <c r="AM818" s="8">
        <v>1.7442815415421962E-3</v>
      </c>
      <c r="AN818" s="8">
        <v>-1.5201484631645425E-2</v>
      </c>
      <c r="AO818" s="8">
        <v>5.9788863449534956E-2</v>
      </c>
      <c r="AP818" s="8">
        <v>1.150819353935385</v>
      </c>
      <c r="AQ818" s="8">
        <v>127.80908765567987</v>
      </c>
    </row>
    <row r="819" spans="32:43" x14ac:dyDescent="0.25">
      <c r="AF819" t="str">
        <v>Latvia|2004</v>
      </c>
      <c r="AG819">
        <v>26</v>
      </c>
      <c r="AH819" s="8">
        <v>90.723135757756012</v>
      </c>
      <c r="AI819" s="8">
        <v>-64.723135757756012</v>
      </c>
      <c r="AJ819" s="8">
        <v>-65.145177110516826</v>
      </c>
      <c r="AK819" s="8">
        <v>6.4784742551982077E-3</v>
      </c>
      <c r="AL819" s="8">
        <v>-0.67519600484902143</v>
      </c>
      <c r="AM819" s="8">
        <v>4.2467543862613184E-4</v>
      </c>
      <c r="AN819" s="8">
        <v>-1.5201484631645425E-2</v>
      </c>
      <c r="AO819" s="8">
        <v>5.9845738202945732E-2</v>
      </c>
      <c r="AP819" s="8">
        <v>0.82170311235203519</v>
      </c>
      <c r="AQ819" s="8">
        <v>-65.145177110516826</v>
      </c>
    </row>
    <row r="820" spans="32:43" x14ac:dyDescent="0.25">
      <c r="AF820" t="str">
        <v>Latvia|2003</v>
      </c>
      <c r="AG820">
        <v>29</v>
      </c>
      <c r="AH820" s="8">
        <v>91.195174624174712</v>
      </c>
      <c r="AI820" s="8">
        <v>-62.195174624174712</v>
      </c>
      <c r="AJ820" s="8">
        <v>-62.542472602780023</v>
      </c>
      <c r="AK820" s="8">
        <v>5.5529940559125857E-3</v>
      </c>
      <c r="AL820" s="8">
        <v>-0.64852216445296162</v>
      </c>
      <c r="AM820" s="8">
        <v>3.3550358954413743E-4</v>
      </c>
      <c r="AN820" s="8">
        <v>-1.5201484631645425E-2</v>
      </c>
      <c r="AO820" s="8">
        <v>6.0267554092266404E-2</v>
      </c>
      <c r="AP820" s="8">
        <v>0.80530873859220087</v>
      </c>
      <c r="AQ820" s="8">
        <v>-62.542472602780023</v>
      </c>
    </row>
    <row r="821" spans="32:43" x14ac:dyDescent="0.25">
      <c r="AF821" t="str">
        <v>Latvia|2002</v>
      </c>
      <c r="AG821">
        <v>219</v>
      </c>
      <c r="AH821" s="8">
        <v>94.405279763086469</v>
      </c>
      <c r="AI821" s="8">
        <v>124.59472023691353</v>
      </c>
      <c r="AJ821" s="8">
        <v>125.32484181793002</v>
      </c>
      <c r="AK821" s="8">
        <v>5.8258328550472062E-3</v>
      </c>
      <c r="AL821" s="8">
        <v>1.2993536072499354</v>
      </c>
      <c r="AM821" s="8">
        <v>1.4133581226564379E-3</v>
      </c>
      <c r="AN821" s="8">
        <v>-1.5201484631645425E-2</v>
      </c>
      <c r="AO821" s="8">
        <v>6.2203627462146673E-2</v>
      </c>
      <c r="AP821" s="8">
        <v>1.1398919278817337</v>
      </c>
      <c r="AQ821" s="8">
        <v>125.32484181793002</v>
      </c>
    </row>
    <row r="822" spans="32:43" x14ac:dyDescent="0.25">
      <c r="AF822" t="str">
        <v>Latvia|2001</v>
      </c>
      <c r="AG822">
        <v>228</v>
      </c>
      <c r="AH822" s="8">
        <v>100.36441730077303</v>
      </c>
      <c r="AI822" s="8">
        <v>127.63558269922697</v>
      </c>
      <c r="AJ822" s="8">
        <v>128.41402944744291</v>
      </c>
      <c r="AK822" s="8">
        <v>6.0620070218615641E-3</v>
      </c>
      <c r="AL822" s="8">
        <v>1.3312238011027187</v>
      </c>
      <c r="AM822" s="8">
        <v>1.5440496135578606E-3</v>
      </c>
      <c r="AN822" s="8">
        <v>-1.5201484631645425E-2</v>
      </c>
      <c r="AO822" s="8">
        <v>6.2576131649245734E-2</v>
      </c>
      <c r="AP822" s="8">
        <v>1.1537867225370202</v>
      </c>
      <c r="AQ822" s="8">
        <v>128.41402944744291</v>
      </c>
    </row>
    <row r="823" spans="32:43" x14ac:dyDescent="0.25">
      <c r="AF823" t="str">
        <v>Latvia|2000</v>
      </c>
      <c r="AG823">
        <v>218</v>
      </c>
      <c r="AH823" s="8">
        <v>109.38129801409085</v>
      </c>
      <c r="AI823" s="8">
        <v>108.61870198590915</v>
      </c>
      <c r="AJ823" s="8">
        <v>109.26674539392592</v>
      </c>
      <c r="AK823" s="8">
        <v>5.9308383871089915E-3</v>
      </c>
      <c r="AL823" s="8">
        <v>1.1328052738914631</v>
      </c>
      <c r="AM823" s="8">
        <v>1.0937346555579949E-3</v>
      </c>
      <c r="AN823" s="8">
        <v>-1.5201484631645425E-2</v>
      </c>
      <c r="AO823" s="8">
        <v>6.4330672273127679E-2</v>
      </c>
      <c r="AP823" s="8">
        <v>1.0643332532113534</v>
      </c>
      <c r="AQ823" s="8">
        <v>109.26674539392592</v>
      </c>
    </row>
    <row r="824" spans="32:43" x14ac:dyDescent="0.25">
      <c r="AF824" t="str">
        <v>Lebanon|2014</v>
      </c>
      <c r="AG824">
        <v>99</v>
      </c>
      <c r="AH824" s="8">
        <v>128.47061024053568</v>
      </c>
      <c r="AI824" s="8">
        <v>-29.470610240535677</v>
      </c>
      <c r="AJ824" s="8">
        <v>-29.587324712818777</v>
      </c>
      <c r="AK824" s="8">
        <v>3.94474571175173E-3</v>
      </c>
      <c r="AL824" s="8">
        <v>-0.30704806698657261</v>
      </c>
      <c r="AM824" s="8">
        <v>5.333966419632069E-5</v>
      </c>
      <c r="AN824" s="8">
        <v>-1.5201484631645425E-2</v>
      </c>
      <c r="AO824" s="8">
        <v>6.58580853336551E-2</v>
      </c>
      <c r="AP824" s="8">
        <v>0.55411918121156267</v>
      </c>
      <c r="AQ824" s="8">
        <v>-29.587324712818777</v>
      </c>
    </row>
    <row r="825" spans="32:43" x14ac:dyDescent="0.25">
      <c r="AF825" t="str">
        <v>Lebanon|2013</v>
      </c>
      <c r="AG825">
        <v>97</v>
      </c>
      <c r="AH825" s="8">
        <v>129.10732109029578</v>
      </c>
      <c r="AI825" s="8">
        <v>-32.107321090295784</v>
      </c>
      <c r="AJ825" s="8">
        <v>-32.169677142508981</v>
      </c>
      <c r="AK825" s="8">
        <v>1.9383487107117086E-3</v>
      </c>
      <c r="AL825" s="8">
        <v>-0.33418299046310068</v>
      </c>
      <c r="AM825" s="8">
        <v>3.0984549265406751E-5</v>
      </c>
      <c r="AN825" s="8">
        <v>-1.5201484631645425E-2</v>
      </c>
      <c r="AO825" s="8">
        <v>6.6827190344630083E-2</v>
      </c>
      <c r="AP825" s="8">
        <v>0.57808562554616483</v>
      </c>
      <c r="AQ825" s="8">
        <v>-32.169677142508981</v>
      </c>
    </row>
    <row r="826" spans="32:43" x14ac:dyDescent="0.25">
      <c r="AF826" t="str">
        <v>Lebanon|2012</v>
      </c>
      <c r="AG826">
        <v>93</v>
      </c>
      <c r="AH826" s="8">
        <v>129.18933945462226</v>
      </c>
      <c r="AI826" s="8">
        <v>-36.189339454622257</v>
      </c>
      <c r="AJ826" s="8">
        <v>-36.344438437042342</v>
      </c>
      <c r="AK826" s="8">
        <v>4.2674750000266303E-3</v>
      </c>
      <c r="AL826" s="8">
        <v>-0.37711018657332152</v>
      </c>
      <c r="AM826" s="8">
        <v>8.706964622417617E-5</v>
      </c>
      <c r="AN826" s="8">
        <v>-1.5201484631645425E-2</v>
      </c>
      <c r="AO826" s="8">
        <v>6.7171512182374965E-2</v>
      </c>
      <c r="AP826" s="8">
        <v>0.61409297876894953</v>
      </c>
      <c r="AQ826" s="8">
        <v>-36.344438437042342</v>
      </c>
    </row>
    <row r="827" spans="32:43" x14ac:dyDescent="0.25">
      <c r="AF827" t="str">
        <v>Lebanon|2011</v>
      </c>
      <c r="AG827">
        <v>93</v>
      </c>
      <c r="AH827" s="8">
        <v>127.79964630094133</v>
      </c>
      <c r="AI827" s="8">
        <v>-34.799646300941333</v>
      </c>
      <c r="AJ827" s="8">
        <v>-34.8693086609467</v>
      </c>
      <c r="AK827" s="8">
        <v>1.9978130533854759E-3</v>
      </c>
      <c r="AL827" s="8">
        <v>-0.36221633972512762</v>
      </c>
      <c r="AM827" s="8">
        <v>3.7519875504453634E-5</v>
      </c>
      <c r="AN827" s="8">
        <v>-1.5201484631645425E-2</v>
      </c>
      <c r="AO827" s="8">
        <v>6.8245863767950624E-2</v>
      </c>
      <c r="AP827" s="8">
        <v>0.60184411580169794</v>
      </c>
      <c r="AQ827" s="8">
        <v>-34.8693086609467</v>
      </c>
    </row>
    <row r="828" spans="32:43" x14ac:dyDescent="0.25">
      <c r="AF828" t="str">
        <v>Lebanon|2010</v>
      </c>
      <c r="AG828">
        <v>94</v>
      </c>
      <c r="AH828" s="8">
        <v>126.5341961693257</v>
      </c>
      <c r="AI828" s="8">
        <v>-32.534196169325696</v>
      </c>
      <c r="AJ828" s="8">
        <v>-32.6026377791543</v>
      </c>
      <c r="AK828" s="8">
        <v>2.0992660254123847E-3</v>
      </c>
      <c r="AL828" s="8">
        <v>-0.33865334075075004</v>
      </c>
      <c r="AM828" s="8">
        <v>3.4466153947631829E-5</v>
      </c>
      <c r="AN828" s="8">
        <v>-1.5201484631645425E-2</v>
      </c>
      <c r="AO828" s="8">
        <v>6.8266247605998864E-2</v>
      </c>
      <c r="AP828" s="8">
        <v>0.58193929301152203</v>
      </c>
      <c r="AQ828" s="8">
        <v>-32.6026377791543</v>
      </c>
    </row>
    <row r="829" spans="32:43" x14ac:dyDescent="0.25">
      <c r="AF829" t="str">
        <v>Lebanon|2009</v>
      </c>
      <c r="AG829">
        <v>95</v>
      </c>
      <c r="AH829" s="8">
        <v>131.817212531373</v>
      </c>
      <c r="AI829" s="8">
        <v>-36.817212531373002</v>
      </c>
      <c r="AJ829" s="8">
        <v>-36.884561803528925</v>
      </c>
      <c r="AK829" s="8">
        <v>1.8259474658982818E-3</v>
      </c>
      <c r="AL829" s="8">
        <v>-0.38318343004759609</v>
      </c>
      <c r="AM829" s="8">
        <v>3.8370495140233346E-5</v>
      </c>
      <c r="AN829" s="8">
        <v>3.0401845190736999E-3</v>
      </c>
      <c r="AO829" s="8">
        <v>6.9025769566310721E-2</v>
      </c>
      <c r="AP829" s="8">
        <v>0.61901811770544812</v>
      </c>
      <c r="AQ829" s="8">
        <v>-36.884561803528925</v>
      </c>
    </row>
    <row r="830" spans="32:43" x14ac:dyDescent="0.25">
      <c r="AF830" t="str">
        <v>Lebanon|2008</v>
      </c>
      <c r="AG830">
        <v>98</v>
      </c>
      <c r="AH830" s="8">
        <v>133.15206903954009</v>
      </c>
      <c r="AI830" s="8">
        <v>-35.152069039540095</v>
      </c>
      <c r="AJ830" s="8">
        <v>-35.2113466778763</v>
      </c>
      <c r="AK830" s="8">
        <v>1.6834811482358794E-3</v>
      </c>
      <c r="AL830" s="8">
        <v>-0.36582696844506207</v>
      </c>
      <c r="AM830" s="8">
        <v>3.2239878497998211E-5</v>
      </c>
      <c r="AN830" s="8">
        <v>3.0401845190736999E-3</v>
      </c>
      <c r="AO830" s="8">
        <v>7.0067702295811399E-2</v>
      </c>
      <c r="AP830" s="8">
        <v>0.60483631541522209</v>
      </c>
      <c r="AQ830" s="8">
        <v>-35.2113466778763</v>
      </c>
    </row>
    <row r="831" spans="32:43" x14ac:dyDescent="0.25">
      <c r="AF831" t="str">
        <v>Lebanon|2007</v>
      </c>
      <c r="AG831">
        <v>98</v>
      </c>
      <c r="AH831" s="8">
        <v>136.46446756211796</v>
      </c>
      <c r="AI831" s="8">
        <v>-38.46446756211796</v>
      </c>
      <c r="AJ831" s="8">
        <v>-38.52324822223953</v>
      </c>
      <c r="AK831" s="8">
        <v>1.5258490089534319E-3</v>
      </c>
      <c r="AL831" s="8">
        <v>-0.40026744254882274</v>
      </c>
      <c r="AM831" s="8">
        <v>3.4976570698329027E-5</v>
      </c>
      <c r="AN831" s="8">
        <v>3.0401845190736999E-3</v>
      </c>
      <c r="AO831" s="8">
        <v>7.2483447342602439E-2</v>
      </c>
      <c r="AP831" s="8">
        <v>0.63266692860368701</v>
      </c>
      <c r="AQ831" s="8">
        <v>-38.52324822223953</v>
      </c>
    </row>
    <row r="832" spans="32:43" x14ac:dyDescent="0.25">
      <c r="AF832" t="str">
        <v>Lebanon|2006</v>
      </c>
      <c r="AG832">
        <v>1</v>
      </c>
      <c r="AH832" s="8">
        <v>130.1297905909417</v>
      </c>
      <c r="AI832" s="8">
        <v>-129.1297905909417</v>
      </c>
      <c r="AJ832" s="8">
        <v>-129.33412588189964</v>
      </c>
      <c r="AK832" s="8">
        <v>1.5799023619221257E-3</v>
      </c>
      <c r="AL832" s="8">
        <v>-1.3437817658014195</v>
      </c>
      <c r="AM832" s="8">
        <v>4.082031777324628E-4</v>
      </c>
      <c r="AN832" s="8">
        <v>3.0401845190736999E-3</v>
      </c>
      <c r="AO832" s="8">
        <v>7.3588906907038051E-2</v>
      </c>
      <c r="AP832" s="8">
        <v>1.1592160134338292</v>
      </c>
      <c r="AQ832" s="8">
        <v>-129.33412588189964</v>
      </c>
    </row>
    <row r="833" spans="32:43" x14ac:dyDescent="0.25">
      <c r="AF833" t="str">
        <v>Lebanon|2005</v>
      </c>
      <c r="AG833">
        <v>11</v>
      </c>
      <c r="AH833" s="8">
        <v>123.00921414632521</v>
      </c>
      <c r="AI833" s="8">
        <v>-112.00921414632521</v>
      </c>
      <c r="AJ833" s="8">
        <v>-112.21406965052779</v>
      </c>
      <c r="AK833" s="8">
        <v>1.8255777091104953E-3</v>
      </c>
      <c r="AL833" s="8">
        <v>-1.1657609029321139</v>
      </c>
      <c r="AM833" s="8">
        <v>3.550706858326387E-4</v>
      </c>
      <c r="AN833" s="8">
        <v>3.0401845190736999E-3</v>
      </c>
      <c r="AO833" s="8">
        <v>7.3774057817701841E-2</v>
      </c>
      <c r="AP833" s="8">
        <v>1.0797040811871157</v>
      </c>
      <c r="AQ833" s="8">
        <v>-112.21406965052779</v>
      </c>
    </row>
    <row r="834" spans="32:43" x14ac:dyDescent="0.25">
      <c r="AF834" t="str">
        <v>Lebanon|2004</v>
      </c>
      <c r="AG834">
        <v>13</v>
      </c>
      <c r="AH834" s="8">
        <v>116.50005299602196</v>
      </c>
      <c r="AI834" s="8">
        <v>-103.50005299602196</v>
      </c>
      <c r="AJ834" s="8">
        <v>-103.72182229189971</v>
      </c>
      <c r="AK834" s="8">
        <v>2.1381160779612059E-3</v>
      </c>
      <c r="AL834" s="8">
        <v>-1.077368589172121</v>
      </c>
      <c r="AM834" s="8">
        <v>3.5529690500428815E-4</v>
      </c>
      <c r="AN834" s="8">
        <v>1.0640830227304372E-2</v>
      </c>
      <c r="AO834" s="8">
        <v>7.3801368509343351E-2</v>
      </c>
      <c r="AP834" s="8">
        <v>1.0379636743027769</v>
      </c>
      <c r="AQ834" s="8">
        <v>-103.72182229189971</v>
      </c>
    </row>
    <row r="835" spans="32:43" x14ac:dyDescent="0.25">
      <c r="AF835" t="str">
        <v>Lebanon|2003</v>
      </c>
      <c r="AG835">
        <v>15</v>
      </c>
      <c r="AH835" s="8">
        <v>108.64355012144824</v>
      </c>
      <c r="AI835" s="8">
        <v>-93.643550121448243</v>
      </c>
      <c r="AJ835" s="8">
        <v>-93.892960726780302</v>
      </c>
      <c r="AK835" s="8">
        <v>2.6563291156386365E-3</v>
      </c>
      <c r="AL835" s="8">
        <v>-0.9750219799620029</v>
      </c>
      <c r="AM835" s="8">
        <v>3.6171608261365674E-4</v>
      </c>
      <c r="AN835" s="8">
        <v>1.0640830227304372E-2</v>
      </c>
      <c r="AO835" s="8">
        <v>7.3808015156752615E-2</v>
      </c>
      <c r="AP835" s="8">
        <v>0.98743201283025195</v>
      </c>
      <c r="AQ835" s="8">
        <v>-93.892960726780302</v>
      </c>
    </row>
    <row r="836" spans="32:43" x14ac:dyDescent="0.25">
      <c r="AF836" t="str">
        <v>Lebanon|2002</v>
      </c>
      <c r="AG836">
        <v>17</v>
      </c>
      <c r="AH836" s="8">
        <v>104.12590006312914</v>
      </c>
      <c r="AI836" s="8">
        <v>-87.125900063129137</v>
      </c>
      <c r="AJ836" s="8">
        <v>-87.462570787026721</v>
      </c>
      <c r="AK836" s="8">
        <v>3.8493120070457743E-3</v>
      </c>
      <c r="AL836" s="8">
        <v>-0.90770287766604185</v>
      </c>
      <c r="AM836" s="8">
        <v>4.5482827954528916E-4</v>
      </c>
      <c r="AN836" s="8">
        <v>1.0640830227304372E-2</v>
      </c>
      <c r="AO836" s="8">
        <v>7.3922771273936372E-2</v>
      </c>
      <c r="AP836" s="8">
        <v>0.95273442137147635</v>
      </c>
      <c r="AQ836" s="8">
        <v>-87.462570787026721</v>
      </c>
    </row>
    <row r="837" spans="32:43" x14ac:dyDescent="0.25">
      <c r="AF837" t="str">
        <v>Lebanon|2001</v>
      </c>
      <c r="AG837">
        <v>11</v>
      </c>
      <c r="AH837" s="8">
        <v>105.86190554444011</v>
      </c>
      <c r="AI837" s="8">
        <v>-94.861905544440106</v>
      </c>
      <c r="AJ837" s="8">
        <v>-95.133957077994879</v>
      </c>
      <c r="AK837" s="8">
        <v>2.8596680082563636E-3</v>
      </c>
      <c r="AL837" s="8">
        <v>-0.98780826859009097</v>
      </c>
      <c r="AM837" s="8">
        <v>3.997666937296213E-4</v>
      </c>
      <c r="AN837" s="8">
        <v>1.0640830227304372E-2</v>
      </c>
      <c r="AO837" s="8">
        <v>7.6117823325196968E-2</v>
      </c>
      <c r="AP837" s="8">
        <v>0.99388544037534376</v>
      </c>
      <c r="AQ837" s="8">
        <v>-95.133957077994879</v>
      </c>
    </row>
    <row r="838" spans="32:43" x14ac:dyDescent="0.25">
      <c r="AF838" t="str">
        <v>Lebanon|2000</v>
      </c>
      <c r="AG838">
        <v>112</v>
      </c>
      <c r="AH838" s="8">
        <v>108.01283250386268</v>
      </c>
      <c r="AI838" s="8">
        <v>3.9871674961373174</v>
      </c>
      <c r="AJ838" s="8">
        <v>3.9983251618149689</v>
      </c>
      <c r="AK838" s="8">
        <v>2.790584863935049E-3</v>
      </c>
      <c r="AL838" s="8">
        <v>4.1517409663187607E-2</v>
      </c>
      <c r="AM838" s="8">
        <v>6.890826620126444E-7</v>
      </c>
      <c r="AN838" s="8">
        <v>1.0640830227304372E-2</v>
      </c>
      <c r="AO838" s="8">
        <v>7.7687006931657754E-2</v>
      </c>
      <c r="AP838" s="8">
        <v>0.20375821373183367</v>
      </c>
      <c r="AQ838" s="8">
        <v>3.9983251618149689</v>
      </c>
    </row>
    <row r="839" spans="32:43" x14ac:dyDescent="0.25">
      <c r="AF839" t="str">
        <v>Lesotho|2014</v>
      </c>
      <c r="AG839">
        <v>522</v>
      </c>
      <c r="AH839" s="8">
        <v>249.79620754236413</v>
      </c>
      <c r="AI839" s="8">
        <v>272.20379245763587</v>
      </c>
      <c r="AJ839" s="8">
        <v>272.90864878308241</v>
      </c>
      <c r="AK839" s="8">
        <v>2.5827555432542393E-3</v>
      </c>
      <c r="AL839" s="8">
        <v>2.8340968650111851</v>
      </c>
      <c r="AM839" s="8">
        <v>2.9712402467530581E-3</v>
      </c>
      <c r="AN839" s="8">
        <v>1.0640830227304372E-2</v>
      </c>
      <c r="AO839" s="8">
        <v>7.8717023850825782E-2</v>
      </c>
      <c r="AP839" s="8">
        <v>1.6834776104870492</v>
      </c>
      <c r="AQ839" s="8">
        <v>272.90864878308241</v>
      </c>
    </row>
    <row r="840" spans="32:43" x14ac:dyDescent="0.25">
      <c r="AF840" t="str">
        <v>Lesotho|2013</v>
      </c>
      <c r="AG840">
        <v>518</v>
      </c>
      <c r="AH840" s="8">
        <v>247.48414209250595</v>
      </c>
      <c r="AI840" s="8">
        <v>270.51585790749402</v>
      </c>
      <c r="AJ840" s="8">
        <v>271.25903270471827</v>
      </c>
      <c r="AK840" s="8">
        <v>2.7397236870383371E-3</v>
      </c>
      <c r="AL840" s="8">
        <v>2.8167442932301365</v>
      </c>
      <c r="AM840" s="8">
        <v>3.1138310899979822E-3</v>
      </c>
      <c r="AN840" s="8">
        <v>1.9762455243875605E-2</v>
      </c>
      <c r="AO840" s="8">
        <v>7.8839580205895085E-2</v>
      </c>
      <c r="AP840" s="8">
        <v>1.6783159098424041</v>
      </c>
      <c r="AQ840" s="8">
        <v>271.25903270471827</v>
      </c>
    </row>
    <row r="841" spans="32:43" x14ac:dyDescent="0.25">
      <c r="AF841" t="str">
        <v>Lesotho|2012</v>
      </c>
      <c r="AG841">
        <v>513</v>
      </c>
      <c r="AH841" s="8">
        <v>243.01993671205099</v>
      </c>
      <c r="AI841" s="8">
        <v>269.98006328794901</v>
      </c>
      <c r="AJ841" s="8">
        <v>270.66595641299449</v>
      </c>
      <c r="AK841" s="8">
        <v>2.5340945501063404E-3</v>
      </c>
      <c r="AL841" s="8">
        <v>2.8108755578952302</v>
      </c>
      <c r="AM841" s="8">
        <v>2.8675430931836155E-3</v>
      </c>
      <c r="AN841" s="8">
        <v>1.9762455243875605E-2</v>
      </c>
      <c r="AO841" s="8">
        <v>8.1681463145872116E-2</v>
      </c>
      <c r="AP841" s="8">
        <v>1.6765665981091327</v>
      </c>
      <c r="AQ841" s="8">
        <v>270.66595641299449</v>
      </c>
    </row>
    <row r="842" spans="32:43" x14ac:dyDescent="0.25">
      <c r="AF842" t="str">
        <v>Lesotho|2011</v>
      </c>
      <c r="AG842">
        <v>52</v>
      </c>
      <c r="AH842" s="8">
        <v>266.34084401392147</v>
      </c>
      <c r="AI842" s="8">
        <v>-214.34084401392147</v>
      </c>
      <c r="AJ842" s="8">
        <v>-214.77805370323696</v>
      </c>
      <c r="AK842" s="8">
        <v>2.0356348415354495E-3</v>
      </c>
      <c r="AL842" s="8">
        <v>-2.2310349502164821</v>
      </c>
      <c r="AM842" s="8">
        <v>1.450439268409687E-3</v>
      </c>
      <c r="AN842" s="8">
        <v>1.9762455243875605E-2</v>
      </c>
      <c r="AO842" s="8">
        <v>8.2505042208150484E-2</v>
      </c>
      <c r="AP842" s="8">
        <v>1.4936649390731784</v>
      </c>
      <c r="AQ842" s="8">
        <v>-214.77805370323696</v>
      </c>
    </row>
    <row r="843" spans="32:43" x14ac:dyDescent="0.25">
      <c r="AF843" t="str">
        <v>Lesotho|2010</v>
      </c>
      <c r="AG843">
        <v>527</v>
      </c>
      <c r="AH843" s="8">
        <v>297.31804433257327</v>
      </c>
      <c r="AI843" s="8">
        <v>229.68195566742673</v>
      </c>
      <c r="AJ843" s="8">
        <v>230.36051162259986</v>
      </c>
      <c r="AK843" s="8">
        <v>2.9456261856407556E-3</v>
      </c>
      <c r="AL843" s="8">
        <v>2.3918085286145252</v>
      </c>
      <c r="AM843" s="8">
        <v>2.4144241654549523E-3</v>
      </c>
      <c r="AN843" s="8">
        <v>1.9762455243875605E-2</v>
      </c>
      <c r="AO843" s="8">
        <v>8.353672575582019E-2</v>
      </c>
      <c r="AP843" s="8">
        <v>1.5465472927183719</v>
      </c>
      <c r="AQ843" s="8">
        <v>230.36051162259986</v>
      </c>
    </row>
    <row r="844" spans="32:43" x14ac:dyDescent="0.25">
      <c r="AF844" t="str">
        <v>Lesotho|2009</v>
      </c>
      <c r="AG844">
        <v>566</v>
      </c>
      <c r="AH844" s="8">
        <v>345.75175606461835</v>
      </c>
      <c r="AI844" s="8">
        <v>220.24824393538165</v>
      </c>
      <c r="AJ844" s="8">
        <v>221.40103388975433</v>
      </c>
      <c r="AK844" s="8">
        <v>5.2067957141823063E-3</v>
      </c>
      <c r="AL844" s="8">
        <v>2.2961751035060547</v>
      </c>
      <c r="AM844" s="8">
        <v>3.9423002392880262E-3</v>
      </c>
      <c r="AN844" s="8">
        <v>1.9762455243875605E-2</v>
      </c>
      <c r="AO844" s="8">
        <v>8.4098563035735596E-2</v>
      </c>
      <c r="AP844" s="8">
        <v>1.5153135330703196</v>
      </c>
      <c r="AQ844" s="8">
        <v>221.40103388975433</v>
      </c>
    </row>
    <row r="845" spans="32:43" x14ac:dyDescent="0.25">
      <c r="AF845" t="str">
        <v>Lesotho|2008</v>
      </c>
      <c r="AG845">
        <v>592</v>
      </c>
      <c r="AH845" s="8">
        <v>435.6338889049419</v>
      </c>
      <c r="AI845" s="8">
        <v>156.3661110950581</v>
      </c>
      <c r="AJ845" s="8">
        <v>158.22752383503996</v>
      </c>
      <c r="AK845" s="8">
        <v>1.1764152625699215E-2</v>
      </c>
      <c r="AL845" s="8">
        <v>1.6355781032270111</v>
      </c>
      <c r="AM845" s="8">
        <v>4.54930005443515E-3</v>
      </c>
      <c r="AN845" s="8">
        <v>1.9762455243875605E-2</v>
      </c>
      <c r="AO845" s="8">
        <v>8.4415638529728207E-2</v>
      </c>
      <c r="AP845" s="8">
        <v>1.2788972215260346</v>
      </c>
      <c r="AQ845" s="8">
        <v>158.22752383503996</v>
      </c>
    </row>
    <row r="846" spans="32:43" x14ac:dyDescent="0.25">
      <c r="AF846" t="str">
        <v>Lesotho|2007</v>
      </c>
      <c r="AG846">
        <v>633</v>
      </c>
      <c r="AH846" s="8">
        <v>463.42844548320545</v>
      </c>
      <c r="AI846" s="8">
        <v>169.57155451679455</v>
      </c>
      <c r="AJ846" s="8">
        <v>172.02601263658738</v>
      </c>
      <c r="AK846" s="8">
        <v>1.4267947516623381E-2</v>
      </c>
      <c r="AL846" s="8">
        <v>1.7759572870793938</v>
      </c>
      <c r="AM846" s="8">
        <v>6.5218321549132888E-3</v>
      </c>
      <c r="AN846" s="8">
        <v>2.8885724907315734E-2</v>
      </c>
      <c r="AO846" s="8">
        <v>8.5551264769333293E-2</v>
      </c>
      <c r="AP846" s="8">
        <v>1.3326504744603491</v>
      </c>
      <c r="AQ846" s="8">
        <v>172.02601263658738</v>
      </c>
    </row>
    <row r="847" spans="32:43" x14ac:dyDescent="0.25">
      <c r="AF847" t="str">
        <v>Lesotho|2006</v>
      </c>
      <c r="AG847">
        <v>654</v>
      </c>
      <c r="AH847" s="8">
        <v>501.25770920388499</v>
      </c>
      <c r="AI847" s="8">
        <v>152.74229079611501</v>
      </c>
      <c r="AJ847" s="8">
        <v>155.65016105348747</v>
      </c>
      <c r="AK847" s="8">
        <v>1.8682089614884448E-2</v>
      </c>
      <c r="AL847" s="8">
        <v>1.6032948269946521</v>
      </c>
      <c r="AM847" s="8">
        <v>6.9910831613969006E-3</v>
      </c>
      <c r="AN847" s="8">
        <v>2.8885724907315734E-2</v>
      </c>
      <c r="AO847" s="8">
        <v>8.6029236758431063E-2</v>
      </c>
      <c r="AP847" s="8">
        <v>1.2662127889871639</v>
      </c>
      <c r="AQ847" s="8">
        <v>155.65016105348747</v>
      </c>
    </row>
    <row r="848" spans="32:43" x14ac:dyDescent="0.25">
      <c r="AF848" t="str">
        <v>Lesotho|2005</v>
      </c>
      <c r="AG848">
        <v>675</v>
      </c>
      <c r="AH848" s="8">
        <v>508.34021331500054</v>
      </c>
      <c r="AI848" s="8">
        <v>166.65978668499946</v>
      </c>
      <c r="AJ848" s="8">
        <v>169.96685665742893</v>
      </c>
      <c r="AK848" s="8">
        <v>1.9457146160530178E-2</v>
      </c>
      <c r="AL848" s="8">
        <v>1.7500742968225735</v>
      </c>
      <c r="AM848" s="8">
        <v>8.6821542060181479E-3</v>
      </c>
      <c r="AN848" s="8">
        <v>2.8885724907315734E-2</v>
      </c>
      <c r="AO848" s="8">
        <v>8.7587057261609882E-2</v>
      </c>
      <c r="AP848" s="8">
        <v>1.3229037367936389</v>
      </c>
      <c r="AQ848" s="8">
        <v>169.96685665742893</v>
      </c>
    </row>
    <row r="849" spans="32:43" x14ac:dyDescent="0.25">
      <c r="AF849" t="str">
        <v>Lesotho|2004</v>
      </c>
      <c r="AG849">
        <v>666</v>
      </c>
      <c r="AH849" s="8">
        <v>503.11299590747711</v>
      </c>
      <c r="AI849" s="8">
        <v>162.88700409252289</v>
      </c>
      <c r="AJ849" s="8">
        <v>166.15432988324898</v>
      </c>
      <c r="AK849" s="8">
        <v>1.966440352786436E-2</v>
      </c>
      <c r="AL849" s="8">
        <v>1.7106375606657034</v>
      </c>
      <c r="AM849" s="8">
        <v>8.3854036387220002E-3</v>
      </c>
      <c r="AN849" s="8">
        <v>2.8885724907315734E-2</v>
      </c>
      <c r="AO849" s="8">
        <v>8.9572948312484121E-2</v>
      </c>
      <c r="AP849" s="8">
        <v>1.3079134377571413</v>
      </c>
      <c r="AQ849" s="8">
        <v>166.15432988324898</v>
      </c>
    </row>
    <row r="850" spans="32:43" x14ac:dyDescent="0.25">
      <c r="AF850" t="str">
        <v>Lesotho|2003</v>
      </c>
      <c r="AG850">
        <v>648</v>
      </c>
      <c r="AH850" s="8">
        <v>499.20351585538418</v>
      </c>
      <c r="AI850" s="8">
        <v>148.79648414461582</v>
      </c>
      <c r="AJ850" s="8">
        <v>151.60712894761815</v>
      </c>
      <c r="AK850" s="8">
        <v>1.8539001579361288E-2</v>
      </c>
      <c r="AL850" s="8">
        <v>1.5617628958961711</v>
      </c>
      <c r="AM850" s="8">
        <v>6.5818117510281146E-3</v>
      </c>
      <c r="AN850" s="8">
        <v>2.8885724907315734E-2</v>
      </c>
      <c r="AO850" s="8">
        <v>8.9791205540896327E-2</v>
      </c>
      <c r="AP850" s="8">
        <v>1.2497051235776266</v>
      </c>
      <c r="AQ850" s="8">
        <v>151.60712894761815</v>
      </c>
    </row>
    <row r="851" spans="32:43" x14ac:dyDescent="0.25">
      <c r="AF851" t="str">
        <v>Liberia|2014</v>
      </c>
      <c r="AG851">
        <v>329</v>
      </c>
      <c r="AH851" s="8">
        <v>180.59231182126243</v>
      </c>
      <c r="AI851" s="8">
        <v>148.40768817873757</v>
      </c>
      <c r="AJ851" s="8">
        <v>148.63218077117091</v>
      </c>
      <c r="AK851" s="8">
        <v>1.5103902214753996E-3</v>
      </c>
      <c r="AL851" s="8">
        <v>1.5443423430278451</v>
      </c>
      <c r="AM851" s="8">
        <v>5.1538851162842288E-4</v>
      </c>
      <c r="AN851" s="8">
        <v>2.8885724907315734E-2</v>
      </c>
      <c r="AO851" s="8">
        <v>9.0651203056986887E-2</v>
      </c>
      <c r="AP851" s="8">
        <v>1.2427157128755737</v>
      </c>
      <c r="AQ851" s="8">
        <v>148.63218077117091</v>
      </c>
    </row>
    <row r="852" spans="32:43" x14ac:dyDescent="0.25">
      <c r="AF852" t="str">
        <v>Liberia|2013</v>
      </c>
      <c r="AG852">
        <v>258</v>
      </c>
      <c r="AH852" s="8">
        <v>184.00655686507463</v>
      </c>
      <c r="AI852" s="8">
        <v>73.993443134925371</v>
      </c>
      <c r="AJ852" s="8">
        <v>74.105602680309957</v>
      </c>
      <c r="AK852" s="8">
        <v>1.5135096582161987E-3</v>
      </c>
      <c r="AL852" s="8">
        <v>0.76998292502871124</v>
      </c>
      <c r="AM852" s="8">
        <v>1.2838289137051865E-4</v>
      </c>
      <c r="AN852" s="8">
        <v>2.8885724907315734E-2</v>
      </c>
      <c r="AO852" s="8">
        <v>9.0690341654658835E-2</v>
      </c>
      <c r="AP852" s="8">
        <v>0.87748670931741823</v>
      </c>
      <c r="AQ852" s="8">
        <v>74.105602680309957</v>
      </c>
    </row>
    <row r="853" spans="32:43" x14ac:dyDescent="0.25">
      <c r="AF853" t="str">
        <v>Liberia|2012</v>
      </c>
      <c r="AG853">
        <v>261</v>
      </c>
      <c r="AH853" s="8">
        <v>187.82740313944512</v>
      </c>
      <c r="AI853" s="8">
        <v>73.172596860554876</v>
      </c>
      <c r="AJ853" s="8">
        <v>73.28621073102876</v>
      </c>
      <c r="AK853" s="8">
        <v>1.5502762298744072E-3</v>
      </c>
      <c r="AL853" s="8">
        <v>0.76145513870992576</v>
      </c>
      <c r="AM853" s="8">
        <v>1.286096305594179E-4</v>
      </c>
      <c r="AN853" s="8">
        <v>3.9532632576530981E-2</v>
      </c>
      <c r="AO853" s="8">
        <v>9.1328277196287569E-2</v>
      </c>
      <c r="AP853" s="8">
        <v>0.87261396889456555</v>
      </c>
      <c r="AQ853" s="8">
        <v>73.28621073102876</v>
      </c>
    </row>
    <row r="854" spans="32:43" x14ac:dyDescent="0.25">
      <c r="AF854" t="str">
        <v>Liberia|2011</v>
      </c>
      <c r="AG854">
        <v>266</v>
      </c>
      <c r="AH854" s="8">
        <v>205.94986435898556</v>
      </c>
      <c r="AI854" s="8">
        <v>60.050135641014435</v>
      </c>
      <c r="AJ854" s="8">
        <v>60.133919223103575</v>
      </c>
      <c r="AK854" s="8">
        <v>1.393283244657473E-3</v>
      </c>
      <c r="AL854" s="8">
        <v>0.62484990128083517</v>
      </c>
      <c r="AM854" s="8">
        <v>7.7821267968224405E-5</v>
      </c>
      <c r="AN854" s="8">
        <v>3.9532632576530981E-2</v>
      </c>
      <c r="AO854" s="8">
        <v>9.3503138733460708E-2</v>
      </c>
      <c r="AP854" s="8">
        <v>0.79047447857652886</v>
      </c>
      <c r="AQ854" s="8">
        <v>60.133919223103575</v>
      </c>
    </row>
    <row r="855" spans="32:43" x14ac:dyDescent="0.25">
      <c r="AF855" t="str">
        <v>Liberia|2010</v>
      </c>
      <c r="AG855">
        <v>272</v>
      </c>
      <c r="AH855" s="8">
        <v>207.21700015305751</v>
      </c>
      <c r="AI855" s="8">
        <v>64.782999846942488</v>
      </c>
      <c r="AJ855" s="8">
        <v>64.867020071291677</v>
      </c>
      <c r="AK855" s="8">
        <v>1.2952687553218919E-3</v>
      </c>
      <c r="AL855" s="8">
        <v>0.67406449975789851</v>
      </c>
      <c r="AM855" s="8">
        <v>8.4183630783190848E-5</v>
      </c>
      <c r="AN855" s="8">
        <v>3.9532632576530981E-2</v>
      </c>
      <c r="AO855" s="8">
        <v>9.397504231096597E-2</v>
      </c>
      <c r="AP855" s="8">
        <v>0.82101431154267857</v>
      </c>
      <c r="AQ855" s="8">
        <v>64.867020071291677</v>
      </c>
    </row>
    <row r="856" spans="32:43" x14ac:dyDescent="0.25">
      <c r="AF856" t="str">
        <v>Liberia|2009</v>
      </c>
      <c r="AG856">
        <v>277</v>
      </c>
      <c r="AH856" s="8">
        <v>209.27633375308667</v>
      </c>
      <c r="AI856" s="8">
        <v>67.723666246913325</v>
      </c>
      <c r="AJ856" s="8">
        <v>67.808927546602177</v>
      </c>
      <c r="AK856" s="8">
        <v>1.2573757287379162E-3</v>
      </c>
      <c r="AL856" s="8">
        <v>0.70464864718609554</v>
      </c>
      <c r="AM856" s="8">
        <v>8.9301487447411595E-5</v>
      </c>
      <c r="AN856" s="8">
        <v>3.9532632576530981E-2</v>
      </c>
      <c r="AO856" s="8">
        <v>9.4416631052752331E-2</v>
      </c>
      <c r="AP856" s="8">
        <v>0.83943352755658718</v>
      </c>
      <c r="AQ856" s="8">
        <v>67.808927546602177</v>
      </c>
    </row>
    <row r="857" spans="32:43" x14ac:dyDescent="0.25">
      <c r="AF857" t="str">
        <v>Liberia|2008</v>
      </c>
      <c r="AG857">
        <v>281</v>
      </c>
      <c r="AH857" s="8">
        <v>211.08922334429349</v>
      </c>
      <c r="AI857" s="8">
        <v>69.910776655706513</v>
      </c>
      <c r="AJ857" s="8">
        <v>69.996251691404083</v>
      </c>
      <c r="AK857" s="8">
        <v>1.2211373271015279E-3</v>
      </c>
      <c r="AL857" s="8">
        <v>0.72739181481103909</v>
      </c>
      <c r="AM857" s="8">
        <v>9.2413186078759183E-5</v>
      </c>
      <c r="AN857" s="8">
        <v>3.9532632576530981E-2</v>
      </c>
      <c r="AO857" s="8">
        <v>9.5760726833774151E-2</v>
      </c>
      <c r="AP857" s="8">
        <v>0.85287268382276094</v>
      </c>
      <c r="AQ857" s="8">
        <v>69.996251691404083</v>
      </c>
    </row>
    <row r="858" spans="32:43" x14ac:dyDescent="0.25">
      <c r="AF858" t="str">
        <v>Lithuania|2014</v>
      </c>
      <c r="AG858">
        <v>169</v>
      </c>
      <c r="AH858" s="8">
        <v>90.655940649355983</v>
      </c>
      <c r="AI858" s="8">
        <v>78.344059350644017</v>
      </c>
      <c r="AJ858" s="8">
        <v>78.795247406196637</v>
      </c>
      <c r="AK858" s="8">
        <v>5.7260820976511931E-3</v>
      </c>
      <c r="AL858" s="8">
        <v>0.81698108408501235</v>
      </c>
      <c r="AM858" s="8">
        <v>5.4913292738439652E-4</v>
      </c>
      <c r="AN858" s="8">
        <v>3.9532632576530981E-2</v>
      </c>
      <c r="AO858" s="8">
        <v>9.648742120628509E-2</v>
      </c>
      <c r="AP858" s="8">
        <v>0.90387005929227038</v>
      </c>
      <c r="AQ858" s="8">
        <v>78.795247406196637</v>
      </c>
    </row>
    <row r="859" spans="32:43" x14ac:dyDescent="0.25">
      <c r="AF859" t="str">
        <v>Lithuania|2013</v>
      </c>
      <c r="AG859">
        <v>178</v>
      </c>
      <c r="AH859" s="8">
        <v>92.606171891256025</v>
      </c>
      <c r="AI859" s="8">
        <v>85.393828108743975</v>
      </c>
      <c r="AJ859" s="8">
        <v>85.890335048771433</v>
      </c>
      <c r="AK859" s="8">
        <v>5.7807079195291962E-3</v>
      </c>
      <c r="AL859" s="8">
        <v>0.89052136668216708</v>
      </c>
      <c r="AM859" s="8">
        <v>6.5870276835751395E-4</v>
      </c>
      <c r="AN859" s="8">
        <v>3.9532632576530981E-2</v>
      </c>
      <c r="AO859" s="8">
        <v>9.7024252079950787E-2</v>
      </c>
      <c r="AP859" s="8">
        <v>0.94367439653842844</v>
      </c>
      <c r="AQ859" s="8">
        <v>85.890335048771433</v>
      </c>
    </row>
    <row r="860" spans="32:43" x14ac:dyDescent="0.25">
      <c r="AF860" t="str">
        <v>Lithuania|2012</v>
      </c>
      <c r="AG860">
        <v>176</v>
      </c>
      <c r="AH860" s="8">
        <v>92.288650182931832</v>
      </c>
      <c r="AI860" s="8">
        <v>83.711349817068168</v>
      </c>
      <c r="AJ860" s="8">
        <v>84.209270281001807</v>
      </c>
      <c r="AK860" s="8">
        <v>5.9128937024642211E-3</v>
      </c>
      <c r="AL860" s="8">
        <v>0.87303384153659402</v>
      </c>
      <c r="AM860" s="8">
        <v>6.476490727517555E-4</v>
      </c>
      <c r="AN860" s="8">
        <v>3.9532632576530981E-2</v>
      </c>
      <c r="AO860" s="8">
        <v>0.10106473171784193</v>
      </c>
      <c r="AP860" s="8">
        <v>0.93436279973926295</v>
      </c>
      <c r="AQ860" s="8">
        <v>84.209270281001807</v>
      </c>
    </row>
    <row r="861" spans="32:43" x14ac:dyDescent="0.25">
      <c r="AF861" t="str">
        <v>Lithuania|2011</v>
      </c>
      <c r="AG861">
        <v>18</v>
      </c>
      <c r="AH861" s="8">
        <v>80.391270413710203</v>
      </c>
      <c r="AI861" s="8">
        <v>-62.391270413710203</v>
      </c>
      <c r="AJ861" s="8">
        <v>-62.693030783454937</v>
      </c>
      <c r="AK861" s="8">
        <v>4.8133000745653586E-3</v>
      </c>
      <c r="AL861" s="8">
        <v>-0.65032507760419878</v>
      </c>
      <c r="AM861" s="8">
        <v>2.9221421398725934E-4</v>
      </c>
      <c r="AN861" s="8">
        <v>3.9532632576530981E-2</v>
      </c>
      <c r="AO861" s="8">
        <v>0.10271799562381784</v>
      </c>
      <c r="AP861" s="8">
        <v>0.8064273542013557</v>
      </c>
      <c r="AQ861" s="8">
        <v>-62.693030783454937</v>
      </c>
    </row>
    <row r="862" spans="32:43" x14ac:dyDescent="0.25">
      <c r="AF862" t="str">
        <v>Lithuania|2010</v>
      </c>
      <c r="AG862">
        <v>188</v>
      </c>
      <c r="AH862" s="8">
        <v>81.376048107828495</v>
      </c>
      <c r="AI862" s="8">
        <v>106.6239518921715</v>
      </c>
      <c r="AJ862" s="8">
        <v>107.17358310223739</v>
      </c>
      <c r="AK862" s="8">
        <v>5.1284205879500357E-3</v>
      </c>
      <c r="AL862" s="8">
        <v>1.1115531073819833</v>
      </c>
      <c r="AM862" s="8">
        <v>9.0986928522797752E-4</v>
      </c>
      <c r="AN862" s="8">
        <v>5.3228271271588433E-2</v>
      </c>
      <c r="AO862" s="8">
        <v>0.10325934599266738</v>
      </c>
      <c r="AP862" s="8">
        <v>1.0543021897833578</v>
      </c>
      <c r="AQ862" s="8">
        <v>107.17358310223739</v>
      </c>
    </row>
    <row r="863" spans="32:43" x14ac:dyDescent="0.25">
      <c r="AF863" t="str">
        <v>Lithuania|2009</v>
      </c>
      <c r="AG863">
        <v>192</v>
      </c>
      <c r="AH863" s="8">
        <v>82.279118177277041</v>
      </c>
      <c r="AI863" s="8">
        <v>109.72088182272296</v>
      </c>
      <c r="AJ863" s="8">
        <v>110.26531156093715</v>
      </c>
      <c r="AK863" s="8">
        <v>4.9374524998582626E-3</v>
      </c>
      <c r="AL863" s="8">
        <v>1.1437287901602815</v>
      </c>
      <c r="AM863" s="8">
        <v>9.2725805975997489E-4</v>
      </c>
      <c r="AN863" s="8">
        <v>5.3228271271588433E-2</v>
      </c>
      <c r="AO863" s="8">
        <v>0.1037352765903416</v>
      </c>
      <c r="AP863" s="8">
        <v>1.0694525656429468</v>
      </c>
      <c r="AQ863" s="8">
        <v>110.26531156093715</v>
      </c>
    </row>
    <row r="864" spans="32:43" x14ac:dyDescent="0.25">
      <c r="AF864" t="str">
        <v>Lithuania|2008</v>
      </c>
      <c r="AG864">
        <v>224</v>
      </c>
      <c r="AH864" s="8">
        <v>85.060181436779573</v>
      </c>
      <c r="AI864" s="8">
        <v>138.93981856322043</v>
      </c>
      <c r="AJ864" s="8">
        <v>139.62586229676037</v>
      </c>
      <c r="AK864" s="8">
        <v>4.9134431276192875E-3</v>
      </c>
      <c r="AL864" s="8">
        <v>1.4482890664132391</v>
      </c>
      <c r="AM864" s="8">
        <v>1.479576887141793E-3</v>
      </c>
      <c r="AN864" s="8">
        <v>5.3228271271588433E-2</v>
      </c>
      <c r="AO864" s="8">
        <v>0.10383901411475403</v>
      </c>
      <c r="AP864" s="8">
        <v>1.2034488216842623</v>
      </c>
      <c r="AQ864" s="8">
        <v>139.62586229676037</v>
      </c>
    </row>
    <row r="865" spans="32:43" x14ac:dyDescent="0.25">
      <c r="AF865" t="str">
        <v>Lithuania|2007</v>
      </c>
      <c r="AG865">
        <v>24</v>
      </c>
      <c r="AH865" s="8">
        <v>88.269420750773037</v>
      </c>
      <c r="AI865" s="8">
        <v>-64.269420750773037</v>
      </c>
      <c r="AJ865" s="8">
        <v>-64.602363866393461</v>
      </c>
      <c r="AK865" s="8">
        <v>5.1537296113342073E-3</v>
      </c>
      <c r="AL865" s="8">
        <v>-0.67001627475721226</v>
      </c>
      <c r="AM865" s="8">
        <v>3.322295954076884E-4</v>
      </c>
      <c r="AN865" s="8">
        <v>5.3228271271588433E-2</v>
      </c>
      <c r="AO865" s="8">
        <v>0.10792664709709485</v>
      </c>
      <c r="AP865" s="8">
        <v>0.81854521851710327</v>
      </c>
      <c r="AQ865" s="8">
        <v>-64.602363866393461</v>
      </c>
    </row>
    <row r="866" spans="32:43" x14ac:dyDescent="0.25">
      <c r="AF866" t="str">
        <v>Lithuania|2006</v>
      </c>
      <c r="AG866">
        <v>229</v>
      </c>
      <c r="AH866" s="8">
        <v>92.338307708591714</v>
      </c>
      <c r="AI866" s="8">
        <v>136.66169229140829</v>
      </c>
      <c r="AJ866" s="8">
        <v>137.6350286846409</v>
      </c>
      <c r="AK866" s="8">
        <v>7.0718653712988216E-3</v>
      </c>
      <c r="AL866" s="8">
        <v>1.4260896904156466</v>
      </c>
      <c r="AM866" s="8">
        <v>2.0692444937752802E-3</v>
      </c>
      <c r="AN866" s="8">
        <v>5.3228271271588433E-2</v>
      </c>
      <c r="AO866" s="8">
        <v>0.10840773439916176</v>
      </c>
      <c r="AP866" s="8">
        <v>1.1941899724983653</v>
      </c>
      <c r="AQ866" s="8">
        <v>137.6350286846409</v>
      </c>
    </row>
    <row r="867" spans="32:43" x14ac:dyDescent="0.25">
      <c r="AF867" t="str">
        <v>Lithuania|2005</v>
      </c>
      <c r="AG867">
        <v>222</v>
      </c>
      <c r="AH867" s="8">
        <v>90.054051896304628</v>
      </c>
      <c r="AI867" s="8">
        <v>131.94594810369537</v>
      </c>
      <c r="AJ867" s="8">
        <v>132.65858581830179</v>
      </c>
      <c r="AK867" s="8">
        <v>5.3719682763881168E-3</v>
      </c>
      <c r="AL867" s="8">
        <v>1.3757029385277062</v>
      </c>
      <c r="AM867" s="8">
        <v>1.460239305870294E-3</v>
      </c>
      <c r="AN867" s="8">
        <v>5.3228271271588433E-2</v>
      </c>
      <c r="AO867" s="8">
        <v>0.10906441500834375</v>
      </c>
      <c r="AP867" s="8">
        <v>1.1729036356528639</v>
      </c>
      <c r="AQ867" s="8">
        <v>132.65858581830179</v>
      </c>
    </row>
    <row r="868" spans="32:43" x14ac:dyDescent="0.25">
      <c r="AF868" t="str">
        <v>Lithuania|2004</v>
      </c>
      <c r="AG868">
        <v>24</v>
      </c>
      <c r="AH868" s="8">
        <v>91.713675321242476</v>
      </c>
      <c r="AI868" s="8">
        <v>-67.713675321242476</v>
      </c>
      <c r="AJ868" s="8">
        <v>-68.185293270369982</v>
      </c>
      <c r="AK868" s="8">
        <v>6.9167107231970799E-3</v>
      </c>
      <c r="AL868" s="8">
        <v>-0.70654935462612467</v>
      </c>
      <c r="AM868" s="8">
        <v>4.9670771615752433E-4</v>
      </c>
      <c r="AN868" s="8">
        <v>5.3228271271588433E-2</v>
      </c>
      <c r="AO868" s="8">
        <v>0.10982050917693517</v>
      </c>
      <c r="AP868" s="8">
        <v>0.84056490209032919</v>
      </c>
      <c r="AQ868" s="8">
        <v>-68.185293270369982</v>
      </c>
    </row>
    <row r="869" spans="32:43" x14ac:dyDescent="0.25">
      <c r="AF869" t="str">
        <v>Lithuania|2003</v>
      </c>
      <c r="AG869">
        <v>22</v>
      </c>
      <c r="AH869" s="8">
        <v>95.831443525372237</v>
      </c>
      <c r="AI869" s="8">
        <v>-73.831443525372237</v>
      </c>
      <c r="AJ869" s="8">
        <v>-74.324592456984803</v>
      </c>
      <c r="AK869" s="8">
        <v>6.6350707795401753E-3</v>
      </c>
      <c r="AL869" s="8">
        <v>-0.77027517681317803</v>
      </c>
      <c r="AM869" s="8">
        <v>5.6614868326604621E-4</v>
      </c>
      <c r="AN869" s="8">
        <v>5.3228271271588433E-2</v>
      </c>
      <c r="AO869" s="8">
        <v>0.11081829811490185</v>
      </c>
      <c r="AP869" s="8">
        <v>0.87765322127431289</v>
      </c>
      <c r="AQ869" s="8">
        <v>-74.324592456984803</v>
      </c>
    </row>
    <row r="870" spans="32:43" x14ac:dyDescent="0.25">
      <c r="AF870" t="str">
        <v>Lithuania|2002</v>
      </c>
      <c r="AG870">
        <v>22</v>
      </c>
      <c r="AH870" s="8">
        <v>99.716061422878539</v>
      </c>
      <c r="AI870" s="8">
        <v>-77.716061422878539</v>
      </c>
      <c r="AJ870" s="8">
        <v>-78.158084780313061</v>
      </c>
      <c r="AK870" s="8">
        <v>5.6555039530071143E-3</v>
      </c>
      <c r="AL870" s="8">
        <v>-0.81040348510550264</v>
      </c>
      <c r="AM870" s="8">
        <v>5.3362847525009066E-4</v>
      </c>
      <c r="AN870" s="8">
        <v>6.5410480010413122E-2</v>
      </c>
      <c r="AO870" s="8">
        <v>0.11220442834212049</v>
      </c>
      <c r="AP870" s="8">
        <v>0.90022413048390493</v>
      </c>
      <c r="AQ870" s="8">
        <v>-78.158084780313061</v>
      </c>
    </row>
    <row r="871" spans="32:43" x14ac:dyDescent="0.25">
      <c r="AF871" t="str">
        <v>Lithuania|2001</v>
      </c>
      <c r="AG871">
        <v>21</v>
      </c>
      <c r="AH871" s="8">
        <v>107.67830196221655</v>
      </c>
      <c r="AI871" s="8">
        <v>-86.678301962216551</v>
      </c>
      <c r="AJ871" s="8">
        <v>-87.231880558290229</v>
      </c>
      <c r="AK871" s="8">
        <v>6.3460582590990607E-3</v>
      </c>
      <c r="AL871" s="8">
        <v>-0.90417348939266906</v>
      </c>
      <c r="AM871" s="8">
        <v>7.4588932825959031E-4</v>
      </c>
      <c r="AN871" s="8">
        <v>6.5410480010413122E-2</v>
      </c>
      <c r="AO871" s="8">
        <v>0.11280835675019517</v>
      </c>
      <c r="AP871" s="8">
        <v>0.95088037596359565</v>
      </c>
      <c r="AQ871" s="8">
        <v>-87.231880558290229</v>
      </c>
    </row>
    <row r="872" spans="32:43" x14ac:dyDescent="0.25">
      <c r="AF872" t="str">
        <v>Lithuania|2000</v>
      </c>
      <c r="AG872">
        <v>2</v>
      </c>
      <c r="AH872" s="8">
        <v>114.94724786791491</v>
      </c>
      <c r="AI872" s="8">
        <v>-112.94724786791491</v>
      </c>
      <c r="AJ872" s="8">
        <v>-113.594823205974</v>
      </c>
      <c r="AK872" s="8">
        <v>5.7007469159478337E-3</v>
      </c>
      <c r="AL872" s="8">
        <v>-1.1778122062012932</v>
      </c>
      <c r="AM872" s="8">
        <v>1.1362364296660472E-3</v>
      </c>
      <c r="AN872" s="8">
        <v>6.5410480010413122E-2</v>
      </c>
      <c r="AO872" s="8">
        <v>0.1128757826294895</v>
      </c>
      <c r="AP872" s="8">
        <v>1.0852705682000656</v>
      </c>
      <c r="AQ872" s="8">
        <v>-113.594823205974</v>
      </c>
    </row>
    <row r="873" spans="32:43" x14ac:dyDescent="0.25">
      <c r="AF873" t="str">
        <v>Luxembourg|2014</v>
      </c>
      <c r="AG873">
        <v>65</v>
      </c>
      <c r="AH873" s="8">
        <v>48.843852775185439</v>
      </c>
      <c r="AI873" s="8">
        <v>16.156147224814561</v>
      </c>
      <c r="AJ873" s="8">
        <v>17.524463920614689</v>
      </c>
      <c r="AK873" s="8">
        <v>7.8080373927474495E-2</v>
      </c>
      <c r="AL873" s="8">
        <v>0.17496461525544985</v>
      </c>
      <c r="AM873" s="8">
        <v>3.7038316306293176E-4</v>
      </c>
      <c r="AN873" s="8">
        <v>6.9981214942714726E-2</v>
      </c>
      <c r="AO873" s="8">
        <v>0.11456299586485612</v>
      </c>
      <c r="AP873" s="8">
        <v>0.41828771826991268</v>
      </c>
      <c r="AQ873" s="8">
        <v>17.524463920614689</v>
      </c>
    </row>
    <row r="874" spans="32:43" x14ac:dyDescent="0.25">
      <c r="AF874" t="str">
        <v>Luxembourg|2013</v>
      </c>
      <c r="AG874">
        <v>68</v>
      </c>
      <c r="AH874" s="8">
        <v>51.832909709074499</v>
      </c>
      <c r="AI874" s="8">
        <v>16.167090290925501</v>
      </c>
      <c r="AJ874" s="8">
        <v>17.393454273663323</v>
      </c>
      <c r="AK874" s="8">
        <v>7.0507212853903836E-2</v>
      </c>
      <c r="AL874" s="8">
        <v>0.17436840945472071</v>
      </c>
      <c r="AM874" s="8">
        <v>3.2947699432508135E-4</v>
      </c>
      <c r="AN874" s="8">
        <v>6.9981214942714726E-2</v>
      </c>
      <c r="AO874" s="8">
        <v>0.11559928741939555</v>
      </c>
      <c r="AP874" s="8">
        <v>0.417574435825184</v>
      </c>
      <c r="AQ874" s="8">
        <v>17.393454273663323</v>
      </c>
    </row>
    <row r="875" spans="32:43" x14ac:dyDescent="0.25">
      <c r="AF875" t="str">
        <v>Luxembourg|2012</v>
      </c>
      <c r="AG875">
        <v>7</v>
      </c>
      <c r="AH875" s="8">
        <v>113.18328684396997</v>
      </c>
      <c r="AI875" s="8">
        <v>-106.18328684396997</v>
      </c>
      <c r="AJ875" s="8">
        <v>-106.69015411149078</v>
      </c>
      <c r="AK875" s="8">
        <v>4.7508345239725448E-3</v>
      </c>
      <c r="AL875" s="8">
        <v>-1.1067491771319431</v>
      </c>
      <c r="AM875" s="8">
        <v>8.3529226006836274E-4</v>
      </c>
      <c r="AN875" s="8">
        <v>6.9981214942714726E-2</v>
      </c>
      <c r="AO875" s="8">
        <v>0.11571053397137168</v>
      </c>
      <c r="AP875" s="8">
        <v>1.0520214718017609</v>
      </c>
      <c r="AQ875" s="8">
        <v>-106.69015411149078</v>
      </c>
    </row>
    <row r="876" spans="32:43" x14ac:dyDescent="0.25">
      <c r="AF876" t="str">
        <v>Luxembourg|2011</v>
      </c>
      <c r="AG876">
        <v>72</v>
      </c>
      <c r="AH876" s="8">
        <v>46.994883470330933</v>
      </c>
      <c r="AI876" s="8">
        <v>25.005116529669067</v>
      </c>
      <c r="AJ876" s="8">
        <v>26.853199645429854</v>
      </c>
      <c r="AK876" s="8">
        <v>6.882170989539084E-2</v>
      </c>
      <c r="AL876" s="8">
        <v>0.26944579851359651</v>
      </c>
      <c r="AM876" s="8">
        <v>7.6654456457471768E-4</v>
      </c>
      <c r="AN876" s="8">
        <v>6.9981214942714726E-2</v>
      </c>
      <c r="AO876" s="8">
        <v>0.11584085402166075</v>
      </c>
      <c r="AP876" s="8">
        <v>0.51908168770781782</v>
      </c>
      <c r="AQ876" s="8">
        <v>26.853199645429854</v>
      </c>
    </row>
    <row r="877" spans="32:43" x14ac:dyDescent="0.25">
      <c r="AF877" t="str">
        <v>Luxembourg|2010</v>
      </c>
      <c r="AG877">
        <v>73</v>
      </c>
      <c r="AH877" s="8">
        <v>116.24399711839376</v>
      </c>
      <c r="AI877" s="8">
        <v>-43.243997118393764</v>
      </c>
      <c r="AJ877" s="8">
        <v>-43.459232013127263</v>
      </c>
      <c r="AK877" s="8">
        <v>4.9525701390325198E-3</v>
      </c>
      <c r="AL877" s="8">
        <v>-0.45077818732694436</v>
      </c>
      <c r="AM877" s="8">
        <v>1.4448228391572598E-4</v>
      </c>
      <c r="AN877" s="8">
        <v>6.9981214942714726E-2</v>
      </c>
      <c r="AO877" s="8">
        <v>0.11676788461407295</v>
      </c>
      <c r="AP877" s="8">
        <v>0.67140016929320501</v>
      </c>
      <c r="AQ877" s="8">
        <v>-43.459232013127263</v>
      </c>
    </row>
    <row r="878" spans="32:43" x14ac:dyDescent="0.25">
      <c r="AF878" t="str">
        <v>Luxembourg|2009</v>
      </c>
      <c r="AG878">
        <v>76</v>
      </c>
      <c r="AH878" s="8">
        <v>120.31146456778544</v>
      </c>
      <c r="AI878" s="8">
        <v>-44.311464567785436</v>
      </c>
      <c r="AJ878" s="8">
        <v>-44.543416735025311</v>
      </c>
      <c r="AK878" s="8">
        <v>5.2073276870447903E-3</v>
      </c>
      <c r="AL878" s="8">
        <v>-0.46196467734490748</v>
      </c>
      <c r="AM878" s="8">
        <v>1.5958858719370206E-4</v>
      </c>
      <c r="AN878" s="8">
        <v>6.9981214942714726E-2</v>
      </c>
      <c r="AO878" s="8">
        <v>0.118245483318454</v>
      </c>
      <c r="AP878" s="8">
        <v>0.67967983444038371</v>
      </c>
      <c r="AQ878" s="8">
        <v>-44.543416735025311</v>
      </c>
    </row>
    <row r="879" spans="32:43" x14ac:dyDescent="0.25">
      <c r="AF879" t="str">
        <v>Luxembourg|2008</v>
      </c>
      <c r="AG879">
        <v>8</v>
      </c>
      <c r="AH879" s="8">
        <v>44.473819156745066</v>
      </c>
      <c r="AI879" s="8">
        <v>-36.473819156745066</v>
      </c>
      <c r="AJ879" s="8">
        <v>-39.564950371021666</v>
      </c>
      <c r="AK879" s="8">
        <v>7.8128019504369803E-2</v>
      </c>
      <c r="AL879" s="8">
        <v>-0.39500708660136069</v>
      </c>
      <c r="AM879" s="8">
        <v>1.8890694924629785E-3</v>
      </c>
      <c r="AN879" s="8">
        <v>6.9981214942714726E-2</v>
      </c>
      <c r="AO879" s="8">
        <v>0.1198342348992501</v>
      </c>
      <c r="AP879" s="8">
        <v>0.62849589227087288</v>
      </c>
      <c r="AQ879" s="8">
        <v>-39.564950371021666</v>
      </c>
    </row>
    <row r="880" spans="32:43" x14ac:dyDescent="0.25">
      <c r="AF880" t="str">
        <v>Luxembourg|2007</v>
      </c>
      <c r="AG880">
        <v>82</v>
      </c>
      <c r="AH880" s="8">
        <v>129.61730372263355</v>
      </c>
      <c r="AI880" s="8">
        <v>-47.617303722633551</v>
      </c>
      <c r="AJ880" s="8">
        <v>-47.943942485277312</v>
      </c>
      <c r="AK880" s="8">
        <v>6.8129308044298752E-3</v>
      </c>
      <c r="AL880" s="8">
        <v>-0.4968304740325335</v>
      </c>
      <c r="AM880" s="8">
        <v>2.4189190452119971E-4</v>
      </c>
      <c r="AN880" s="8">
        <v>6.9981214942714726E-2</v>
      </c>
      <c r="AO880" s="8">
        <v>0.12075043244234239</v>
      </c>
      <c r="AP880" s="8">
        <v>0.70486202481942062</v>
      </c>
      <c r="AQ880" s="8">
        <v>-47.943942485277312</v>
      </c>
    </row>
    <row r="881" spans="32:43" x14ac:dyDescent="0.25">
      <c r="AF881" t="str">
        <v>Luxembourg|2006</v>
      </c>
      <c r="AG881">
        <v>85</v>
      </c>
      <c r="AH881" s="8">
        <v>62.537387766363224</v>
      </c>
      <c r="AI881" s="8">
        <v>22.462612233636776</v>
      </c>
      <c r="AJ881" s="8">
        <v>23.667266322135216</v>
      </c>
      <c r="AK881" s="8">
        <v>5.0899587307713955E-2</v>
      </c>
      <c r="AL881" s="8">
        <v>0.23975249378904287</v>
      </c>
      <c r="AM881" s="8">
        <v>4.4038277647750552E-4</v>
      </c>
      <c r="AN881" s="8">
        <v>6.9981214942714726E-2</v>
      </c>
      <c r="AO881" s="8">
        <v>0.12163856199749767</v>
      </c>
      <c r="AP881" s="8">
        <v>0.48964527342663366</v>
      </c>
      <c r="AQ881" s="8">
        <v>23.667266322135216</v>
      </c>
    </row>
    <row r="882" spans="32:43" x14ac:dyDescent="0.25">
      <c r="AF882" t="str">
        <v>Luxembourg|2005</v>
      </c>
      <c r="AG882">
        <v>9</v>
      </c>
      <c r="AH882" s="8">
        <v>125.08033609115967</v>
      </c>
      <c r="AI882" s="8">
        <v>-116.08033609115967</v>
      </c>
      <c r="AJ882" s="8">
        <v>-116.76136205938884</v>
      </c>
      <c r="AK882" s="8">
        <v>5.8326312421979011E-3</v>
      </c>
      <c r="AL882" s="8">
        <v>-1.2105642907614065</v>
      </c>
      <c r="AM882" s="8">
        <v>1.2282384627118786E-3</v>
      </c>
      <c r="AN882" s="8">
        <v>6.9981214942714726E-2</v>
      </c>
      <c r="AO882" s="8">
        <v>0.12311973448373395</v>
      </c>
      <c r="AP882" s="8">
        <v>1.1002564659030214</v>
      </c>
      <c r="AQ882" s="8">
        <v>-116.76136205938884</v>
      </c>
    </row>
    <row r="883" spans="32:43" x14ac:dyDescent="0.25">
      <c r="AF883" t="str">
        <v>Luxembourg|2004</v>
      </c>
      <c r="AG883">
        <v>92</v>
      </c>
      <c r="AH883" s="8">
        <v>77.48212881641075</v>
      </c>
      <c r="AI883" s="8">
        <v>14.51787118358925</v>
      </c>
      <c r="AJ883" s="8">
        <v>14.990651968481146</v>
      </c>
      <c r="AK883" s="8">
        <v>3.153837377359904E-2</v>
      </c>
      <c r="AL883" s="8">
        <v>0.1533983486027998</v>
      </c>
      <c r="AM883" s="8">
        <v>1.0947128280117863E-4</v>
      </c>
      <c r="AN883" s="8">
        <v>6.9981214942714726E-2</v>
      </c>
      <c r="AO883" s="8">
        <v>0.12434994034899013</v>
      </c>
      <c r="AP883" s="8">
        <v>0.39166101235992307</v>
      </c>
      <c r="AQ883" s="8">
        <v>14.990651968481146</v>
      </c>
    </row>
    <row r="884" spans="32:43" x14ac:dyDescent="0.25">
      <c r="AF884" t="str">
        <v>Luxembourg|2003</v>
      </c>
      <c r="AG884">
        <v>92</v>
      </c>
      <c r="AH884" s="8">
        <v>86.864023653209671</v>
      </c>
      <c r="AI884" s="8">
        <v>5.1359763467903292</v>
      </c>
      <c r="AJ884" s="8">
        <v>5.2469969542357191</v>
      </c>
      <c r="AK884" s="8">
        <v>2.1158885437462811E-2</v>
      </c>
      <c r="AL884" s="8">
        <v>5.3979128405998625E-2</v>
      </c>
      <c r="AM884" s="8">
        <v>8.9977574080451572E-6</v>
      </c>
      <c r="AN884" s="8">
        <v>6.9981214942714726E-2</v>
      </c>
      <c r="AO884" s="8">
        <v>0.12597986053520999</v>
      </c>
      <c r="AP884" s="8">
        <v>0.23233408791221022</v>
      </c>
      <c r="AQ884" s="8">
        <v>5.2469969542357191</v>
      </c>
    </row>
    <row r="885" spans="32:43" x14ac:dyDescent="0.25">
      <c r="AF885" t="str">
        <v>Luxembourg|2002</v>
      </c>
      <c r="AG885">
        <v>95</v>
      </c>
      <c r="AH885" s="8">
        <v>131.0447498599338</v>
      </c>
      <c r="AI885" s="8">
        <v>-36.044749859933802</v>
      </c>
      <c r="AJ885" s="8">
        <v>-36.293370859981891</v>
      </c>
      <c r="AK885" s="8">
        <v>6.8503143730367037E-3</v>
      </c>
      <c r="AL885" s="8">
        <v>-0.37609158435766316</v>
      </c>
      <c r="AM885" s="8">
        <v>1.3937503325861666E-4</v>
      </c>
      <c r="AN885" s="8">
        <v>6.9981214942714726E-2</v>
      </c>
      <c r="AO885" s="8">
        <v>0.12744327356483481</v>
      </c>
      <c r="AP885" s="8">
        <v>0.61326306293275412</v>
      </c>
      <c r="AQ885" s="8">
        <v>-36.293370859981891</v>
      </c>
    </row>
    <row r="886" spans="32:43" x14ac:dyDescent="0.25">
      <c r="AF886" t="str">
        <v>Luxembourg|2001</v>
      </c>
      <c r="AG886">
        <v>96</v>
      </c>
      <c r="AH886" s="8">
        <v>100.95139132390455</v>
      </c>
      <c r="AI886" s="8">
        <v>-4.9513913239045451</v>
      </c>
      <c r="AJ886" s="8">
        <v>-5.0196702507266382</v>
      </c>
      <c r="AK886" s="8">
        <v>1.3602273339012576E-2</v>
      </c>
      <c r="AL886" s="8">
        <v>-5.1839424824009765E-2</v>
      </c>
      <c r="AM886" s="8">
        <v>5.2939732630451906E-6</v>
      </c>
      <c r="AN886" s="8">
        <v>6.9981214942714726E-2</v>
      </c>
      <c r="AO886" s="8">
        <v>0.12771420992697313</v>
      </c>
      <c r="AP886" s="8">
        <v>0.22768272842710263</v>
      </c>
      <c r="AQ886" s="8">
        <v>-5.0196702507266382</v>
      </c>
    </row>
    <row r="887" spans="32:43" x14ac:dyDescent="0.25">
      <c r="AF887" t="str">
        <v>Luxembourg|2000</v>
      </c>
      <c r="AG887">
        <v>98</v>
      </c>
      <c r="AH887" s="8">
        <v>98.835026638988552</v>
      </c>
      <c r="AI887" s="8">
        <v>-0.83502663898855189</v>
      </c>
      <c r="AJ887" s="8">
        <v>-0.84790221535900145</v>
      </c>
      <c r="AK887" s="8">
        <v>1.5185213739532532E-2</v>
      </c>
      <c r="AL887" s="8">
        <v>-8.7494752001712264E-3</v>
      </c>
      <c r="AM887" s="8">
        <v>1.6862902060017471E-7</v>
      </c>
      <c r="AN887" s="8">
        <v>9.1332212074037591E-2</v>
      </c>
      <c r="AO887" s="8">
        <v>0.12781887103358633</v>
      </c>
      <c r="AP887" s="8">
        <v>9.3538629454205852E-2</v>
      </c>
      <c r="AQ887" s="8">
        <v>-0.84790221535900145</v>
      </c>
    </row>
    <row r="888" spans="32:43" x14ac:dyDescent="0.25">
      <c r="AF888" t="str">
        <v>Madagascar|2014</v>
      </c>
      <c r="AG888">
        <v>225</v>
      </c>
      <c r="AH888" s="8">
        <v>169.25384083447736</v>
      </c>
      <c r="AI888" s="8">
        <v>55.746159165522641</v>
      </c>
      <c r="AJ888" s="8">
        <v>55.829477382452374</v>
      </c>
      <c r="AK888" s="8">
        <v>1.4923696376194508E-3</v>
      </c>
      <c r="AL888" s="8">
        <v>0.58009378252355281</v>
      </c>
      <c r="AM888" s="8">
        <v>7.1849441742767592E-5</v>
      </c>
      <c r="AN888" s="8">
        <v>9.1332212074037591E-2</v>
      </c>
      <c r="AO888" s="8">
        <v>0.12865729171238255</v>
      </c>
      <c r="AP888" s="8">
        <v>0.7616388793408283</v>
      </c>
      <c r="AQ888" s="8">
        <v>55.829477382452374</v>
      </c>
    </row>
    <row r="889" spans="32:43" x14ac:dyDescent="0.25">
      <c r="AF889" t="str">
        <v>Madagascar|2013</v>
      </c>
      <c r="AG889">
        <v>23</v>
      </c>
      <c r="AH889" s="8">
        <v>173.10867355162699</v>
      </c>
      <c r="AI889" s="8">
        <v>-150.10867355162699</v>
      </c>
      <c r="AJ889" s="8">
        <v>-150.29407505141015</v>
      </c>
      <c r="AK889" s="8">
        <v>1.2335915419136841E-3</v>
      </c>
      <c r="AL889" s="8">
        <v>-1.5618264659434493</v>
      </c>
      <c r="AM889" s="8">
        <v>4.304026845407266E-4</v>
      </c>
      <c r="AN889" s="8">
        <v>9.1332212074037591E-2</v>
      </c>
      <c r="AO889" s="8">
        <v>0.12897532928592537</v>
      </c>
      <c r="AP889" s="8">
        <v>1.2497305573376405</v>
      </c>
      <c r="AQ889" s="8">
        <v>-150.29407505141015</v>
      </c>
    </row>
    <row r="890" spans="32:43" x14ac:dyDescent="0.25">
      <c r="AF890" t="str">
        <v>Madagascar|2012</v>
      </c>
      <c r="AG890">
        <v>235</v>
      </c>
      <c r="AH890" s="8">
        <v>174.62481836862912</v>
      </c>
      <c r="AI890" s="8">
        <v>60.375181631370879</v>
      </c>
      <c r="AJ890" s="8">
        <v>60.449971314174505</v>
      </c>
      <c r="AK890" s="8">
        <v>1.2372161835267363E-3</v>
      </c>
      <c r="AL890" s="8">
        <v>0.62818307185244027</v>
      </c>
      <c r="AM890" s="8">
        <v>6.9832511071358009E-5</v>
      </c>
      <c r="AN890" s="8">
        <v>9.1332212074037591E-2</v>
      </c>
      <c r="AO890" s="8">
        <v>0.13108296090518073</v>
      </c>
      <c r="AP890" s="8">
        <v>0.79258000974818954</v>
      </c>
      <c r="AQ890" s="8">
        <v>60.449971314174505</v>
      </c>
    </row>
    <row r="891" spans="32:43" x14ac:dyDescent="0.25">
      <c r="AF891" t="str">
        <v>Madagascar|2011</v>
      </c>
      <c r="AG891">
        <v>241</v>
      </c>
      <c r="AH891" s="8">
        <v>174.91553247805723</v>
      </c>
      <c r="AI891" s="8">
        <v>66.08446752194277</v>
      </c>
      <c r="AJ891" s="8">
        <v>66.165279863625145</v>
      </c>
      <c r="AK891" s="8">
        <v>1.2213708133470094E-3</v>
      </c>
      <c r="AL891" s="8">
        <v>0.68758078052771576</v>
      </c>
      <c r="AM891" s="8">
        <v>8.2590047081835603E-5</v>
      </c>
      <c r="AN891" s="8">
        <v>9.1332212074037591E-2</v>
      </c>
      <c r="AO891" s="8">
        <v>0.13167323531301317</v>
      </c>
      <c r="AP891" s="8">
        <v>0.82920490864907193</v>
      </c>
      <c r="AQ891" s="8">
        <v>66.165279863625145</v>
      </c>
    </row>
    <row r="892" spans="32:43" x14ac:dyDescent="0.25">
      <c r="AF892" t="str">
        <v>Madagascar|2010</v>
      </c>
      <c r="AG892">
        <v>248</v>
      </c>
      <c r="AH892" s="8">
        <v>176.12130340123366</v>
      </c>
      <c r="AI892" s="8">
        <v>71.878696598766339</v>
      </c>
      <c r="AJ892" s="8">
        <v>71.965299118785254</v>
      </c>
      <c r="AK892" s="8">
        <v>1.203392761224597E-3</v>
      </c>
      <c r="AL892" s="8">
        <v>0.74786053920591922</v>
      </c>
      <c r="AM892" s="8">
        <v>9.6266134400817965E-5</v>
      </c>
      <c r="AN892" s="8">
        <v>9.1332212074037591E-2</v>
      </c>
      <c r="AO892" s="8">
        <v>0.1337669765080553</v>
      </c>
      <c r="AP892" s="8">
        <v>0.86478930336002613</v>
      </c>
      <c r="AQ892" s="8">
        <v>71.965299118785254</v>
      </c>
    </row>
    <row r="893" spans="32:43" x14ac:dyDescent="0.25">
      <c r="AF893" t="str">
        <v>Madagascar|2009</v>
      </c>
      <c r="AG893">
        <v>254</v>
      </c>
      <c r="AH893" s="8">
        <v>182.85157561755713</v>
      </c>
      <c r="AI893" s="8">
        <v>71.148424382442869</v>
      </c>
      <c r="AJ893" s="8">
        <v>71.243399756540583</v>
      </c>
      <c r="AK893" s="8">
        <v>1.3331111993850351E-3</v>
      </c>
      <c r="AL893" s="8">
        <v>0.74031051111828161</v>
      </c>
      <c r="AM893" s="8">
        <v>1.0451425214503271E-4</v>
      </c>
      <c r="AN893" s="8">
        <v>9.1332212074037591E-2</v>
      </c>
      <c r="AO893" s="8">
        <v>0.13716070723163834</v>
      </c>
      <c r="AP893" s="8">
        <v>0.86041298869687088</v>
      </c>
      <c r="AQ893" s="8">
        <v>71.243399756540583</v>
      </c>
    </row>
    <row r="894" spans="32:43" x14ac:dyDescent="0.25">
      <c r="AF894" t="str">
        <v>Madagascar|2008</v>
      </c>
      <c r="AG894">
        <v>259</v>
      </c>
      <c r="AH894" s="8">
        <v>186.57792766956163</v>
      </c>
      <c r="AI894" s="8">
        <v>72.422072330438368</v>
      </c>
      <c r="AJ894" s="8">
        <v>72.528748047162537</v>
      </c>
      <c r="AK894" s="8">
        <v>1.4708059851633278E-3</v>
      </c>
      <c r="AL894" s="8">
        <v>0.75361497319060189</v>
      </c>
      <c r="AM894" s="8">
        <v>1.1950762588860713E-4</v>
      </c>
      <c r="AN894" s="8">
        <v>9.1332212074037591E-2</v>
      </c>
      <c r="AO894" s="8">
        <v>0.14027598047914683</v>
      </c>
      <c r="AP894" s="8">
        <v>0.86811000062814725</v>
      </c>
      <c r="AQ894" s="8">
        <v>72.528748047162537</v>
      </c>
    </row>
    <row r="895" spans="32:43" x14ac:dyDescent="0.25">
      <c r="AF895" t="str">
        <v>Madagascar|2007</v>
      </c>
      <c r="AG895">
        <v>261</v>
      </c>
      <c r="AH895" s="8">
        <v>191.7316982757643</v>
      </c>
      <c r="AI895" s="8">
        <v>69.268301724235698</v>
      </c>
      <c r="AJ895" s="8">
        <v>69.377593482425084</v>
      </c>
      <c r="AK895" s="8">
        <v>1.5753178036807453E-3</v>
      </c>
      <c r="AL895" s="8">
        <v>0.72083495739792747</v>
      </c>
      <c r="AM895" s="8">
        <v>1.1711877259520434E-4</v>
      </c>
      <c r="AN895" s="8">
        <v>9.1332212074037591E-2</v>
      </c>
      <c r="AO895" s="8">
        <v>0.14312071658528133</v>
      </c>
      <c r="AP895" s="8">
        <v>0.84901999823203667</v>
      </c>
      <c r="AQ895" s="8">
        <v>69.377593482425084</v>
      </c>
    </row>
    <row r="896" spans="32:43" x14ac:dyDescent="0.25">
      <c r="AF896" t="str">
        <v>Madagascar|2006</v>
      </c>
      <c r="AG896">
        <v>263</v>
      </c>
      <c r="AH896" s="8">
        <v>193.12694563175501</v>
      </c>
      <c r="AI896" s="8">
        <v>69.873054368244993</v>
      </c>
      <c r="AJ896" s="8">
        <v>69.98670039275035</v>
      </c>
      <c r="AK896" s="8">
        <v>1.6238231530791639E-3</v>
      </c>
      <c r="AL896" s="8">
        <v>0.72714592995584815</v>
      </c>
      <c r="AM896" s="8">
        <v>1.2285409448754391E-4</v>
      </c>
      <c r="AN896" s="8">
        <v>0.10507925922614002</v>
      </c>
      <c r="AO896" s="8">
        <v>0.14412381391086942</v>
      </c>
      <c r="AP896" s="8">
        <v>0.85272852066519278</v>
      </c>
      <c r="AQ896" s="8">
        <v>69.98670039275035</v>
      </c>
    </row>
    <row r="897" spans="32:43" x14ac:dyDescent="0.25">
      <c r="AF897" t="str">
        <v>Madagascar|2005</v>
      </c>
      <c r="AG897">
        <v>265</v>
      </c>
      <c r="AH897" s="8">
        <v>194.72763973601414</v>
      </c>
      <c r="AI897" s="8">
        <v>70.27236026398586</v>
      </c>
      <c r="AJ897" s="8">
        <v>70.389534802647063</v>
      </c>
      <c r="AK897" s="8">
        <v>1.6646585176295814E-3</v>
      </c>
      <c r="AL897" s="8">
        <v>0.7313163315011102</v>
      </c>
      <c r="AM897" s="8">
        <v>1.273975909730056E-4</v>
      </c>
      <c r="AN897" s="8">
        <v>0.10507925922614002</v>
      </c>
      <c r="AO897" s="8">
        <v>0.14435613439201564</v>
      </c>
      <c r="AP897" s="8">
        <v>0.85517035232818395</v>
      </c>
      <c r="AQ897" s="8">
        <v>70.389534802647063</v>
      </c>
    </row>
    <row r="898" spans="32:43" x14ac:dyDescent="0.25">
      <c r="AF898" t="str">
        <v>Madagascar|2004</v>
      </c>
      <c r="AG898">
        <v>267</v>
      </c>
      <c r="AH898" s="8">
        <v>197.96911472670934</v>
      </c>
      <c r="AI898" s="8">
        <v>69.030885273290664</v>
      </c>
      <c r="AJ898" s="8">
        <v>69.152362489290581</v>
      </c>
      <c r="AK898" s="8">
        <v>1.7566603891331764E-3</v>
      </c>
      <c r="AL898" s="8">
        <v>0.71842954905740708</v>
      </c>
      <c r="AM898" s="8">
        <v>1.2975428846150199E-4</v>
      </c>
      <c r="AN898" s="8">
        <v>0.10507925922614002</v>
      </c>
      <c r="AO898" s="8">
        <v>0.14442625444479879</v>
      </c>
      <c r="AP898" s="8">
        <v>0.84760223516541477</v>
      </c>
      <c r="AQ898" s="8">
        <v>69.152362489290581</v>
      </c>
    </row>
    <row r="899" spans="32:43" x14ac:dyDescent="0.25">
      <c r="AF899" t="str">
        <v>Madagascar|2003</v>
      </c>
      <c r="AG899">
        <v>268</v>
      </c>
      <c r="AH899" s="8">
        <v>202.18927971045329</v>
      </c>
      <c r="AI899" s="8">
        <v>65.810720289546708</v>
      </c>
      <c r="AJ899" s="8">
        <v>65.933085742307952</v>
      </c>
      <c r="AK899" s="8">
        <v>1.8559036238571846E-3</v>
      </c>
      <c r="AL899" s="8">
        <v>0.68495016898114336</v>
      </c>
      <c r="AM899" s="8">
        <v>1.246183772356287E-4</v>
      </c>
      <c r="AN899" s="8">
        <v>0.10507925922614002</v>
      </c>
      <c r="AO899" s="8">
        <v>0.14570012699506416</v>
      </c>
      <c r="AP899" s="8">
        <v>0.82761716329541124</v>
      </c>
      <c r="AQ899" s="8">
        <v>65.933085742307952</v>
      </c>
    </row>
    <row r="900" spans="32:43" x14ac:dyDescent="0.25">
      <c r="AF900" t="str">
        <v>Madagascar|2002</v>
      </c>
      <c r="AG900">
        <v>271</v>
      </c>
      <c r="AH900" s="8">
        <v>204.89540761369136</v>
      </c>
      <c r="AI900" s="8">
        <v>66.104592386308639</v>
      </c>
      <c r="AJ900" s="8">
        <v>66.236707626933807</v>
      </c>
      <c r="AK900" s="8">
        <v>1.9945925055527758E-3</v>
      </c>
      <c r="AL900" s="8">
        <v>0.6880565581722865</v>
      </c>
      <c r="AM900" s="8">
        <v>1.3516726483998447E-4</v>
      </c>
      <c r="AN900" s="8">
        <v>0.10507925922614002</v>
      </c>
      <c r="AO900" s="8">
        <v>0.14605489580365882</v>
      </c>
      <c r="AP900" s="8">
        <v>0.82949174689823557</v>
      </c>
      <c r="AQ900" s="8">
        <v>66.236707626933807</v>
      </c>
    </row>
    <row r="901" spans="32:43" x14ac:dyDescent="0.25">
      <c r="AF901" t="str">
        <v>Malawi|2014</v>
      </c>
      <c r="AG901">
        <v>377</v>
      </c>
      <c r="AH901" s="8">
        <v>209.92530827315193</v>
      </c>
      <c r="AI901" s="8">
        <v>167.07469172684807</v>
      </c>
      <c r="AJ901" s="8">
        <v>167.36040847344623</v>
      </c>
      <c r="AK901" s="8">
        <v>1.7071943669609321E-3</v>
      </c>
      <c r="AL901" s="8">
        <v>1.7387640490120264</v>
      </c>
      <c r="AM901" s="8">
        <v>7.385982798905332E-4</v>
      </c>
      <c r="AN901" s="8">
        <v>0.11272493050651332</v>
      </c>
      <c r="AO901" s="8">
        <v>0.14624080957180091</v>
      </c>
      <c r="AP901" s="8">
        <v>1.3186220265914059</v>
      </c>
      <c r="AQ901" s="8">
        <v>167.36040847344623</v>
      </c>
    </row>
    <row r="902" spans="32:43" x14ac:dyDescent="0.25">
      <c r="AF902" t="str">
        <v>Malawi|2013</v>
      </c>
      <c r="AG902">
        <v>394</v>
      </c>
      <c r="AH902" s="8">
        <v>221.59860784255602</v>
      </c>
      <c r="AI902" s="8">
        <v>172.40139215744398</v>
      </c>
      <c r="AJ902" s="8">
        <v>172.7261652176536</v>
      </c>
      <c r="AK902" s="8">
        <v>1.8802771415688572E-3</v>
      </c>
      <c r="AL902" s="8">
        <v>1.7943551440173555</v>
      </c>
      <c r="AM902" s="8">
        <v>8.6647891125712776E-4</v>
      </c>
      <c r="AN902" s="8">
        <v>0.11272493050651332</v>
      </c>
      <c r="AO902" s="8">
        <v>0.14768805514117744</v>
      </c>
      <c r="AP902" s="8">
        <v>1.3395354209640578</v>
      </c>
      <c r="AQ902" s="8">
        <v>172.7261652176536</v>
      </c>
    </row>
    <row r="903" spans="32:43" x14ac:dyDescent="0.25">
      <c r="AF903" t="str">
        <v>Malawi|2012</v>
      </c>
      <c r="AG903">
        <v>42</v>
      </c>
      <c r="AH903" s="8">
        <v>240.90845817602076</v>
      </c>
      <c r="AI903" s="8">
        <v>-198.90845817602076</v>
      </c>
      <c r="AJ903" s="8">
        <v>-199.36620371701466</v>
      </c>
      <c r="AK903" s="8">
        <v>2.2960036980171007E-3</v>
      </c>
      <c r="AL903" s="8">
        <v>-2.0706721832096084</v>
      </c>
      <c r="AM903" s="8">
        <v>1.409598828479533E-3</v>
      </c>
      <c r="AN903" s="8">
        <v>0.11272493050651332</v>
      </c>
      <c r="AO903" s="8">
        <v>0.14796850597448727</v>
      </c>
      <c r="AP903" s="8">
        <v>1.4389830378463841</v>
      </c>
      <c r="AQ903" s="8">
        <v>-199.36620371701466</v>
      </c>
    </row>
    <row r="904" spans="32:43" x14ac:dyDescent="0.25">
      <c r="AF904" t="str">
        <v>Malawi|2011</v>
      </c>
      <c r="AG904">
        <v>441</v>
      </c>
      <c r="AH904" s="8">
        <v>275.35372952131672</v>
      </c>
      <c r="AI904" s="8">
        <v>165.64627047868328</v>
      </c>
      <c r="AJ904" s="8">
        <v>166.06285610379393</v>
      </c>
      <c r="AK904" s="8">
        <v>2.5086020732432187E-3</v>
      </c>
      <c r="AL904" s="8">
        <v>1.7245906883704234</v>
      </c>
      <c r="AM904" s="8">
        <v>1.0685544356536121E-3</v>
      </c>
      <c r="AN904" s="8">
        <v>0.11272493050651332</v>
      </c>
      <c r="AO904" s="8">
        <v>0.14992795904790304</v>
      </c>
      <c r="AP904" s="8">
        <v>1.3132367221374917</v>
      </c>
      <c r="AQ904" s="8">
        <v>166.06285610379393</v>
      </c>
    </row>
    <row r="905" spans="32:43" x14ac:dyDescent="0.25">
      <c r="AF905" t="str">
        <v>Malawi|2010</v>
      </c>
      <c r="AG905">
        <v>462</v>
      </c>
      <c r="AH905" s="8">
        <v>304.82189563626525</v>
      </c>
      <c r="AI905" s="8">
        <v>157.17810436373475</v>
      </c>
      <c r="AJ905" s="8">
        <v>157.71753068901191</v>
      </c>
      <c r="AK905" s="8">
        <v>3.4202052423760827E-3</v>
      </c>
      <c r="AL905" s="8">
        <v>1.6371744638913512</v>
      </c>
      <c r="AM905" s="8">
        <v>1.3141107699217586E-3</v>
      </c>
      <c r="AN905" s="8">
        <v>0.11272493050651332</v>
      </c>
      <c r="AO905" s="8">
        <v>0.15010920455240923</v>
      </c>
      <c r="AP905" s="8">
        <v>1.2795211854015358</v>
      </c>
      <c r="AQ905" s="8">
        <v>157.71753068901191</v>
      </c>
    </row>
    <row r="906" spans="32:43" x14ac:dyDescent="0.25">
      <c r="AF906" t="str">
        <v>Malawi|2009</v>
      </c>
      <c r="AG906">
        <v>491</v>
      </c>
      <c r="AH906" s="8">
        <v>321.08873360875998</v>
      </c>
      <c r="AI906" s="8">
        <v>169.91126639124002</v>
      </c>
      <c r="AJ906" s="8">
        <v>170.57473550437282</v>
      </c>
      <c r="AK906" s="8">
        <v>3.8896095085300675E-3</v>
      </c>
      <c r="AL906" s="8">
        <v>1.7702206228311559</v>
      </c>
      <c r="AM906" s="8">
        <v>1.7480557718346237E-3</v>
      </c>
      <c r="AN906" s="8">
        <v>0.11272493050651332</v>
      </c>
      <c r="AO906" s="8">
        <v>0.15051941160092003</v>
      </c>
      <c r="AP906" s="8">
        <v>1.3304963821187774</v>
      </c>
      <c r="AQ906" s="8">
        <v>170.57473550437282</v>
      </c>
    </row>
    <row r="907" spans="32:43" x14ac:dyDescent="0.25">
      <c r="AF907" t="str">
        <v>Malawi|2008</v>
      </c>
      <c r="AG907">
        <v>525</v>
      </c>
      <c r="AH907" s="8">
        <v>344.92154967265049</v>
      </c>
      <c r="AI907" s="8">
        <v>180.07845032734951</v>
      </c>
      <c r="AJ907" s="8">
        <v>180.94616410617246</v>
      </c>
      <c r="AK907" s="8">
        <v>4.7954251095027609E-3</v>
      </c>
      <c r="AL907" s="8">
        <v>1.8770010563166353</v>
      </c>
      <c r="AM907" s="8">
        <v>2.4251898572599712E-3</v>
      </c>
      <c r="AN907" s="8">
        <v>0.11272493050651332</v>
      </c>
      <c r="AO907" s="8">
        <v>0.15115574601314985</v>
      </c>
      <c r="AP907" s="8">
        <v>1.3700368813709489</v>
      </c>
      <c r="AQ907" s="8">
        <v>180.94616410617246</v>
      </c>
    </row>
    <row r="908" spans="32:43" x14ac:dyDescent="0.25">
      <c r="AF908" t="str">
        <v>Malawi|2007</v>
      </c>
      <c r="AG908">
        <v>559</v>
      </c>
      <c r="AH908" s="8">
        <v>366.78269131193485</v>
      </c>
      <c r="AI908" s="8">
        <v>192.21730868806515</v>
      </c>
      <c r="AJ908" s="8">
        <v>193.40668603207874</v>
      </c>
      <c r="AK908" s="8">
        <v>6.1496185494658928E-3</v>
      </c>
      <c r="AL908" s="8">
        <v>2.0048918116203329</v>
      </c>
      <c r="AM908" s="8">
        <v>3.5531293126522825E-3</v>
      </c>
      <c r="AN908" s="8">
        <v>0.11272493050651332</v>
      </c>
      <c r="AO908" s="8">
        <v>0.1515029669691961</v>
      </c>
      <c r="AP908" s="8">
        <v>1.4159420226903123</v>
      </c>
      <c r="AQ908" s="8">
        <v>193.40668603207874</v>
      </c>
    </row>
    <row r="909" spans="32:43" x14ac:dyDescent="0.25">
      <c r="AF909" t="str">
        <v>Malawi|2006</v>
      </c>
      <c r="AG909">
        <v>587</v>
      </c>
      <c r="AH909" s="8">
        <v>385.6801977981961</v>
      </c>
      <c r="AI909" s="8">
        <v>201.3198022018039</v>
      </c>
      <c r="AJ909" s="8">
        <v>202.7919966361963</v>
      </c>
      <c r="AK909" s="8">
        <v>7.2596278887351543E-3</v>
      </c>
      <c r="AL909" s="8">
        <v>2.1010075224356961</v>
      </c>
      <c r="AM909" s="8">
        <v>4.6114324490521934E-3</v>
      </c>
      <c r="AN909" s="8">
        <v>0.11272493050651332</v>
      </c>
      <c r="AO909" s="8">
        <v>0.1532644268109776</v>
      </c>
      <c r="AP909" s="8">
        <v>1.4494852611998841</v>
      </c>
      <c r="AQ909" s="8">
        <v>202.7919966361963</v>
      </c>
    </row>
    <row r="910" spans="32:43" x14ac:dyDescent="0.25">
      <c r="AF910" t="str">
        <v>Malawi|2005</v>
      </c>
      <c r="AG910">
        <v>66</v>
      </c>
      <c r="AH910" s="8">
        <v>396.36825498109545</v>
      </c>
      <c r="AI910" s="8">
        <v>-330.36825498109545</v>
      </c>
      <c r="AJ910" s="8">
        <v>-333.11025996282933</v>
      </c>
      <c r="AK910" s="8">
        <v>8.231523646374285E-3</v>
      </c>
      <c r="AL910" s="8">
        <v>-3.4494679459087547</v>
      </c>
      <c r="AM910" s="8">
        <v>1.4108346499523946E-2</v>
      </c>
      <c r="AN910" s="8">
        <v>0.11272493050651332</v>
      </c>
      <c r="AO910" s="8">
        <v>0.1533983486027998</v>
      </c>
      <c r="AP910" s="8">
        <v>1.857274332431468</v>
      </c>
      <c r="AQ910" s="8">
        <v>-333.11025996282933</v>
      </c>
    </row>
    <row r="911" spans="32:43" x14ac:dyDescent="0.25">
      <c r="AF911" t="str">
        <v>Malawi|2004</v>
      </c>
      <c r="AG911">
        <v>615</v>
      </c>
      <c r="AH911" s="8">
        <v>401.81606443750934</v>
      </c>
      <c r="AI911" s="8">
        <v>213.18393556249066</v>
      </c>
      <c r="AJ911" s="8">
        <v>215.12176063640408</v>
      </c>
      <c r="AK911" s="8">
        <v>9.0080383694363005E-3</v>
      </c>
      <c r="AL911" s="8">
        <v>2.2267853928260193</v>
      </c>
      <c r="AM911" s="8">
        <v>6.4390053089516943E-3</v>
      </c>
      <c r="AN911" s="8">
        <v>0.11272493050651332</v>
      </c>
      <c r="AO911" s="8">
        <v>0.15476128532219802</v>
      </c>
      <c r="AP911" s="8">
        <v>1.4922417340451308</v>
      </c>
      <c r="AQ911" s="8">
        <v>215.12176063640408</v>
      </c>
    </row>
    <row r="912" spans="32:43" x14ac:dyDescent="0.25">
      <c r="AF912" t="str">
        <v>Malawi|2003</v>
      </c>
      <c r="AG912">
        <v>613</v>
      </c>
      <c r="AH912" s="8">
        <v>405.42339995024872</v>
      </c>
      <c r="AI912" s="8">
        <v>207.57660004975128</v>
      </c>
      <c r="AJ912" s="8">
        <v>209.61724890349927</v>
      </c>
      <c r="AK912" s="8">
        <v>9.7351189581132806E-3</v>
      </c>
      <c r="AL912" s="8">
        <v>2.1690105269202538</v>
      </c>
      <c r="AM912" s="8">
        <v>6.6071651881656089E-3</v>
      </c>
      <c r="AN912" s="8">
        <v>0.12956927093944998</v>
      </c>
      <c r="AO912" s="8">
        <v>0.15752112191022821</v>
      </c>
      <c r="AP912" s="8">
        <v>1.4727560989248198</v>
      </c>
      <c r="AQ912" s="8">
        <v>209.61724890349927</v>
      </c>
    </row>
    <row r="913" spans="32:43" x14ac:dyDescent="0.25">
      <c r="AF913" t="str">
        <v>Malawi|2002</v>
      </c>
      <c r="AG913">
        <v>67</v>
      </c>
      <c r="AH913" s="8">
        <v>408.92617151293609</v>
      </c>
      <c r="AI913" s="8">
        <v>-341.92617151293609</v>
      </c>
      <c r="AJ913" s="8">
        <v>-345.43736128350861</v>
      </c>
      <c r="AK913" s="8">
        <v>1.0164476006666765E-2</v>
      </c>
      <c r="AL913" s="8">
        <v>-3.5736316004309017</v>
      </c>
      <c r="AM913" s="8">
        <v>1.8734559174952401E-2</v>
      </c>
      <c r="AN913" s="8">
        <v>0.12956927093944998</v>
      </c>
      <c r="AO913" s="8">
        <v>0.15755308204510388</v>
      </c>
      <c r="AP913" s="8">
        <v>1.8904051418759158</v>
      </c>
      <c r="AQ913" s="8">
        <v>-345.43736128350861</v>
      </c>
    </row>
    <row r="914" spans="32:43" x14ac:dyDescent="0.25">
      <c r="AF914" t="str">
        <v>Malaysia|2014</v>
      </c>
      <c r="AG914">
        <v>126</v>
      </c>
      <c r="AH914" s="8">
        <v>127.17341297812726</v>
      </c>
      <c r="AI914" s="8">
        <v>-1.17341297812726</v>
      </c>
      <c r="AJ914" s="8">
        <v>-1.1780236652431872</v>
      </c>
      <c r="AK914" s="8">
        <v>3.9139172259119066E-3</v>
      </c>
      <c r="AL914" s="8">
        <v>-1.2225352927647535E-2</v>
      </c>
      <c r="AM914" s="8">
        <v>8.3895667786042931E-8</v>
      </c>
      <c r="AN914" s="8">
        <v>0.12956927093944998</v>
      </c>
      <c r="AO914" s="8">
        <v>0.15938615922880964</v>
      </c>
      <c r="AP914" s="8">
        <v>0.11056831791995181</v>
      </c>
      <c r="AQ914" s="8">
        <v>-1.1780236652431872</v>
      </c>
    </row>
    <row r="915" spans="32:43" x14ac:dyDescent="0.25">
      <c r="AF915" t="str">
        <v>Malaysia|2013</v>
      </c>
      <c r="AG915">
        <v>128</v>
      </c>
      <c r="AH915" s="8">
        <v>131.55127255803464</v>
      </c>
      <c r="AI915" s="8">
        <v>-3.5512725580346398</v>
      </c>
      <c r="AJ915" s="8">
        <v>-3.5584233633888966</v>
      </c>
      <c r="AK915" s="8">
        <v>2.0095431667374376E-3</v>
      </c>
      <c r="AL915" s="8">
        <v>-3.6964068421122973E-2</v>
      </c>
      <c r="AM915" s="8">
        <v>3.9303610035115182E-7</v>
      </c>
      <c r="AN915" s="8">
        <v>0.12956927093944998</v>
      </c>
      <c r="AO915" s="8">
        <v>0.16045747342205174</v>
      </c>
      <c r="AP915" s="8">
        <v>0.19226041823818799</v>
      </c>
      <c r="AQ915" s="8">
        <v>-3.5584233633888966</v>
      </c>
    </row>
    <row r="916" spans="32:43" x14ac:dyDescent="0.25">
      <c r="AF916" t="str">
        <v>Malaysia|2012</v>
      </c>
      <c r="AG916">
        <v>129</v>
      </c>
      <c r="AH916" s="8">
        <v>131.59350686644811</v>
      </c>
      <c r="AI916" s="8">
        <v>-2.5935068664481093</v>
      </c>
      <c r="AJ916" s="8">
        <v>-2.5987358600192776</v>
      </c>
      <c r="AK916" s="8">
        <v>2.012129686442782E-3</v>
      </c>
      <c r="AL916" s="8">
        <v>-2.6995024438609194E-2</v>
      </c>
      <c r="AM916" s="8">
        <v>2.0989404426480319E-7</v>
      </c>
      <c r="AN916" s="8">
        <v>0.12956927093944998</v>
      </c>
      <c r="AO916" s="8">
        <v>0.16105464782024834</v>
      </c>
      <c r="AP916" s="8">
        <v>0.16430162640281196</v>
      </c>
      <c r="AQ916" s="8">
        <v>-2.5987358600192776</v>
      </c>
    </row>
    <row r="917" spans="32:43" x14ac:dyDescent="0.25">
      <c r="AF917" t="str">
        <v>Malaysia|2011</v>
      </c>
      <c r="AG917">
        <v>13</v>
      </c>
      <c r="AH917" s="8">
        <v>130.53457658904529</v>
      </c>
      <c r="AI917" s="8">
        <v>-117.53457658904529</v>
      </c>
      <c r="AJ917" s="8">
        <v>-117.79522831236002</v>
      </c>
      <c r="AK917" s="8">
        <v>2.212752817317603E-3</v>
      </c>
      <c r="AL917" s="8">
        <v>-1.2235046576009576</v>
      </c>
      <c r="AM917" s="8">
        <v>4.7425090398106921E-4</v>
      </c>
      <c r="AN917" s="8">
        <v>0.12956927093944998</v>
      </c>
      <c r="AO917" s="8">
        <v>0.16853665081709823</v>
      </c>
      <c r="AP917" s="8">
        <v>1.1061214479436503</v>
      </c>
      <c r="AQ917" s="8">
        <v>-117.79522831236002</v>
      </c>
    </row>
    <row r="918" spans="32:43" x14ac:dyDescent="0.25">
      <c r="AF918" t="str">
        <v>Malaysia|2010</v>
      </c>
      <c r="AG918">
        <v>131</v>
      </c>
      <c r="AH918" s="8">
        <v>133.05409610126375</v>
      </c>
      <c r="AI918" s="8">
        <v>-2.0540961012637524</v>
      </c>
      <c r="AJ918" s="8">
        <v>-2.0582395494712267</v>
      </c>
      <c r="AK918" s="8">
        <v>2.0131029979181189E-3</v>
      </c>
      <c r="AL918" s="8">
        <v>-2.1380472213084173E-2</v>
      </c>
      <c r="AM918" s="8">
        <v>1.3172787988804624E-7</v>
      </c>
      <c r="AN918" s="8">
        <v>0.12956927093944998</v>
      </c>
      <c r="AO918" s="8">
        <v>0.16878882491203812</v>
      </c>
      <c r="AP918" s="8">
        <v>0.14622062854838291</v>
      </c>
      <c r="AQ918" s="8">
        <v>-2.0582395494712267</v>
      </c>
    </row>
    <row r="919" spans="32:43" x14ac:dyDescent="0.25">
      <c r="AF919" t="str">
        <v>Malaysia|2009</v>
      </c>
      <c r="AG919">
        <v>131</v>
      </c>
      <c r="AH919" s="8">
        <v>134.07581102039396</v>
      </c>
      <c r="AI919" s="8">
        <v>-3.0758110203939566</v>
      </c>
      <c r="AJ919" s="8">
        <v>-3.0837432789198953</v>
      </c>
      <c r="AK919" s="8">
        <v>2.5722823881490745E-3</v>
      </c>
      <c r="AL919" s="8">
        <v>-3.2024170294271355E-2</v>
      </c>
      <c r="AM919" s="8">
        <v>3.7782870051569948E-7</v>
      </c>
      <c r="AN919" s="8">
        <v>0.1403072674151874</v>
      </c>
      <c r="AO919" s="8">
        <v>0.16890928761547802</v>
      </c>
      <c r="AP919" s="8">
        <v>0.17895298347407163</v>
      </c>
      <c r="AQ919" s="8">
        <v>-3.0837432789198953</v>
      </c>
    </row>
    <row r="920" spans="32:43" x14ac:dyDescent="0.25">
      <c r="AF920" t="str">
        <v>Malaysia|2008</v>
      </c>
      <c r="AG920">
        <v>132</v>
      </c>
      <c r="AH920" s="8">
        <v>135.44385354283813</v>
      </c>
      <c r="AI920" s="8">
        <v>-3.4438535428381272</v>
      </c>
      <c r="AJ920" s="8">
        <v>-3.4545676119683146</v>
      </c>
      <c r="AK920" s="8">
        <v>3.1014211715147256E-3</v>
      </c>
      <c r="AL920" s="8">
        <v>-3.5865603228643038E-2</v>
      </c>
      <c r="AM920" s="8">
        <v>5.7169975977437609E-7</v>
      </c>
      <c r="AN920" s="8">
        <v>0.1403072674151874</v>
      </c>
      <c r="AO920" s="8">
        <v>0.17377373852806569</v>
      </c>
      <c r="AP920" s="8">
        <v>0.18938216185439177</v>
      </c>
      <c r="AQ920" s="8">
        <v>-3.4545676119683146</v>
      </c>
    </row>
    <row r="921" spans="32:43" x14ac:dyDescent="0.25">
      <c r="AF921" t="str">
        <v>Malaysia|2007</v>
      </c>
      <c r="AG921">
        <v>133</v>
      </c>
      <c r="AH921" s="8">
        <v>138.31440589757381</v>
      </c>
      <c r="AI921" s="8">
        <v>-5.3144058975738062</v>
      </c>
      <c r="AJ921" s="8">
        <v>-5.327772123310166</v>
      </c>
      <c r="AK921" s="8">
        <v>2.5087833013502127E-3</v>
      </c>
      <c r="AL921" s="8">
        <v>-5.5329804475969052E-2</v>
      </c>
      <c r="AM921" s="8">
        <v>1.0999534369944386E-6</v>
      </c>
      <c r="AN921" s="8">
        <v>0.1403072674151874</v>
      </c>
      <c r="AO921" s="8">
        <v>0.17436840945472071</v>
      </c>
      <c r="AP921" s="8">
        <v>0.2352228825517812</v>
      </c>
      <c r="AQ921" s="8">
        <v>-5.327772123310166</v>
      </c>
    </row>
    <row r="922" spans="32:43" x14ac:dyDescent="0.25">
      <c r="AF922" t="str">
        <v>Malaysia|2006</v>
      </c>
      <c r="AG922">
        <v>134</v>
      </c>
      <c r="AH922" s="8">
        <v>132.77421010402773</v>
      </c>
      <c r="AI922" s="8">
        <v>1.2257898959722695</v>
      </c>
      <c r="AJ922" s="8">
        <v>1.2287088746178643</v>
      </c>
      <c r="AK922" s="8">
        <v>2.3756470762877589E-3</v>
      </c>
      <c r="AL922" s="8">
        <v>1.2761198682885756E-2</v>
      </c>
      <c r="AM922" s="8">
        <v>5.5398726506317091E-8</v>
      </c>
      <c r="AN922" s="8">
        <v>0.1403072674151874</v>
      </c>
      <c r="AO922" s="8">
        <v>0.17470085107778302</v>
      </c>
      <c r="AP922" s="8">
        <v>0.11296547562368671</v>
      </c>
      <c r="AQ922" s="8">
        <v>1.2287088746178643</v>
      </c>
    </row>
    <row r="923" spans="32:43" x14ac:dyDescent="0.25">
      <c r="AF923" t="str">
        <v>Malaysia|2005</v>
      </c>
      <c r="AG923">
        <v>135</v>
      </c>
      <c r="AH923" s="8">
        <v>130.37586512349898</v>
      </c>
      <c r="AI923" s="8">
        <v>4.6241348765010173</v>
      </c>
      <c r="AJ923" s="8">
        <v>4.6352079607660164</v>
      </c>
      <c r="AK923" s="8">
        <v>2.388907759635637E-3</v>
      </c>
      <c r="AL923" s="8">
        <v>4.8140302247687394E-2</v>
      </c>
      <c r="AM923" s="8">
        <v>7.9278914864742209E-7</v>
      </c>
      <c r="AN923" s="8">
        <v>0.1403072674151874</v>
      </c>
      <c r="AO923" s="8">
        <v>0.17496461525544985</v>
      </c>
      <c r="AP923" s="8">
        <v>0.21940898397214137</v>
      </c>
      <c r="AQ923" s="8">
        <v>4.6352079607660164</v>
      </c>
    </row>
    <row r="924" spans="32:43" x14ac:dyDescent="0.25">
      <c r="AF924" t="str">
        <v>Malaysia|2004</v>
      </c>
      <c r="AG924">
        <v>137</v>
      </c>
      <c r="AH924" s="8">
        <v>133.28843454397017</v>
      </c>
      <c r="AI924" s="8">
        <v>3.711565456029831</v>
      </c>
      <c r="AJ924" s="8">
        <v>3.7192782750010149</v>
      </c>
      <c r="AK924" s="8">
        <v>2.0737407639071634E-3</v>
      </c>
      <c r="AL924" s="8">
        <v>3.8633748912511076E-2</v>
      </c>
      <c r="AM924" s="8">
        <v>4.4308972580081331E-7</v>
      </c>
      <c r="AN924" s="8">
        <v>0.1403072674151874</v>
      </c>
      <c r="AO924" s="8">
        <v>0.17791515402162833</v>
      </c>
      <c r="AP924" s="8">
        <v>0.19655469699936218</v>
      </c>
      <c r="AQ924" s="8">
        <v>3.7192782750010149</v>
      </c>
    </row>
    <row r="925" spans="32:43" x14ac:dyDescent="0.25">
      <c r="AF925" t="str">
        <v>Malaysia|2003</v>
      </c>
      <c r="AG925">
        <v>138</v>
      </c>
      <c r="AH925" s="8">
        <v>142.07296565575251</v>
      </c>
      <c r="AI925" s="8">
        <v>-4.0729656557525118</v>
      </c>
      <c r="AJ925" s="8">
        <v>-4.0802363419409566</v>
      </c>
      <c r="AK925" s="8">
        <v>1.7819277069099156E-3</v>
      </c>
      <c r="AL925" s="8">
        <v>-4.238937254537134E-2</v>
      </c>
      <c r="AM925" s="8">
        <v>4.5822690834597744E-7</v>
      </c>
      <c r="AN925" s="8">
        <v>0.1403072674151874</v>
      </c>
      <c r="AO925" s="8">
        <v>0.1785687554945169</v>
      </c>
      <c r="AP925" s="8">
        <v>0.20588679546141694</v>
      </c>
      <c r="AQ925" s="8">
        <v>-4.0802363419409566</v>
      </c>
    </row>
    <row r="926" spans="32:43" x14ac:dyDescent="0.25">
      <c r="AF926" t="str">
        <v>Malaysia|2002</v>
      </c>
      <c r="AG926">
        <v>14</v>
      </c>
      <c r="AH926" s="8">
        <v>143.75579105772698</v>
      </c>
      <c r="AI926" s="8">
        <v>-129.75579105772698</v>
      </c>
      <c r="AJ926" s="8">
        <v>-129.98221941663033</v>
      </c>
      <c r="AK926" s="8">
        <v>1.7419948660637352E-3</v>
      </c>
      <c r="AL926" s="8">
        <v>-1.3504058267521546</v>
      </c>
      <c r="AM926" s="8">
        <v>4.546054475300077E-4</v>
      </c>
      <c r="AN926" s="8">
        <v>0.1403072674151874</v>
      </c>
      <c r="AO926" s="8">
        <v>0.17885705840692664</v>
      </c>
      <c r="AP926" s="8">
        <v>1.1620696307675176</v>
      </c>
      <c r="AQ926" s="8">
        <v>-129.98221941663033</v>
      </c>
    </row>
    <row r="927" spans="32:43" x14ac:dyDescent="0.25">
      <c r="AF927" t="str">
        <v>Malaysia|2001</v>
      </c>
      <c r="AG927">
        <v>144</v>
      </c>
      <c r="AH927" s="8">
        <v>145.37074820136132</v>
      </c>
      <c r="AI927" s="8">
        <v>-1.370748201361323</v>
      </c>
      <c r="AJ927" s="8">
        <v>-1.3730133607990012</v>
      </c>
      <c r="AK927" s="8">
        <v>1.6497723200304027E-3</v>
      </c>
      <c r="AL927" s="8">
        <v>-1.4265111753317425E-2</v>
      </c>
      <c r="AM927" s="8">
        <v>4.8038939116035303E-8</v>
      </c>
      <c r="AN927" s="8">
        <v>0.1403072674151874</v>
      </c>
      <c r="AO927" s="8">
        <v>0.18098902504834591</v>
      </c>
      <c r="AP927" s="8">
        <v>0.11943664326042248</v>
      </c>
      <c r="AQ927" s="8">
        <v>-1.3730133607990012</v>
      </c>
    </row>
    <row r="928" spans="32:43" x14ac:dyDescent="0.25">
      <c r="AF928" t="str">
        <v>Malaysia|2000</v>
      </c>
      <c r="AG928">
        <v>149</v>
      </c>
      <c r="AH928" s="8">
        <v>150.60806751791364</v>
      </c>
      <c r="AI928" s="8">
        <v>-1.6080675179136392</v>
      </c>
      <c r="AJ928" s="8">
        <v>-1.610418125250292</v>
      </c>
      <c r="AK928" s="8">
        <v>1.4596254847091029E-3</v>
      </c>
      <c r="AL928" s="8">
        <v>-1.6733254598519952E-2</v>
      </c>
      <c r="AM928" s="8">
        <v>5.8470742078226793E-8</v>
      </c>
      <c r="AN928" s="8">
        <v>0.1403072674151874</v>
      </c>
      <c r="AO928" s="8">
        <v>0.18156591135410655</v>
      </c>
      <c r="AP928" s="8">
        <v>0.12935708174862307</v>
      </c>
      <c r="AQ928" s="8">
        <v>-1.610418125250292</v>
      </c>
    </row>
    <row r="929" spans="32:43" x14ac:dyDescent="0.25">
      <c r="AF929" t="str">
        <v>Maldives|2014</v>
      </c>
      <c r="AG929">
        <v>62</v>
      </c>
      <c r="AH929" s="8">
        <v>123.88088461016375</v>
      </c>
      <c r="AI929" s="8">
        <v>-61.880884610163747</v>
      </c>
      <c r="AJ929" s="8">
        <v>-62.199928769566696</v>
      </c>
      <c r="AK929" s="8">
        <v>5.1293331956201891E-3</v>
      </c>
      <c r="AL929" s="8">
        <v>-0.64510759452717448</v>
      </c>
      <c r="AM929" s="8">
        <v>3.0652122633570764E-4</v>
      </c>
      <c r="AN929" s="8">
        <v>0.1403072674151874</v>
      </c>
      <c r="AO929" s="8">
        <v>0.18162413546295414</v>
      </c>
      <c r="AP929" s="8">
        <v>0.80318590284390234</v>
      </c>
      <c r="AQ929" s="8">
        <v>-62.199928769566696</v>
      </c>
    </row>
    <row r="930" spans="32:43" x14ac:dyDescent="0.25">
      <c r="AF930" t="str">
        <v>Maldives|2013</v>
      </c>
      <c r="AG930">
        <v>64</v>
      </c>
      <c r="AH930" s="8">
        <v>130.03698646176377</v>
      </c>
      <c r="AI930" s="8">
        <v>-66.036986461763775</v>
      </c>
      <c r="AJ930" s="8">
        <v>-66.2632007044635</v>
      </c>
      <c r="AK930" s="8">
        <v>3.4138743721218194E-3</v>
      </c>
      <c r="AL930" s="8">
        <v>-0.68784214534364774</v>
      </c>
      <c r="AM930" s="8">
        <v>2.3153263977607996E-4</v>
      </c>
      <c r="AN930" s="8">
        <v>0.1403072674151874</v>
      </c>
      <c r="AO930" s="8">
        <v>0.18312511810117271</v>
      </c>
      <c r="AP930" s="8">
        <v>0.82936249333065926</v>
      </c>
      <c r="AQ930" s="8">
        <v>-66.2632007044635</v>
      </c>
    </row>
    <row r="931" spans="32:43" x14ac:dyDescent="0.25">
      <c r="AF931" t="str">
        <v>Maldives|2012</v>
      </c>
      <c r="AG931">
        <v>65</v>
      </c>
      <c r="AH931" s="8">
        <v>135.93800085051168</v>
      </c>
      <c r="AI931" s="8">
        <v>-70.938000850511685</v>
      </c>
      <c r="AJ931" s="8">
        <v>-71.110074930234532</v>
      </c>
      <c r="AK931" s="8">
        <v>2.4198270061122737E-3</v>
      </c>
      <c r="AL931" s="8">
        <v>-0.73852294859572265</v>
      </c>
      <c r="AM931" s="8">
        <v>1.8900202630727441E-4</v>
      </c>
      <c r="AN931" s="8">
        <v>0.15875367574769092</v>
      </c>
      <c r="AO931" s="8">
        <v>0.18365995738439717</v>
      </c>
      <c r="AP931" s="8">
        <v>0.85937357918179136</v>
      </c>
      <c r="AQ931" s="8">
        <v>-71.110074930234532</v>
      </c>
    </row>
    <row r="932" spans="32:43" x14ac:dyDescent="0.25">
      <c r="AF932" t="str">
        <v>Maldives|2011</v>
      </c>
      <c r="AG932">
        <v>67</v>
      </c>
      <c r="AH932" s="8">
        <v>148.13390734036105</v>
      </c>
      <c r="AI932" s="8">
        <v>-81.133907340361048</v>
      </c>
      <c r="AJ932" s="8">
        <v>-81.233102564857376</v>
      </c>
      <c r="AK932" s="8">
        <v>1.2211182555427269E-3</v>
      </c>
      <c r="AL932" s="8">
        <v>-0.84416369496512722</v>
      </c>
      <c r="AM932" s="8">
        <v>1.2446397698558795E-4</v>
      </c>
      <c r="AN932" s="8">
        <v>0.15875367574769092</v>
      </c>
      <c r="AO932" s="8">
        <v>0.18450751287705219</v>
      </c>
      <c r="AP932" s="8">
        <v>0.91878381296425071</v>
      </c>
      <c r="AQ932" s="8">
        <v>-81.233102564857376</v>
      </c>
    </row>
    <row r="933" spans="32:43" x14ac:dyDescent="0.25">
      <c r="AF933" t="str">
        <v>Maldives|2010</v>
      </c>
      <c r="AG933">
        <v>73</v>
      </c>
      <c r="AH933" s="8">
        <v>155.11730813761358</v>
      </c>
      <c r="AI933" s="8">
        <v>-82.117308137613577</v>
      </c>
      <c r="AJ933" s="8">
        <v>-82.203852235647119</v>
      </c>
      <c r="AK933" s="8">
        <v>1.0527985694083351E-3</v>
      </c>
      <c r="AL933" s="8">
        <v>-0.85432357614078036</v>
      </c>
      <c r="AM933" s="8">
        <v>1.0988780398096766E-4</v>
      </c>
      <c r="AN933" s="8">
        <v>0.16183316589147242</v>
      </c>
      <c r="AO933" s="8">
        <v>0.18605284297897273</v>
      </c>
      <c r="AP933" s="8">
        <v>0.92429625994092413</v>
      </c>
      <c r="AQ933" s="8">
        <v>-82.203852235647119</v>
      </c>
    </row>
    <row r="934" spans="32:43" x14ac:dyDescent="0.25">
      <c r="AF934" t="str">
        <v>Maldives|2009</v>
      </c>
      <c r="AG934">
        <v>75</v>
      </c>
      <c r="AH934" s="8">
        <v>151.3213480257543</v>
      </c>
      <c r="AI934" s="8">
        <v>-76.321348025754304</v>
      </c>
      <c r="AJ934" s="8">
        <v>-76.410742674369715</v>
      </c>
      <c r="AK934" s="8">
        <v>1.1699225198788948E-3</v>
      </c>
      <c r="AL934" s="8">
        <v>-0.79407071717828359</v>
      </c>
      <c r="AM934" s="8">
        <v>1.0550810210192044E-4</v>
      </c>
      <c r="AN934" s="8">
        <v>0.16183316589147242</v>
      </c>
      <c r="AO934" s="8">
        <v>0.18642674867167902</v>
      </c>
      <c r="AP934" s="8">
        <v>0.89110645670328503</v>
      </c>
      <c r="AQ934" s="8">
        <v>-76.410742674369715</v>
      </c>
    </row>
    <row r="935" spans="32:43" x14ac:dyDescent="0.25">
      <c r="AF935" t="str">
        <v>Maldives|2008</v>
      </c>
      <c r="AG935">
        <v>81</v>
      </c>
      <c r="AH935" s="8">
        <v>147.56540453502006</v>
      </c>
      <c r="AI935" s="8">
        <v>-66.565404535020065</v>
      </c>
      <c r="AJ935" s="8">
        <v>-66.65747618809678</v>
      </c>
      <c r="AK935" s="8">
        <v>1.3812652134759179E-3</v>
      </c>
      <c r="AL935" s="8">
        <v>-0.69264017019559843</v>
      </c>
      <c r="AM935" s="8">
        <v>9.4797017835448823E-5</v>
      </c>
      <c r="AN935" s="8">
        <v>0.16183316589147242</v>
      </c>
      <c r="AO935" s="8">
        <v>0.18652010080751402</v>
      </c>
      <c r="AP935" s="8">
        <v>0.83225006470146845</v>
      </c>
      <c r="AQ935" s="8">
        <v>-66.65747618809678</v>
      </c>
    </row>
    <row r="936" spans="32:43" x14ac:dyDescent="0.25">
      <c r="AF936" t="str">
        <v>Maldives|2007</v>
      </c>
      <c r="AG936">
        <v>82</v>
      </c>
      <c r="AH936" s="8">
        <v>151.02225206108983</v>
      </c>
      <c r="AI936" s="8">
        <v>-69.02225206108983</v>
      </c>
      <c r="AJ936" s="8">
        <v>-69.102092938635053</v>
      </c>
      <c r="AK936" s="8">
        <v>1.1554046216245611E-3</v>
      </c>
      <c r="AL936" s="8">
        <v>-0.71812346478451994</v>
      </c>
      <c r="AM936" s="8">
        <v>8.5218987802460836E-5</v>
      </c>
      <c r="AN936" s="8">
        <v>0.16183316589147242</v>
      </c>
      <c r="AO936" s="8">
        <v>0.18710450189769243</v>
      </c>
      <c r="AP936" s="8">
        <v>0.84742165701881844</v>
      </c>
      <c r="AQ936" s="8">
        <v>-69.102092938635053</v>
      </c>
    </row>
    <row r="937" spans="32:43" x14ac:dyDescent="0.25">
      <c r="AF937" t="str">
        <v>Maldives|2006</v>
      </c>
      <c r="AG937">
        <v>88</v>
      </c>
      <c r="AH937" s="8">
        <v>146.03584070365304</v>
      </c>
      <c r="AI937" s="8">
        <v>-58.035840703653037</v>
      </c>
      <c r="AJ937" s="8">
        <v>-58.104258568399359</v>
      </c>
      <c r="AK937" s="8">
        <v>1.1775017258981188E-3</v>
      </c>
      <c r="AL937" s="8">
        <v>-0.60382498068284962</v>
      </c>
      <c r="AM937" s="8">
        <v>6.1404096910404042E-5</v>
      </c>
      <c r="AN937" s="8">
        <v>0.16183316589147242</v>
      </c>
      <c r="AO937" s="8">
        <v>0.18728233870696848</v>
      </c>
      <c r="AP937" s="8">
        <v>0.77706176117658088</v>
      </c>
      <c r="AQ937" s="8">
        <v>-58.104258568399359</v>
      </c>
    </row>
    <row r="938" spans="32:43" x14ac:dyDescent="0.25">
      <c r="AF938" t="str">
        <v>Maldives|2005</v>
      </c>
      <c r="AG938">
        <v>93</v>
      </c>
      <c r="AH938" s="8">
        <v>144.24079341905542</v>
      </c>
      <c r="AI938" s="8">
        <v>-51.240793419055422</v>
      </c>
      <c r="AJ938" s="8">
        <v>-51.309814024591795</v>
      </c>
      <c r="AK938" s="8">
        <v>1.3451735666648635E-3</v>
      </c>
      <c r="AL938" s="8">
        <v>-0.53317170956945159</v>
      </c>
      <c r="AM938" s="8">
        <v>5.470147967609497E-5</v>
      </c>
      <c r="AN938" s="8">
        <v>0.16183316589147242</v>
      </c>
      <c r="AO938" s="8">
        <v>0.18774394413812159</v>
      </c>
      <c r="AP938" s="8">
        <v>0.73018607872887553</v>
      </c>
      <c r="AQ938" s="8">
        <v>-51.309814024591795</v>
      </c>
    </row>
    <row r="939" spans="32:43" x14ac:dyDescent="0.25">
      <c r="AF939" t="str">
        <v>Maldives|2004</v>
      </c>
      <c r="AG939">
        <v>16</v>
      </c>
      <c r="AH939" s="8">
        <v>143.32380479009183</v>
      </c>
      <c r="AI939" s="8">
        <v>-127.32380479009183</v>
      </c>
      <c r="AJ939" s="8">
        <v>-127.48550154297226</v>
      </c>
      <c r="AK939" s="8">
        <v>1.2683540553505264E-3</v>
      </c>
      <c r="AL939" s="8">
        <v>-1.3247812009564051</v>
      </c>
      <c r="AM939" s="8">
        <v>3.1840652868489971E-4</v>
      </c>
      <c r="AN939" s="8">
        <v>0.16183316589147242</v>
      </c>
      <c r="AO939" s="8">
        <v>0.18799540262285094</v>
      </c>
      <c r="AP939" s="8">
        <v>1.1509913991669987</v>
      </c>
      <c r="AQ939" s="8">
        <v>-127.48550154297226</v>
      </c>
    </row>
    <row r="940" spans="32:43" x14ac:dyDescent="0.25">
      <c r="AF940" t="str">
        <v>Maldives|2003</v>
      </c>
      <c r="AG940">
        <v>112</v>
      </c>
      <c r="AH940" s="8">
        <v>150.14094631514931</v>
      </c>
      <c r="AI940" s="8">
        <v>-38.140946315149307</v>
      </c>
      <c r="AJ940" s="8">
        <v>-38.181731276364502</v>
      </c>
      <c r="AK940" s="8">
        <v>1.0681799869152824E-3</v>
      </c>
      <c r="AL940" s="8">
        <v>-0.39680989621899365</v>
      </c>
      <c r="AM940" s="8">
        <v>2.4053348234923551E-5</v>
      </c>
      <c r="AN940" s="8">
        <v>0.16183316589147242</v>
      </c>
      <c r="AO940" s="8">
        <v>0.18825206083163903</v>
      </c>
      <c r="AP940" s="8">
        <v>0.62992848500364995</v>
      </c>
      <c r="AQ940" s="8">
        <v>-38.181731276364502</v>
      </c>
    </row>
    <row r="941" spans="32:43" x14ac:dyDescent="0.25">
      <c r="AF941" t="str">
        <v>Maldives|2002</v>
      </c>
      <c r="AG941">
        <v>124</v>
      </c>
      <c r="AH941" s="8">
        <v>150.23525403225273</v>
      </c>
      <c r="AI941" s="8">
        <v>-26.235254032252726</v>
      </c>
      <c r="AJ941" s="8">
        <v>-26.265258726495563</v>
      </c>
      <c r="AK941" s="8">
        <v>1.1423719276966603E-3</v>
      </c>
      <c r="AL941" s="8">
        <v>-0.27295586644572561</v>
      </c>
      <c r="AM941" s="8">
        <v>1.2172807584910091E-5</v>
      </c>
      <c r="AN941" s="8">
        <v>0.16183316589147242</v>
      </c>
      <c r="AO941" s="8">
        <v>0.18856020574789664</v>
      </c>
      <c r="AP941" s="8">
        <v>0.52245178384777824</v>
      </c>
      <c r="AQ941" s="8">
        <v>-26.265258726495563</v>
      </c>
    </row>
    <row r="942" spans="32:43" x14ac:dyDescent="0.25">
      <c r="AF942" t="str">
        <v>Maldives|2001</v>
      </c>
      <c r="AG942">
        <v>129</v>
      </c>
      <c r="AH942" s="8">
        <v>153.04058961413685</v>
      </c>
      <c r="AI942" s="8">
        <v>-24.040589614136849</v>
      </c>
      <c r="AJ942" s="8">
        <v>-24.06635659122297</v>
      </c>
      <c r="AK942" s="8">
        <v>1.0706638118841857E-3</v>
      </c>
      <c r="AL942" s="8">
        <v>-0.25011324184186068</v>
      </c>
      <c r="AM942" s="8">
        <v>9.578415826584214E-6</v>
      </c>
      <c r="AN942" s="8">
        <v>0.16183316589147242</v>
      </c>
      <c r="AO942" s="8">
        <v>0.18879262874780534</v>
      </c>
      <c r="AP942" s="8">
        <v>0.50011322902104949</v>
      </c>
      <c r="AQ942" s="8">
        <v>-24.06635659122297</v>
      </c>
    </row>
    <row r="943" spans="32:43" x14ac:dyDescent="0.25">
      <c r="AF943" t="str">
        <v>Maldives|2000</v>
      </c>
      <c r="AG943">
        <v>139</v>
      </c>
      <c r="AH943" s="8">
        <v>158.45893111492128</v>
      </c>
      <c r="AI943" s="8">
        <v>-19.458931114921285</v>
      </c>
      <c r="AJ943" s="8">
        <v>-19.47796956157368</v>
      </c>
      <c r="AK943" s="8">
        <v>9.7743487031398636E-4</v>
      </c>
      <c r="AL943" s="8">
        <v>-0.20243718332685953</v>
      </c>
      <c r="AM943" s="8">
        <v>5.7278951914889708E-6</v>
      </c>
      <c r="AN943" s="8">
        <v>0.17725426652149778</v>
      </c>
      <c r="AO943" s="8">
        <v>0.19194703714497555</v>
      </c>
      <c r="AP943" s="8">
        <v>0.44993019828286646</v>
      </c>
      <c r="AQ943" s="8">
        <v>-19.47796956157368</v>
      </c>
    </row>
    <row r="944" spans="32:43" x14ac:dyDescent="0.25">
      <c r="AF944" t="str">
        <v>Mali|2014</v>
      </c>
      <c r="AG944">
        <v>272</v>
      </c>
      <c r="AH944" s="8">
        <v>211.73973395017435</v>
      </c>
      <c r="AI944" s="8">
        <v>60.260266049825645</v>
      </c>
      <c r="AJ944" s="8">
        <v>60.388585173982499</v>
      </c>
      <c r="AK944" s="8">
        <v>2.1248903875981827E-3</v>
      </c>
      <c r="AL944" s="8">
        <v>0.62726622547277289</v>
      </c>
      <c r="AM944" s="8">
        <v>1.1969227174694062E-4</v>
      </c>
      <c r="AN944" s="8">
        <v>0.17725426652149778</v>
      </c>
      <c r="AO944" s="8">
        <v>0.19500912115624758</v>
      </c>
      <c r="AP944" s="8">
        <v>0.79200140496893878</v>
      </c>
      <c r="AQ944" s="8">
        <v>60.388585173982499</v>
      </c>
    </row>
    <row r="945" spans="32:43" x14ac:dyDescent="0.25">
      <c r="AF945" t="str">
        <v>Mali|2013</v>
      </c>
      <c r="AG945">
        <v>275</v>
      </c>
      <c r="AH945" s="8">
        <v>214.6448265517829</v>
      </c>
      <c r="AI945" s="8">
        <v>60.355173448217101</v>
      </c>
      <c r="AJ945" s="8">
        <v>60.491665899405561</v>
      </c>
      <c r="AK945" s="8">
        <v>2.2563843987275529E-3</v>
      </c>
      <c r="AL945" s="8">
        <v>0.62829554141721322</v>
      </c>
      <c r="AM945" s="8">
        <v>1.2753343183519937E-4</v>
      </c>
      <c r="AN945" s="8">
        <v>0.17725426652149778</v>
      </c>
      <c r="AO945" s="8">
        <v>0.19811378687148376</v>
      </c>
      <c r="AP945" s="8">
        <v>0.79265095812546216</v>
      </c>
      <c r="AQ945" s="8">
        <v>60.491665899405561</v>
      </c>
    </row>
    <row r="946" spans="32:43" x14ac:dyDescent="0.25">
      <c r="AF946" t="str">
        <v>Mali|2012</v>
      </c>
      <c r="AG946">
        <v>27</v>
      </c>
      <c r="AH946" s="8">
        <v>217.70658237170858</v>
      </c>
      <c r="AI946" s="8">
        <v>-190.70658237170858</v>
      </c>
      <c r="AJ946" s="8">
        <v>-191.18084045463726</v>
      </c>
      <c r="AK946" s="8">
        <v>2.4806778848804408E-3</v>
      </c>
      <c r="AL946" s="8">
        <v>-1.985472970581726</v>
      </c>
      <c r="AM946" s="8">
        <v>1.4004866599859056E-3</v>
      </c>
      <c r="AN946" s="8">
        <v>0.17725426652149778</v>
      </c>
      <c r="AO946" s="8">
        <v>0.19852793344558503</v>
      </c>
      <c r="AP946" s="8">
        <v>1.4090681213418059</v>
      </c>
      <c r="AQ946" s="8">
        <v>-191.18084045463726</v>
      </c>
    </row>
    <row r="947" spans="32:43" x14ac:dyDescent="0.25">
      <c r="AF947" t="str">
        <v>Mali|2011</v>
      </c>
      <c r="AG947">
        <v>271</v>
      </c>
      <c r="AH947" s="8">
        <v>222.78039374860677</v>
      </c>
      <c r="AI947" s="8">
        <v>48.21960625139323</v>
      </c>
      <c r="AJ947" s="8">
        <v>48.344369936574168</v>
      </c>
      <c r="AK947" s="8">
        <v>2.580728331853693E-3</v>
      </c>
      <c r="AL947" s="8">
        <v>0.50204626026129118</v>
      </c>
      <c r="AM947" s="8">
        <v>9.3165252889228106E-5</v>
      </c>
      <c r="AN947" s="8">
        <v>0.17725426652149778</v>
      </c>
      <c r="AO947" s="8">
        <v>0.19882662383184749</v>
      </c>
      <c r="AP947" s="8">
        <v>0.70855222832286058</v>
      </c>
      <c r="AQ947" s="8">
        <v>48.344369936574168</v>
      </c>
    </row>
    <row r="948" spans="32:43" x14ac:dyDescent="0.25">
      <c r="AF948" t="str">
        <v>Mali|2010</v>
      </c>
      <c r="AG948">
        <v>273</v>
      </c>
      <c r="AH948" s="8">
        <v>226.02630563235564</v>
      </c>
      <c r="AI948" s="8">
        <v>46.973694367644356</v>
      </c>
      <c r="AJ948" s="8">
        <v>47.102852160503446</v>
      </c>
      <c r="AK948" s="8">
        <v>2.742037624791427E-3</v>
      </c>
      <c r="AL948" s="8">
        <v>0.489113799346864</v>
      </c>
      <c r="AM948" s="8">
        <v>9.3969667156176733E-5</v>
      </c>
      <c r="AN948" s="8">
        <v>0.17725426652149778</v>
      </c>
      <c r="AO948" s="8">
        <v>0.2007413972187708</v>
      </c>
      <c r="AP948" s="8">
        <v>0.69936671306751796</v>
      </c>
      <c r="AQ948" s="8">
        <v>47.102852160503446</v>
      </c>
    </row>
    <row r="949" spans="32:43" x14ac:dyDescent="0.25">
      <c r="AF949" t="str">
        <v>Mali|2009</v>
      </c>
      <c r="AG949">
        <v>276</v>
      </c>
      <c r="AH949" s="8">
        <v>229.47894053415118</v>
      </c>
      <c r="AI949" s="8">
        <v>46.521059465848822</v>
      </c>
      <c r="AJ949" s="8">
        <v>46.658525129964566</v>
      </c>
      <c r="AK949" s="8">
        <v>2.9462068021403765E-3</v>
      </c>
      <c r="AL949" s="8">
        <v>0.48445032987095543</v>
      </c>
      <c r="AM949" s="8">
        <v>9.9070672199091689E-5</v>
      </c>
      <c r="AN949" s="8">
        <v>0.17725426652149778</v>
      </c>
      <c r="AO949" s="8">
        <v>0.2008500251260901</v>
      </c>
      <c r="AP949" s="8">
        <v>0.69602466182668798</v>
      </c>
      <c r="AQ949" s="8">
        <v>46.658525129964566</v>
      </c>
    </row>
    <row r="950" spans="32:43" x14ac:dyDescent="0.25">
      <c r="AF950" t="str">
        <v>Mali|2008</v>
      </c>
      <c r="AG950">
        <v>278</v>
      </c>
      <c r="AH950" s="8">
        <v>247.92909914007188</v>
      </c>
      <c r="AI950" s="8">
        <v>30.070900859928116</v>
      </c>
      <c r="AJ950" s="8">
        <v>30.206587138160376</v>
      </c>
      <c r="AK950" s="8">
        <v>4.4919433503577419E-3</v>
      </c>
      <c r="AL950" s="8">
        <v>0.31338846234334877</v>
      </c>
      <c r="AM950" s="8">
        <v>6.3307834515530974E-5</v>
      </c>
      <c r="AN950" s="8">
        <v>0.18807395457328019</v>
      </c>
      <c r="AO950" s="8">
        <v>0.20110293995235101</v>
      </c>
      <c r="AP950" s="8">
        <v>0.55981109523065797</v>
      </c>
      <c r="AQ950" s="8">
        <v>30.206587138160376</v>
      </c>
    </row>
    <row r="951" spans="32:43" x14ac:dyDescent="0.25">
      <c r="AF951" t="str">
        <v>Mali|2007</v>
      </c>
      <c r="AG951">
        <v>282</v>
      </c>
      <c r="AH951" s="8">
        <v>240.33185761664862</v>
      </c>
      <c r="AI951" s="8">
        <v>41.66814238335138</v>
      </c>
      <c r="AJ951" s="8">
        <v>41.822975491612567</v>
      </c>
      <c r="AK951" s="8">
        <v>3.7021064723678498E-3</v>
      </c>
      <c r="AL951" s="8">
        <v>0.43407871193315817</v>
      </c>
      <c r="AM951" s="8">
        <v>1.0002271256138876E-4</v>
      </c>
      <c r="AN951" s="8">
        <v>0.18807395457328019</v>
      </c>
      <c r="AO951" s="8">
        <v>0.20216281858774091</v>
      </c>
      <c r="AP951" s="8">
        <v>0.65884650104038511</v>
      </c>
      <c r="AQ951" s="8">
        <v>41.822975491612567</v>
      </c>
    </row>
    <row r="952" spans="32:43" x14ac:dyDescent="0.25">
      <c r="AF952" t="str">
        <v>Mali|2006</v>
      </c>
      <c r="AG952">
        <v>288</v>
      </c>
      <c r="AH952" s="8">
        <v>245.58457319011922</v>
      </c>
      <c r="AI952" s="8">
        <v>42.415426809880785</v>
      </c>
      <c r="AJ952" s="8">
        <v>42.588323519797761</v>
      </c>
      <c r="AK952" s="8">
        <v>4.0597209663959565E-3</v>
      </c>
      <c r="AL952" s="8">
        <v>0.4419428858337795</v>
      </c>
      <c r="AM952" s="8">
        <v>1.1373578830482167E-4</v>
      </c>
      <c r="AN952" s="8">
        <v>0.18807395457328019</v>
      </c>
      <c r="AO952" s="8">
        <v>0.2024657650757693</v>
      </c>
      <c r="AP952" s="8">
        <v>0.66478785024530906</v>
      </c>
      <c r="AQ952" s="8">
        <v>42.588323519797761</v>
      </c>
    </row>
    <row r="953" spans="32:43" x14ac:dyDescent="0.25">
      <c r="AF953" t="str">
        <v>Mali|2005</v>
      </c>
      <c r="AG953">
        <v>29</v>
      </c>
      <c r="AH953" s="8">
        <v>250.95646734119399</v>
      </c>
      <c r="AI953" s="8">
        <v>-221.95646734119399</v>
      </c>
      <c r="AJ953" s="8">
        <v>-222.94790280688218</v>
      </c>
      <c r="AK953" s="8">
        <v>4.44693784155925E-3</v>
      </c>
      <c r="AL953" s="8">
        <v>-2.3131007634836593</v>
      </c>
      <c r="AM953" s="8">
        <v>3.414190191833174E-3</v>
      </c>
      <c r="AN953" s="8">
        <v>0.18807395457328019</v>
      </c>
      <c r="AO953" s="8">
        <v>0.20394549372471618</v>
      </c>
      <c r="AP953" s="8">
        <v>1.5208881495638196</v>
      </c>
      <c r="AQ953" s="8">
        <v>-222.94790280688218</v>
      </c>
    </row>
    <row r="954" spans="32:43" x14ac:dyDescent="0.25">
      <c r="AF954" t="str">
        <v>Mali|2004</v>
      </c>
      <c r="AG954">
        <v>296</v>
      </c>
      <c r="AH954" s="8">
        <v>256.01142825132439</v>
      </c>
      <c r="AI954" s="8">
        <v>39.988571748675611</v>
      </c>
      <c r="AJ954" s="8">
        <v>40.183470105607562</v>
      </c>
      <c r="AK954" s="8">
        <v>4.8502121996863885E-3</v>
      </c>
      <c r="AL954" s="8">
        <v>0.4168219872511717</v>
      </c>
      <c r="AM954" s="8">
        <v>1.2096938829086898E-4</v>
      </c>
      <c r="AN954" s="8">
        <v>0.18807395457328019</v>
      </c>
      <c r="AO954" s="8">
        <v>0.20455593514235357</v>
      </c>
      <c r="AP954" s="8">
        <v>0.64561752396536731</v>
      </c>
      <c r="AQ954" s="8">
        <v>40.183470105607562</v>
      </c>
    </row>
    <row r="955" spans="32:43" x14ac:dyDescent="0.25">
      <c r="AF955" t="str">
        <v>Mali|2003</v>
      </c>
      <c r="AG955">
        <v>299</v>
      </c>
      <c r="AH955" s="8">
        <v>262.65356447196632</v>
      </c>
      <c r="AI955" s="8">
        <v>36.34643552803368</v>
      </c>
      <c r="AJ955" s="8">
        <v>36.539801331483005</v>
      </c>
      <c r="AK955" s="8">
        <v>5.2919226816571944E-3</v>
      </c>
      <c r="AL955" s="8">
        <v>0.37894218789268647</v>
      </c>
      <c r="AM955" s="8">
        <v>1.0913541951672768E-4</v>
      </c>
      <c r="AN955" s="8">
        <v>0.19581573134802022</v>
      </c>
      <c r="AO955" s="8">
        <v>0.20527705192777154</v>
      </c>
      <c r="AP955" s="8">
        <v>0.61558280344132943</v>
      </c>
      <c r="AQ955" s="8">
        <v>36.539801331483005</v>
      </c>
    </row>
    <row r="956" spans="32:43" x14ac:dyDescent="0.25">
      <c r="AF956" t="str">
        <v>Malta|2014</v>
      </c>
      <c r="AG956">
        <v>55</v>
      </c>
      <c r="AH956" s="8">
        <v>105.37132071482873</v>
      </c>
      <c r="AI956" s="8">
        <v>-50.371320714828727</v>
      </c>
      <c r="AJ956" s="8">
        <v>-50.668065113142369</v>
      </c>
      <c r="AK956" s="8">
        <v>5.856635686620584E-3</v>
      </c>
      <c r="AL956" s="8">
        <v>-0.52531255822035317</v>
      </c>
      <c r="AM956" s="8">
        <v>2.3223983695752997E-4</v>
      </c>
      <c r="AN956" s="8">
        <v>0.19581573134802022</v>
      </c>
      <c r="AO956" s="8">
        <v>0.20665378653214445</v>
      </c>
      <c r="AP956" s="8">
        <v>0.72478449088011887</v>
      </c>
      <c r="AQ956" s="8">
        <v>-50.668065113142369</v>
      </c>
    </row>
    <row r="957" spans="32:43" x14ac:dyDescent="0.25">
      <c r="AF957" t="str">
        <v>Malta|2013</v>
      </c>
      <c r="AG957">
        <v>57</v>
      </c>
      <c r="AH957" s="8">
        <v>107.29724140145828</v>
      </c>
      <c r="AI957" s="8">
        <v>-50.29724140145828</v>
      </c>
      <c r="AJ957" s="8">
        <v>-50.595089485065614</v>
      </c>
      <c r="AK957" s="8">
        <v>5.88689706132946E-3</v>
      </c>
      <c r="AL957" s="8">
        <v>-0.52454798327663632</v>
      </c>
      <c r="AM957" s="8">
        <v>2.3276787776675204E-4</v>
      </c>
      <c r="AN957" s="8">
        <v>0.19581573134802022</v>
      </c>
      <c r="AO957" s="8">
        <v>0.20715487650714287</v>
      </c>
      <c r="AP957" s="8">
        <v>0.72425684896771003</v>
      </c>
      <c r="AQ957" s="8">
        <v>-50.595089485065614</v>
      </c>
    </row>
    <row r="958" spans="32:43" x14ac:dyDescent="0.25">
      <c r="AF958" t="str">
        <v>Malta|2012</v>
      </c>
      <c r="AG958">
        <v>58</v>
      </c>
      <c r="AH958" s="8">
        <v>105.4766831154358</v>
      </c>
      <c r="AI958" s="8">
        <v>-47.476683115435804</v>
      </c>
      <c r="AJ958" s="8">
        <v>-47.766089099941325</v>
      </c>
      <c r="AK958" s="8">
        <v>6.0588168292361397E-3</v>
      </c>
      <c r="AL958" s="8">
        <v>-0.49517530923628639</v>
      </c>
      <c r="AM958" s="8">
        <v>2.1352417884204746E-4</v>
      </c>
      <c r="AN958" s="8">
        <v>0.19581573134802022</v>
      </c>
      <c r="AO958" s="8">
        <v>0.20728994971283504</v>
      </c>
      <c r="AP958" s="8">
        <v>0.70368693979374553</v>
      </c>
      <c r="AQ958" s="8">
        <v>-47.766089099941325</v>
      </c>
    </row>
    <row r="959" spans="32:43" x14ac:dyDescent="0.25">
      <c r="AF959" t="str">
        <v>Malta|2011</v>
      </c>
      <c r="AG959">
        <v>59</v>
      </c>
      <c r="AH959" s="8">
        <v>77.904112755128892</v>
      </c>
      <c r="AI959" s="8">
        <v>-18.904112755128892</v>
      </c>
      <c r="AJ959" s="8">
        <v>-19.007716925134133</v>
      </c>
      <c r="AK959" s="8">
        <v>5.4506372550321286E-3</v>
      </c>
      <c r="AL959" s="8">
        <v>-0.19710701523909571</v>
      </c>
      <c r="AM959" s="8">
        <v>3.0417748160595265E-5</v>
      </c>
      <c r="AN959" s="8">
        <v>0.20201759173266462</v>
      </c>
      <c r="AO959" s="8">
        <v>0.20733564584731795</v>
      </c>
      <c r="AP959" s="8">
        <v>0.44396735830362088</v>
      </c>
      <c r="AQ959" s="8">
        <v>-19.007716925134133</v>
      </c>
    </row>
    <row r="960" spans="32:43" x14ac:dyDescent="0.25">
      <c r="AF960" t="str">
        <v>Malta|2010</v>
      </c>
      <c r="AG960">
        <v>62</v>
      </c>
      <c r="AH960" s="8">
        <v>99.500072438279631</v>
      </c>
      <c r="AI960" s="8">
        <v>-37.500072438279631</v>
      </c>
      <c r="AJ960" s="8">
        <v>-37.727519909305812</v>
      </c>
      <c r="AK960" s="8">
        <v>6.0286886488417103E-3</v>
      </c>
      <c r="AL960" s="8">
        <v>-0.39111469719495356</v>
      </c>
      <c r="AM960" s="8">
        <v>1.3254374512158753E-4</v>
      </c>
      <c r="AN960" s="8">
        <v>0.20201759173266462</v>
      </c>
      <c r="AO960" s="8">
        <v>0.2085789694149448</v>
      </c>
      <c r="AP960" s="8">
        <v>0.62539163505355067</v>
      </c>
      <c r="AQ960" s="8">
        <v>-37.727519909305812</v>
      </c>
    </row>
    <row r="961" spans="32:43" x14ac:dyDescent="0.25">
      <c r="AF961" t="str">
        <v>Malta|2009</v>
      </c>
      <c r="AG961">
        <v>63</v>
      </c>
      <c r="AH961" s="8">
        <v>100.12292789358528</v>
      </c>
      <c r="AI961" s="8">
        <v>-37.122927893585285</v>
      </c>
      <c r="AJ961" s="8">
        <v>-37.348088345133853</v>
      </c>
      <c r="AK961" s="8">
        <v>6.0287008391931313E-3</v>
      </c>
      <c r="AL961" s="8">
        <v>-0.38718119318359334</v>
      </c>
      <c r="AM961" s="8">
        <v>1.2989138777054937E-4</v>
      </c>
      <c r="AN961" s="8">
        <v>0.20201759173266462</v>
      </c>
      <c r="AO961" s="8">
        <v>0.2094828505471299</v>
      </c>
      <c r="AP961" s="8">
        <v>0.62223885541132296</v>
      </c>
      <c r="AQ961" s="8">
        <v>-37.348088345133853</v>
      </c>
    </row>
    <row r="962" spans="32:43" x14ac:dyDescent="0.25">
      <c r="AF962" t="str">
        <v>Malta|2008</v>
      </c>
      <c r="AG962">
        <v>64</v>
      </c>
      <c r="AH962" s="8">
        <v>85.756206777987472</v>
      </c>
      <c r="AI962" s="8">
        <v>-21.756206777987472</v>
      </c>
      <c r="AJ962" s="8">
        <v>-21.875892344871922</v>
      </c>
      <c r="AK962" s="8">
        <v>5.4711170176564919E-3</v>
      </c>
      <c r="AL962" s="8">
        <v>-0.22684720460121291</v>
      </c>
      <c r="AM962" s="8">
        <v>4.0441515982013505E-5</v>
      </c>
      <c r="AN962" s="8">
        <v>0.20201759173266462</v>
      </c>
      <c r="AO962" s="8">
        <v>0.21317850150142859</v>
      </c>
      <c r="AP962" s="8">
        <v>0.47628479358595199</v>
      </c>
      <c r="AQ962" s="8">
        <v>-21.875892344871922</v>
      </c>
    </row>
    <row r="963" spans="32:43" x14ac:dyDescent="0.25">
      <c r="AF963" t="str">
        <v>Malta|2007</v>
      </c>
      <c r="AG963">
        <v>65</v>
      </c>
      <c r="AH963" s="8">
        <v>90.177072320543658</v>
      </c>
      <c r="AI963" s="8">
        <v>-25.177072320543658</v>
      </c>
      <c r="AJ963" s="8">
        <v>-25.297820323936687</v>
      </c>
      <c r="AK963" s="8">
        <v>4.7730595698308939E-3</v>
      </c>
      <c r="AL963" s="8">
        <v>-0.26242373947961911</v>
      </c>
      <c r="AM963" s="8">
        <v>4.7182715316402658E-5</v>
      </c>
      <c r="AN963" s="8">
        <v>0.20201759173266462</v>
      </c>
      <c r="AO963" s="8">
        <v>0.21456055850796887</v>
      </c>
      <c r="AP963" s="8">
        <v>0.51227311024454436</v>
      </c>
      <c r="AQ963" s="8">
        <v>-25.297820323936687</v>
      </c>
    </row>
    <row r="964" spans="32:43" x14ac:dyDescent="0.25">
      <c r="AF964" t="str">
        <v>Malta|2006</v>
      </c>
      <c r="AG964">
        <v>66</v>
      </c>
      <c r="AH964" s="8">
        <v>90.57108012690469</v>
      </c>
      <c r="AI964" s="8">
        <v>-24.57108012690469</v>
      </c>
      <c r="AJ964" s="8">
        <v>-24.677290785561556</v>
      </c>
      <c r="AK964" s="8">
        <v>4.3039837549351196E-3</v>
      </c>
      <c r="AL964" s="8">
        <v>-0.25604707423071887</v>
      </c>
      <c r="AM964" s="8">
        <v>4.0484189514548078E-5</v>
      </c>
      <c r="AN964" s="8">
        <v>0.20201759173266462</v>
      </c>
      <c r="AO964" s="8">
        <v>0.2149341220738491</v>
      </c>
      <c r="AP964" s="8">
        <v>0.50601094279740522</v>
      </c>
      <c r="AQ964" s="8">
        <v>-24.677290785561556</v>
      </c>
    </row>
    <row r="965" spans="32:43" x14ac:dyDescent="0.25">
      <c r="AF965" t="str">
        <v>Malta|2005</v>
      </c>
      <c r="AG965">
        <v>67</v>
      </c>
      <c r="AH965" s="8">
        <v>82.11630583150577</v>
      </c>
      <c r="AI965" s="8">
        <v>-15.11630583150577</v>
      </c>
      <c r="AJ965" s="8">
        <v>-15.19476063230986</v>
      </c>
      <c r="AK965" s="8">
        <v>5.1632798108885731E-3</v>
      </c>
      <c r="AL965" s="8">
        <v>-0.15759002363674326</v>
      </c>
      <c r="AM965" s="8">
        <v>1.8413368958998304E-5</v>
      </c>
      <c r="AN965" s="8">
        <v>0.21133505092358154</v>
      </c>
      <c r="AO965" s="8">
        <v>0.21517125567064904</v>
      </c>
      <c r="AP965" s="8">
        <v>0.39697609957873192</v>
      </c>
      <c r="AQ965" s="8">
        <v>-15.19476063230986</v>
      </c>
    </row>
    <row r="966" spans="32:43" x14ac:dyDescent="0.25">
      <c r="AF966" t="str">
        <v>Malta|2004</v>
      </c>
      <c r="AG966">
        <v>69</v>
      </c>
      <c r="AH966" s="8">
        <v>100.42216576391536</v>
      </c>
      <c r="AI966" s="8">
        <v>-31.422165763915359</v>
      </c>
      <c r="AJ966" s="8">
        <v>-31.628598729617782</v>
      </c>
      <c r="AK966" s="8">
        <v>6.5267818997340526E-3</v>
      </c>
      <c r="AL966" s="8">
        <v>-0.32780606733385359</v>
      </c>
      <c r="AM966" s="8">
        <v>1.0085068949697214E-4</v>
      </c>
      <c r="AN966" s="8">
        <v>0.21133505092358154</v>
      </c>
      <c r="AO966" s="8">
        <v>0.21561446171059959</v>
      </c>
      <c r="AP966" s="8">
        <v>0.57254350693537137</v>
      </c>
      <c r="AQ966" s="8">
        <v>-31.628598729617782</v>
      </c>
    </row>
    <row r="967" spans="32:43" x14ac:dyDescent="0.25">
      <c r="AF967" t="str">
        <v>Malta|2003</v>
      </c>
      <c r="AG967">
        <v>71</v>
      </c>
      <c r="AH967" s="8">
        <v>100.03504617205363</v>
      </c>
      <c r="AI967" s="8">
        <v>-29.035046172053626</v>
      </c>
      <c r="AJ967" s="8">
        <v>-29.185495982302804</v>
      </c>
      <c r="AK967" s="8">
        <v>5.1549512929438043E-3</v>
      </c>
      <c r="AL967" s="8">
        <v>-0.30269395913622033</v>
      </c>
      <c r="AM967" s="8">
        <v>6.7823249098415022E-5</v>
      </c>
      <c r="AN967" s="8">
        <v>0.21133505092358154</v>
      </c>
      <c r="AO967" s="8">
        <v>0.21568492792902527</v>
      </c>
      <c r="AP967" s="8">
        <v>0.55017629823195791</v>
      </c>
      <c r="AQ967" s="8">
        <v>-29.185495982302804</v>
      </c>
    </row>
    <row r="968" spans="32:43" x14ac:dyDescent="0.25">
      <c r="AF968" t="str">
        <v>Mauritania|2014</v>
      </c>
      <c r="AG968">
        <v>26</v>
      </c>
      <c r="AH968" s="8">
        <v>200.48436696210578</v>
      </c>
      <c r="AI968" s="8">
        <v>-174.48436696210578</v>
      </c>
      <c r="AJ968" s="8">
        <v>-174.83638693420087</v>
      </c>
      <c r="AK968" s="8">
        <v>2.0134251128603002E-3</v>
      </c>
      <c r="AL968" s="8">
        <v>-1.816155903904449</v>
      </c>
      <c r="AM968" s="8">
        <v>9.5064637324895299E-4</v>
      </c>
      <c r="AN968" s="8">
        <v>0.21600061906852178</v>
      </c>
      <c r="AO968" s="8">
        <v>0.21587173161326104</v>
      </c>
      <c r="AP968" s="8">
        <v>1.3476482864250781</v>
      </c>
      <c r="AQ968" s="8">
        <v>-174.83638693420087</v>
      </c>
    </row>
    <row r="969" spans="32:43" x14ac:dyDescent="0.25">
      <c r="AF969" t="str">
        <v>Mauritania|2013</v>
      </c>
      <c r="AG969">
        <v>28</v>
      </c>
      <c r="AH969" s="8">
        <v>207.06520096168663</v>
      </c>
      <c r="AI969" s="8">
        <v>-179.06520096168663</v>
      </c>
      <c r="AJ969" s="8">
        <v>-179.44997500767371</v>
      </c>
      <c r="AK969" s="8">
        <v>2.1441855646435184E-3</v>
      </c>
      <c r="AL969" s="8">
        <v>-1.8639585590820671</v>
      </c>
      <c r="AM969" s="8">
        <v>1.0665200901718622E-3</v>
      </c>
      <c r="AN969" s="8">
        <v>0.21600061906852178</v>
      </c>
      <c r="AO969" s="8">
        <v>0.21588213694776931</v>
      </c>
      <c r="AP969" s="8">
        <v>1.3652686765183133</v>
      </c>
      <c r="AQ969" s="8">
        <v>-179.44997500767371</v>
      </c>
    </row>
    <row r="970" spans="32:43" x14ac:dyDescent="0.25">
      <c r="AF970" t="str">
        <v>Mauritania|2012</v>
      </c>
      <c r="AG970">
        <v>29</v>
      </c>
      <c r="AH970" s="8">
        <v>213.49333899743624</v>
      </c>
      <c r="AI970" s="8">
        <v>-184.49333899743624</v>
      </c>
      <c r="AJ970" s="8">
        <v>-184.95060780712072</v>
      </c>
      <c r="AK970" s="8">
        <v>2.4723833844404329E-3</v>
      </c>
      <c r="AL970" s="8">
        <v>-1.9207780368299445</v>
      </c>
      <c r="AM970" s="8">
        <v>1.3063128847722516E-3</v>
      </c>
      <c r="AN970" s="8">
        <v>0.21600061906852178</v>
      </c>
      <c r="AO970" s="8">
        <v>0.21646530607972311</v>
      </c>
      <c r="AP970" s="8">
        <v>1.3859213674772262</v>
      </c>
      <c r="AQ970" s="8">
        <v>-184.95060780712072</v>
      </c>
    </row>
    <row r="971" spans="32:43" x14ac:dyDescent="0.25">
      <c r="AF971" t="str">
        <v>Mauritania|2011</v>
      </c>
      <c r="AG971">
        <v>212</v>
      </c>
      <c r="AH971" s="8">
        <v>214.85040111990611</v>
      </c>
      <c r="AI971" s="8">
        <v>-2.8504011199061097</v>
      </c>
      <c r="AJ971" s="8">
        <v>-2.8576782942678571</v>
      </c>
      <c r="AK971" s="8">
        <v>2.5465337985540576E-3</v>
      </c>
      <c r="AL971" s="8">
        <v>-2.967690539822276E-2</v>
      </c>
      <c r="AM971" s="8">
        <v>3.2121512406409647E-7</v>
      </c>
      <c r="AN971" s="8">
        <v>0.21600061906852178</v>
      </c>
      <c r="AO971" s="8">
        <v>0.21768013408719686</v>
      </c>
      <c r="AP971" s="8">
        <v>0.17226986212980713</v>
      </c>
      <c r="AQ971" s="8">
        <v>-2.8576782942678571</v>
      </c>
    </row>
    <row r="972" spans="32:43" x14ac:dyDescent="0.25">
      <c r="AF972" t="str">
        <v>Mauritania|2010</v>
      </c>
      <c r="AG972">
        <v>214</v>
      </c>
      <c r="AH972" s="8">
        <v>216.62438029430854</v>
      </c>
      <c r="AI972" s="8">
        <v>-2.624380294308537</v>
      </c>
      <c r="AJ972" s="8">
        <v>-2.6311276222456907</v>
      </c>
      <c r="AK972" s="8">
        <v>2.5644244240021945E-3</v>
      </c>
      <c r="AL972" s="8">
        <v>-2.7323938255374887E-2</v>
      </c>
      <c r="AM972" s="8">
        <v>2.7421651107778285E-7</v>
      </c>
      <c r="AN972" s="8">
        <v>0.21600061906852178</v>
      </c>
      <c r="AO972" s="8">
        <v>0.2180503769545504</v>
      </c>
      <c r="AP972" s="8">
        <v>0.16529954100170663</v>
      </c>
      <c r="AQ972" s="8">
        <v>-2.6311276222456907</v>
      </c>
    </row>
    <row r="973" spans="32:43" x14ac:dyDescent="0.25">
      <c r="AF973" t="str">
        <v>Mauritania|2009</v>
      </c>
      <c r="AG973">
        <v>215</v>
      </c>
      <c r="AH973" s="8">
        <v>223.76566641384622</v>
      </c>
      <c r="AI973" s="8">
        <v>-8.765666413846219</v>
      </c>
      <c r="AJ973" s="8">
        <v>-8.7920626174464207</v>
      </c>
      <c r="AK973" s="8">
        <v>3.0022765702126565E-3</v>
      </c>
      <c r="AL973" s="8">
        <v>-9.1284451435187042E-2</v>
      </c>
      <c r="AM973" s="8">
        <v>3.5846941779146212E-6</v>
      </c>
      <c r="AN973" s="8">
        <v>0.21600061906852178</v>
      </c>
      <c r="AO973" s="8">
        <v>0.21857174535673263</v>
      </c>
      <c r="AP973" s="8">
        <v>0.30213316837975113</v>
      </c>
      <c r="AQ973" s="8">
        <v>-8.7920626174464207</v>
      </c>
    </row>
    <row r="974" spans="32:43" x14ac:dyDescent="0.25">
      <c r="AF974" t="str">
        <v>Mauritania|2008</v>
      </c>
      <c r="AG974">
        <v>217</v>
      </c>
      <c r="AH974" s="8">
        <v>223.09545933721591</v>
      </c>
      <c r="AI974" s="8">
        <v>-6.0954593372159138</v>
      </c>
      <c r="AJ974" s="8">
        <v>-6.1135326993549546</v>
      </c>
      <c r="AK974" s="8">
        <v>2.9562878008239112E-3</v>
      </c>
      <c r="AL974" s="8">
        <v>-6.3475816091870557E-2</v>
      </c>
      <c r="AM974" s="8">
        <v>1.7066759109803487E-6</v>
      </c>
      <c r="AN974" s="8">
        <v>0.21600061906852178</v>
      </c>
      <c r="AO974" s="8">
        <v>0.21942518173134867</v>
      </c>
      <c r="AP974" s="8">
        <v>0.25194407334142743</v>
      </c>
      <c r="AQ974" s="8">
        <v>-6.1135326993549546</v>
      </c>
    </row>
    <row r="975" spans="32:43" x14ac:dyDescent="0.25">
      <c r="AF975" t="str">
        <v>Mauritania|2007</v>
      </c>
      <c r="AG975">
        <v>219</v>
      </c>
      <c r="AH975" s="8">
        <v>220.49930263062529</v>
      </c>
      <c r="AI975" s="8">
        <v>-1.4993026306252943</v>
      </c>
      <c r="AJ975" s="8">
        <v>-1.5033919868543151</v>
      </c>
      <c r="AK975" s="8">
        <v>2.7200864876080902E-3</v>
      </c>
      <c r="AL975" s="8">
        <v>-1.5611323426890132E-2</v>
      </c>
      <c r="AM975" s="8">
        <v>9.4961385789283623E-8</v>
      </c>
      <c r="AN975" s="8">
        <v>0.22690544102497454</v>
      </c>
      <c r="AO975" s="8">
        <v>0.22004616582954914</v>
      </c>
      <c r="AP975" s="8">
        <v>0.12494528173120477</v>
      </c>
      <c r="AQ975" s="8">
        <v>-1.5033919868543151</v>
      </c>
    </row>
    <row r="976" spans="32:43" x14ac:dyDescent="0.25">
      <c r="AF976" t="str">
        <v>Mauritania|2006</v>
      </c>
      <c r="AG976">
        <v>221</v>
      </c>
      <c r="AH976" s="8">
        <v>223.09025903803263</v>
      </c>
      <c r="AI976" s="8">
        <v>-2.0902590380326274</v>
      </c>
      <c r="AJ976" s="8">
        <v>-2.0964176808058923</v>
      </c>
      <c r="AK976" s="8">
        <v>2.9376983554621292E-3</v>
      </c>
      <c r="AL976" s="8">
        <v>-2.176696686351326E-2</v>
      </c>
      <c r="AM976" s="8">
        <v>1.9942642144107096E-7</v>
      </c>
      <c r="AN976" s="8">
        <v>0.22690544102497454</v>
      </c>
      <c r="AO976" s="8">
        <v>0.2208854343753496</v>
      </c>
      <c r="AP976" s="8">
        <v>0.14753632387826823</v>
      </c>
      <c r="AQ976" s="8">
        <v>-2.0964176808058923</v>
      </c>
    </row>
    <row r="977" spans="32:43" x14ac:dyDescent="0.25">
      <c r="AF977" t="str">
        <v>Mauritania|2005</v>
      </c>
      <c r="AG977">
        <v>223</v>
      </c>
      <c r="AH977" s="8">
        <v>223.09999985868325</v>
      </c>
      <c r="AI977" s="8">
        <v>-9.9999858683247567E-2</v>
      </c>
      <c r="AJ977" s="8">
        <v>-0.10029273062629784</v>
      </c>
      <c r="AK977" s="8">
        <v>2.9201711950744514E-3</v>
      </c>
      <c r="AL977" s="8">
        <v>-1.0413419768215109E-3</v>
      </c>
      <c r="AM977" s="8">
        <v>4.536982382144922E-10</v>
      </c>
      <c r="AN977" s="8">
        <v>0.23002600999886993</v>
      </c>
      <c r="AO977" s="8">
        <v>0.22130701730667779</v>
      </c>
      <c r="AP977" s="8">
        <v>3.2269830752910851E-2</v>
      </c>
      <c r="AQ977" s="8">
        <v>-0.10029273062629784</v>
      </c>
    </row>
    <row r="978" spans="32:43" x14ac:dyDescent="0.25">
      <c r="AF978" t="str">
        <v>Mauritius|2014</v>
      </c>
      <c r="AG978">
        <v>148</v>
      </c>
      <c r="AH978" s="8">
        <v>103.85831738290932</v>
      </c>
      <c r="AI978" s="8">
        <v>44.14168261709068</v>
      </c>
      <c r="AJ978" s="8">
        <v>44.324785460010993</v>
      </c>
      <c r="AK978" s="8">
        <v>4.1309357963052627E-3</v>
      </c>
      <c r="AL978" s="8">
        <v>0.45994586334879672</v>
      </c>
      <c r="AM978" s="8">
        <v>1.2536075471153622E-4</v>
      </c>
      <c r="AN978" s="8">
        <v>0.23002600999886993</v>
      </c>
      <c r="AO978" s="8">
        <v>0.2229637941551999</v>
      </c>
      <c r="AP978" s="8">
        <v>0.67819308706945447</v>
      </c>
      <c r="AQ978" s="8">
        <v>44.324785460010993</v>
      </c>
    </row>
    <row r="979" spans="32:43" x14ac:dyDescent="0.25">
      <c r="AF979" t="str">
        <v>Mauritius|2013</v>
      </c>
      <c r="AG979">
        <v>147</v>
      </c>
      <c r="AH979" s="8">
        <v>100.1392080945671</v>
      </c>
      <c r="AI979" s="8">
        <v>46.860791905432905</v>
      </c>
      <c r="AJ979" s="8">
        <v>47.063450579328389</v>
      </c>
      <c r="AK979" s="8">
        <v>4.3060734264243894E-3</v>
      </c>
      <c r="AL979" s="8">
        <v>0.48832127819753557</v>
      </c>
      <c r="AM979" s="8">
        <v>1.4732241532383058E-4</v>
      </c>
      <c r="AN979" s="8">
        <v>0.23002600999886993</v>
      </c>
      <c r="AO979" s="8">
        <v>0.22420933212216282</v>
      </c>
      <c r="AP979" s="8">
        <v>0.69879988422833583</v>
      </c>
      <c r="AQ979" s="8">
        <v>47.063450579328389</v>
      </c>
    </row>
    <row r="980" spans="32:43" x14ac:dyDescent="0.25">
      <c r="AF980" t="str">
        <v>Mauritius|2012</v>
      </c>
      <c r="AG980">
        <v>154</v>
      </c>
      <c r="AH980" s="8">
        <v>105.88192338606811</v>
      </c>
      <c r="AI980" s="8">
        <v>48.118076613931891</v>
      </c>
      <c r="AJ980" s="8">
        <v>48.302039881358851</v>
      </c>
      <c r="AK980" s="8">
        <v>3.8086024498927822E-3</v>
      </c>
      <c r="AL980" s="8">
        <v>0.50129782460288397</v>
      </c>
      <c r="AM980" s="8">
        <v>1.3725129640227945E-4</v>
      </c>
      <c r="AN980" s="8">
        <v>0.23002600999886993</v>
      </c>
      <c r="AO980" s="8">
        <v>0.22494954100093409</v>
      </c>
      <c r="AP980" s="8">
        <v>0.70802388702845609</v>
      </c>
      <c r="AQ980" s="8">
        <v>48.302039881358851</v>
      </c>
    </row>
    <row r="981" spans="32:43" x14ac:dyDescent="0.25">
      <c r="AF981" t="str">
        <v>Mauritius|2011</v>
      </c>
      <c r="AG981">
        <v>158</v>
      </c>
      <c r="AH981" s="8">
        <v>119.98833699258401</v>
      </c>
      <c r="AI981" s="8">
        <v>38.01166300741599</v>
      </c>
      <c r="AJ981" s="8">
        <v>38.086466186247357</v>
      </c>
      <c r="AK981" s="8">
        <v>1.9640356883090372E-3</v>
      </c>
      <c r="AL981" s="8">
        <v>0.39564231003593991</v>
      </c>
      <c r="AM981" s="8">
        <v>4.4005868986293814E-5</v>
      </c>
      <c r="AN981" s="8">
        <v>0.23002600999886993</v>
      </c>
      <c r="AO981" s="8">
        <v>0.22766282046103806</v>
      </c>
      <c r="AP981" s="8">
        <v>0.62900104136316015</v>
      </c>
      <c r="AQ981" s="8">
        <v>38.086466186247357</v>
      </c>
    </row>
    <row r="982" spans="32:43" x14ac:dyDescent="0.25">
      <c r="AF982" t="str">
        <v>Mauritius|2010</v>
      </c>
      <c r="AG982">
        <v>163</v>
      </c>
      <c r="AH982" s="8">
        <v>126.33706405877118</v>
      </c>
      <c r="AI982" s="8">
        <v>36.662935941228824</v>
      </c>
      <c r="AJ982" s="8">
        <v>36.735132982868841</v>
      </c>
      <c r="AK982" s="8">
        <v>1.965340418767004E-3</v>
      </c>
      <c r="AL982" s="8">
        <v>0.38160440776066351</v>
      </c>
      <c r="AM982" s="8">
        <v>4.0965747802766804E-5</v>
      </c>
      <c r="AN982" s="8">
        <v>0.23002600999886993</v>
      </c>
      <c r="AO982" s="8">
        <v>0.228375109550015</v>
      </c>
      <c r="AP982" s="8">
        <v>0.61774137611193203</v>
      </c>
      <c r="AQ982" s="8">
        <v>36.735132982868841</v>
      </c>
    </row>
    <row r="983" spans="32:43" x14ac:dyDescent="0.25">
      <c r="AF983" t="str">
        <v>Mauritius|2009</v>
      </c>
      <c r="AG983">
        <v>166</v>
      </c>
      <c r="AH983" s="8">
        <v>124.86678496043055</v>
      </c>
      <c r="AI983" s="8">
        <v>41.13321503956945</v>
      </c>
      <c r="AJ983" s="8">
        <v>41.207163763780464</v>
      </c>
      <c r="AK983" s="8">
        <v>1.7945599128085608E-3</v>
      </c>
      <c r="AL983" s="8">
        <v>0.42809646735666651</v>
      </c>
      <c r="AM983" s="8">
        <v>4.7067732644792553E-5</v>
      </c>
      <c r="AN983" s="8">
        <v>0.23002600999886993</v>
      </c>
      <c r="AO983" s="8">
        <v>0.23044611453576469</v>
      </c>
      <c r="AP983" s="8">
        <v>0.65429081252656029</v>
      </c>
      <c r="AQ983" s="8">
        <v>41.207163763780464</v>
      </c>
    </row>
    <row r="984" spans="32:43" x14ac:dyDescent="0.25">
      <c r="AF984" t="str">
        <v>Mauritius|2008</v>
      </c>
      <c r="AG984">
        <v>166</v>
      </c>
      <c r="AH984" s="8">
        <v>129.34363644680283</v>
      </c>
      <c r="AI984" s="8">
        <v>36.656363553197167</v>
      </c>
      <c r="AJ984" s="8">
        <v>36.722143775620516</v>
      </c>
      <c r="AK984" s="8">
        <v>1.7912958139176347E-3</v>
      </c>
      <c r="AL984" s="8">
        <v>0.38150273620283148</v>
      </c>
      <c r="AM984" s="8">
        <v>3.7311545002317211E-5</v>
      </c>
      <c r="AN984" s="8">
        <v>0.23002600999886993</v>
      </c>
      <c r="AO984" s="8">
        <v>0.23056094075126471</v>
      </c>
      <c r="AP984" s="8">
        <v>0.61765907764950034</v>
      </c>
      <c r="AQ984" s="8">
        <v>36.722143775620516</v>
      </c>
    </row>
    <row r="985" spans="32:43" x14ac:dyDescent="0.25">
      <c r="AF985" t="str">
        <v>Mauritius|2007</v>
      </c>
      <c r="AG985">
        <v>161</v>
      </c>
      <c r="AH985" s="8">
        <v>130.88939137284984</v>
      </c>
      <c r="AI985" s="8">
        <v>30.110608627150157</v>
      </c>
      <c r="AJ985" s="8">
        <v>30.153643351522696</v>
      </c>
      <c r="AK985" s="8">
        <v>1.4271815803765526E-3</v>
      </c>
      <c r="AL985" s="8">
        <v>0.31332036093494192</v>
      </c>
      <c r="AM985" s="8">
        <v>2.0043736651791441E-5</v>
      </c>
      <c r="AN985" s="8">
        <v>0.24253103988010652</v>
      </c>
      <c r="AO985" s="8">
        <v>0.23094202503364752</v>
      </c>
      <c r="AP985" s="8">
        <v>0.55975026657871452</v>
      </c>
      <c r="AQ985" s="8">
        <v>30.153643351522696</v>
      </c>
    </row>
    <row r="986" spans="32:43" x14ac:dyDescent="0.25">
      <c r="AF986" t="str">
        <v>Mauritius|2006</v>
      </c>
      <c r="AG986">
        <v>165</v>
      </c>
      <c r="AH986" s="8">
        <v>134.51918317710943</v>
      </c>
      <c r="AI986" s="8">
        <v>30.480816822890574</v>
      </c>
      <c r="AJ986" s="8">
        <v>30.518687964990679</v>
      </c>
      <c r="AK986" s="8">
        <v>1.2409164556335937E-3</v>
      </c>
      <c r="AL986" s="8">
        <v>0.31714303951591244</v>
      </c>
      <c r="AM986" s="8">
        <v>1.7852298089925158E-5</v>
      </c>
      <c r="AN986" s="8">
        <v>0.24253103988010652</v>
      </c>
      <c r="AO986" s="8">
        <v>0.23168705391326463</v>
      </c>
      <c r="AP986" s="8">
        <v>0.56315454319033287</v>
      </c>
      <c r="AQ986" s="8">
        <v>30.518687964990679</v>
      </c>
    </row>
    <row r="987" spans="32:43" x14ac:dyDescent="0.25">
      <c r="AF987" t="str">
        <v>Mauritius|2005</v>
      </c>
      <c r="AG987">
        <v>168</v>
      </c>
      <c r="AH987" s="8">
        <v>141.13884429648937</v>
      </c>
      <c r="AI987" s="8">
        <v>26.861155703510633</v>
      </c>
      <c r="AJ987" s="8">
        <v>26.888815755770704</v>
      </c>
      <c r="AK987" s="8">
        <v>1.0286824273447442E-3</v>
      </c>
      <c r="AL987" s="8">
        <v>0.27945194653465005</v>
      </c>
      <c r="AM987" s="8">
        <v>1.1488002995219154E-5</v>
      </c>
      <c r="AN987" s="8">
        <v>0.24253103988010652</v>
      </c>
      <c r="AO987" s="8">
        <v>0.23217246696688518</v>
      </c>
      <c r="AP987" s="8">
        <v>0.52863214670945813</v>
      </c>
      <c r="AQ987" s="8">
        <v>26.888815755770704</v>
      </c>
    </row>
    <row r="988" spans="32:43" x14ac:dyDescent="0.25">
      <c r="AF988" t="str">
        <v>Mauritius|2004</v>
      </c>
      <c r="AG988">
        <v>168</v>
      </c>
      <c r="AH988" s="8">
        <v>144.68944164226573</v>
      </c>
      <c r="AI988" s="8">
        <v>23.310558357734266</v>
      </c>
      <c r="AJ988" s="8">
        <v>23.333049510372948</v>
      </c>
      <c r="AK988" s="8">
        <v>9.63918266606622E-4</v>
      </c>
      <c r="AL988" s="8">
        <v>0.24250519337660262</v>
      </c>
      <c r="AM988" s="8">
        <v>8.1059343863745679E-6</v>
      </c>
      <c r="AN988" s="8">
        <v>0.24723011587185462</v>
      </c>
      <c r="AO988" s="8">
        <v>0.23277426452232886</v>
      </c>
      <c r="AP988" s="8">
        <v>0.49244816313659107</v>
      </c>
      <c r="AQ988" s="8">
        <v>23.333049510372948</v>
      </c>
    </row>
    <row r="989" spans="32:43" x14ac:dyDescent="0.25">
      <c r="AF989" t="str">
        <v>Mauritius|2003</v>
      </c>
      <c r="AG989">
        <v>174</v>
      </c>
      <c r="AH989" s="8">
        <v>147.71101057860565</v>
      </c>
      <c r="AI989" s="8">
        <v>26.288989421394348</v>
      </c>
      <c r="AJ989" s="8">
        <v>26.313421227984165</v>
      </c>
      <c r="AK989" s="8">
        <v>9.2849220852482593E-4</v>
      </c>
      <c r="AL989" s="8">
        <v>0.27348565980841349</v>
      </c>
      <c r="AM989" s="8">
        <v>9.9300804772738214E-6</v>
      </c>
      <c r="AN989" s="8">
        <v>0.24723011587185462</v>
      </c>
      <c r="AO989" s="8">
        <v>0.23356268954692067</v>
      </c>
      <c r="AP989" s="8">
        <v>0.52295856414099717</v>
      </c>
      <c r="AQ989" s="8">
        <v>26.313421227984165</v>
      </c>
    </row>
    <row r="990" spans="32:43" x14ac:dyDescent="0.25">
      <c r="AF990" t="str">
        <v>Mauritius|2002</v>
      </c>
      <c r="AG990">
        <v>179</v>
      </c>
      <c r="AH990" s="8">
        <v>149.54959455512196</v>
      </c>
      <c r="AI990" s="8">
        <v>29.450405444878044</v>
      </c>
      <c r="AJ990" s="8">
        <v>29.476474378540225</v>
      </c>
      <c r="AK990" s="8">
        <v>8.8439795504039809E-4</v>
      </c>
      <c r="AL990" s="8">
        <v>0.30636726665681835</v>
      </c>
      <c r="AM990" s="8">
        <v>1.1869124151515045E-5</v>
      </c>
      <c r="AN990" s="8">
        <v>0.24723011587185462</v>
      </c>
      <c r="AO990" s="8">
        <v>0.23378909267910575</v>
      </c>
      <c r="AP990" s="8">
        <v>0.55350453174009184</v>
      </c>
      <c r="AQ990" s="8">
        <v>29.476474378540225</v>
      </c>
    </row>
    <row r="991" spans="32:43" x14ac:dyDescent="0.25">
      <c r="AF991" t="str">
        <v>Mauritius|2001</v>
      </c>
      <c r="AG991">
        <v>177</v>
      </c>
      <c r="AH991" s="8">
        <v>156.04226780638558</v>
      </c>
      <c r="AI991" s="8">
        <v>20.957732193614419</v>
      </c>
      <c r="AJ991" s="8">
        <v>20.982222527260713</v>
      </c>
      <c r="AK991" s="8">
        <v>1.1671944482751731E-3</v>
      </c>
      <c r="AL991" s="8">
        <v>0.2180503769545504</v>
      </c>
      <c r="AM991" s="8">
        <v>7.9371768847817991E-6</v>
      </c>
      <c r="AN991" s="8">
        <v>0.24723011587185462</v>
      </c>
      <c r="AO991" s="8">
        <v>0.23470983251630689</v>
      </c>
      <c r="AP991" s="8">
        <v>0.46695864587193414</v>
      </c>
      <c r="AQ991" s="8">
        <v>20.982222527260713</v>
      </c>
    </row>
    <row r="992" spans="32:43" x14ac:dyDescent="0.25">
      <c r="AF992" t="str">
        <v>Mauritius|2000</v>
      </c>
      <c r="AG992">
        <v>177</v>
      </c>
      <c r="AH992" s="8">
        <v>157.13499243288697</v>
      </c>
      <c r="AI992" s="8">
        <v>19.865007567113025</v>
      </c>
      <c r="AJ992" s="8">
        <v>19.882916619909203</v>
      </c>
      <c r="AK992" s="8">
        <v>9.0072563993166192E-4</v>
      </c>
      <c r="AL992" s="8">
        <v>0.20665378653214445</v>
      </c>
      <c r="AM992" s="8">
        <v>5.5001252129421645E-6</v>
      </c>
      <c r="AN992" s="8">
        <v>0.24723011587185462</v>
      </c>
      <c r="AO992" s="8">
        <v>0.23578628226410767</v>
      </c>
      <c r="AP992" s="8">
        <v>0.45459189008620077</v>
      </c>
      <c r="AQ992" s="8">
        <v>19.882916619909203</v>
      </c>
    </row>
    <row r="993" spans="32:43" x14ac:dyDescent="0.25">
      <c r="AF993" t="str">
        <v>Mexico|2014</v>
      </c>
      <c r="AG993">
        <v>122</v>
      </c>
      <c r="AH993" s="8">
        <v>146.08418995852537</v>
      </c>
      <c r="AI993" s="8">
        <v>-24.084189958525371</v>
      </c>
      <c r="AJ993" s="8">
        <v>-24.113555281028585</v>
      </c>
      <c r="AK993" s="8">
        <v>1.2177931524812303E-3</v>
      </c>
      <c r="AL993" s="8">
        <v>-0.25058530532452694</v>
      </c>
      <c r="AM993" s="8">
        <v>1.0937445207685812E-5</v>
      </c>
      <c r="AN993" s="8">
        <v>0.25507411263966373</v>
      </c>
      <c r="AO993" s="8">
        <v>0.23592382489216232</v>
      </c>
      <c r="AP993" s="8">
        <v>0.50058496314264866</v>
      </c>
      <c r="AQ993" s="8">
        <v>-24.113555281028585</v>
      </c>
    </row>
    <row r="994" spans="32:43" x14ac:dyDescent="0.25">
      <c r="AF994" t="str">
        <v>Mexico|2013</v>
      </c>
      <c r="AG994">
        <v>12</v>
      </c>
      <c r="AH994" s="8">
        <v>148.91539158218231</v>
      </c>
      <c r="AI994" s="8">
        <v>-136.91539158218231</v>
      </c>
      <c r="AJ994" s="8">
        <v>-137.07598584616906</v>
      </c>
      <c r="AK994" s="8">
        <v>1.1715711033950524E-3</v>
      </c>
      <c r="AL994" s="8">
        <v>-1.4245109097419997</v>
      </c>
      <c r="AM994" s="8">
        <v>3.4002533394775653E-4</v>
      </c>
      <c r="AN994" s="8">
        <v>0.25507411263966373</v>
      </c>
      <c r="AO994" s="8">
        <v>0.23596711389403829</v>
      </c>
      <c r="AP994" s="8">
        <v>1.1935287636843948</v>
      </c>
      <c r="AQ994" s="8">
        <v>-137.07598584616906</v>
      </c>
    </row>
    <row r="995" spans="32:43" x14ac:dyDescent="0.25">
      <c r="AF995" t="str">
        <v>Mexico|2012</v>
      </c>
      <c r="AG995">
        <v>123</v>
      </c>
      <c r="AH995" s="8">
        <v>152.17324919851089</v>
      </c>
      <c r="AI995" s="8">
        <v>-29.173249198510888</v>
      </c>
      <c r="AJ995" s="8">
        <v>-29.20724773396508</v>
      </c>
      <c r="AK995" s="8">
        <v>1.1640444784070786E-3</v>
      </c>
      <c r="AL995" s="8">
        <v>-0.30352654072584484</v>
      </c>
      <c r="AM995" s="8">
        <v>1.5338069886909612E-5</v>
      </c>
      <c r="AN995" s="8">
        <v>0.25507411263966373</v>
      </c>
      <c r="AO995" s="8">
        <v>0.23692968628708788</v>
      </c>
      <c r="AP995" s="8">
        <v>0.55093242845728807</v>
      </c>
      <c r="AQ995" s="8">
        <v>-29.20724773396508</v>
      </c>
    </row>
    <row r="996" spans="32:43" x14ac:dyDescent="0.25">
      <c r="AF996" t="str">
        <v>Mexico|2011</v>
      </c>
      <c r="AG996">
        <v>124</v>
      </c>
      <c r="AH996" s="8">
        <v>149.03316608926727</v>
      </c>
      <c r="AI996" s="8">
        <v>-25.033166089267269</v>
      </c>
      <c r="AJ996" s="8">
        <v>-25.064879923238134</v>
      </c>
      <c r="AK996" s="8">
        <v>1.2652697347041101E-3</v>
      </c>
      <c r="AL996" s="8">
        <v>-0.2604651713160665</v>
      </c>
      <c r="AM996" s="8">
        <v>1.2278187045345551E-5</v>
      </c>
      <c r="AN996" s="8">
        <v>0.25507411263966373</v>
      </c>
      <c r="AO996" s="8">
        <v>0.23710786832223651</v>
      </c>
      <c r="AP996" s="8">
        <v>0.51035788552354755</v>
      </c>
      <c r="AQ996" s="8">
        <v>-25.064879923238134</v>
      </c>
    </row>
    <row r="997" spans="32:43" x14ac:dyDescent="0.25">
      <c r="AF997" t="str">
        <v>Mexico|2010</v>
      </c>
      <c r="AG997">
        <v>127</v>
      </c>
      <c r="AH997" s="8">
        <v>150.51822685567859</v>
      </c>
      <c r="AI997" s="8">
        <v>-23.518226855678591</v>
      </c>
      <c r="AJ997" s="8">
        <v>-23.545492058042125</v>
      </c>
      <c r="AK997" s="8">
        <v>1.1579797226714047E-3</v>
      </c>
      <c r="AL997" s="8">
        <v>-0.24468938380719274</v>
      </c>
      <c r="AM997" s="8">
        <v>9.9159964977547766E-6</v>
      </c>
      <c r="AN997" s="8">
        <v>0.25507411263966373</v>
      </c>
      <c r="AO997" s="8">
        <v>0.23938485699748605</v>
      </c>
      <c r="AP997" s="8">
        <v>0.49466087757896593</v>
      </c>
      <c r="AQ997" s="8">
        <v>-23.545492058042125</v>
      </c>
    </row>
    <row r="998" spans="32:43" x14ac:dyDescent="0.25">
      <c r="AF998" t="str">
        <v>Mexico|2009</v>
      </c>
      <c r="AG998">
        <v>13</v>
      </c>
      <c r="AH998" s="8">
        <v>151.43263853698525</v>
      </c>
      <c r="AI998" s="8">
        <v>-138.43263853698525</v>
      </c>
      <c r="AJ998" s="8">
        <v>-138.58401948911975</v>
      </c>
      <c r="AK998" s="8">
        <v>1.0923406081924522E-3</v>
      </c>
      <c r="AL998" s="8">
        <v>-1.4402397042748529</v>
      </c>
      <c r="AM998" s="8">
        <v>3.240442014123749E-4</v>
      </c>
      <c r="AN998" s="8">
        <v>0.25507411263966373</v>
      </c>
      <c r="AO998" s="8">
        <v>0.23975249378904287</v>
      </c>
      <c r="AP998" s="8">
        <v>1.20009987262513</v>
      </c>
      <c r="AQ998" s="8">
        <v>-138.58401948911975</v>
      </c>
    </row>
    <row r="999" spans="32:43" x14ac:dyDescent="0.25">
      <c r="AF999" t="str">
        <v>Mexico|2008</v>
      </c>
      <c r="AG999">
        <v>127</v>
      </c>
      <c r="AH999" s="8">
        <v>157.71211044300424</v>
      </c>
      <c r="AI999" s="8">
        <v>-30.712110443004235</v>
      </c>
      <c r="AJ999" s="8">
        <v>-30.848972809657223</v>
      </c>
      <c r="AK999" s="8">
        <v>4.4365291349390268E-3</v>
      </c>
      <c r="AL999" s="8">
        <v>-0.32006201755692099</v>
      </c>
      <c r="AM999" s="8">
        <v>6.5214568017927605E-5</v>
      </c>
      <c r="AN999" s="8">
        <v>0.25507411263966373</v>
      </c>
      <c r="AO999" s="8">
        <v>0.23982374650436722</v>
      </c>
      <c r="AP999" s="8">
        <v>0.56574023858739353</v>
      </c>
      <c r="AQ999" s="8">
        <v>-30.848972809657223</v>
      </c>
    </row>
    <row r="1000" spans="32:43" x14ac:dyDescent="0.25">
      <c r="AF1000" t="str">
        <v>Mexico|2007</v>
      </c>
      <c r="AG1000">
        <v>123</v>
      </c>
      <c r="AH1000" s="8">
        <v>158.1517123982585</v>
      </c>
      <c r="AI1000" s="8">
        <v>-35.151712398258496</v>
      </c>
      <c r="AJ1000" s="8">
        <v>-35.191631636176048</v>
      </c>
      <c r="AK1000" s="8">
        <v>1.1343389340468741E-3</v>
      </c>
      <c r="AL1000" s="8">
        <v>-0.36572268449661977</v>
      </c>
      <c r="AM1000" s="8">
        <v>2.1699089609432867E-5</v>
      </c>
      <c r="AN1000" s="8">
        <v>0.26608225088093418</v>
      </c>
      <c r="AO1000" s="8">
        <v>0.24067002928187495</v>
      </c>
      <c r="AP1000" s="8">
        <v>0.60475010086532421</v>
      </c>
      <c r="AQ1000" s="8">
        <v>-35.191631636176048</v>
      </c>
    </row>
    <row r="1001" spans="32:43" x14ac:dyDescent="0.25">
      <c r="AF1001" t="str">
        <v>Mexico|2006</v>
      </c>
      <c r="AG1001">
        <v>125</v>
      </c>
      <c r="AH1001" s="8">
        <v>154.67249227908215</v>
      </c>
      <c r="AI1001" s="8">
        <v>-29.672492279082149</v>
      </c>
      <c r="AJ1001" s="8">
        <v>-29.70715437366124</v>
      </c>
      <c r="AK1001" s="8">
        <v>1.1667928251593797E-3</v>
      </c>
      <c r="AL1001" s="8">
        <v>-0.30872122833108101</v>
      </c>
      <c r="AM1001" s="8">
        <v>1.5905075114209179E-5</v>
      </c>
      <c r="AN1001" s="8">
        <v>0.26608225088093418</v>
      </c>
      <c r="AO1001" s="8">
        <v>0.24175367596040553</v>
      </c>
      <c r="AP1001" s="8">
        <v>0.55562687869745919</v>
      </c>
      <c r="AQ1001" s="8">
        <v>-29.70715437366124</v>
      </c>
    </row>
    <row r="1002" spans="32:43" x14ac:dyDescent="0.25">
      <c r="AF1002" t="str">
        <v>Mexico|2005</v>
      </c>
      <c r="AG1002">
        <v>126</v>
      </c>
      <c r="AH1002" s="8">
        <v>153.9444401540396</v>
      </c>
      <c r="AI1002" s="8">
        <v>-27.944440154039597</v>
      </c>
      <c r="AJ1002" s="8">
        <v>-27.972812739278218</v>
      </c>
      <c r="AK1002" s="8">
        <v>1.0142914658982922E-3</v>
      </c>
      <c r="AL1002" s="8">
        <v>-0.29071987945632144</v>
      </c>
      <c r="AM1002" s="8">
        <v>1.22589963548584E-5</v>
      </c>
      <c r="AN1002" s="8">
        <v>0.26608225088093418</v>
      </c>
      <c r="AO1002" s="8">
        <v>0.24232209172717917</v>
      </c>
      <c r="AP1002" s="8">
        <v>0.53918445772881973</v>
      </c>
      <c r="AQ1002" s="8">
        <v>-27.972812739278218</v>
      </c>
    </row>
    <row r="1003" spans="32:43" x14ac:dyDescent="0.25">
      <c r="AF1003" t="str">
        <v>Mexico|2004</v>
      </c>
      <c r="AG1003">
        <v>124</v>
      </c>
      <c r="AH1003" s="8">
        <v>155.6219235534515</v>
      </c>
      <c r="AI1003" s="8">
        <v>-31.621923553451495</v>
      </c>
      <c r="AJ1003" s="8">
        <v>-31.652785508840243</v>
      </c>
      <c r="AK1003" s="8">
        <v>9.7501546523060282E-4</v>
      </c>
      <c r="AL1003" s="8">
        <v>-0.32897209750707956</v>
      </c>
      <c r="AM1003" s="8">
        <v>1.5088818774922017E-5</v>
      </c>
      <c r="AN1003" s="8">
        <v>0.26608225088093418</v>
      </c>
      <c r="AO1003" s="8">
        <v>0.24237618773302286</v>
      </c>
      <c r="AP1003" s="8">
        <v>0.57356089258864185</v>
      </c>
      <c r="AQ1003" s="8">
        <v>-31.652785508840243</v>
      </c>
    </row>
    <row r="1004" spans="32:43" x14ac:dyDescent="0.25">
      <c r="AF1004" t="str">
        <v>Mexico|2003</v>
      </c>
      <c r="AG1004">
        <v>127</v>
      </c>
      <c r="AH1004" s="8">
        <v>159.02790360498989</v>
      </c>
      <c r="AI1004" s="8">
        <v>-32.027903604989888</v>
      </c>
      <c r="AJ1004" s="8">
        <v>-32.05976565833808</v>
      </c>
      <c r="AK1004" s="8">
        <v>9.9383300825548306E-4</v>
      </c>
      <c r="AL1004" s="8">
        <v>-0.33319876450730329</v>
      </c>
      <c r="AM1004" s="8">
        <v>1.5778073414327247E-5</v>
      </c>
      <c r="AN1004" s="8">
        <v>0.26608225088093418</v>
      </c>
      <c r="AO1004" s="8">
        <v>0.24245952626930778</v>
      </c>
      <c r="AP1004" s="8">
        <v>0.57723371740336105</v>
      </c>
      <c r="AQ1004" s="8">
        <v>-32.05976565833808</v>
      </c>
    </row>
    <row r="1005" spans="32:43" x14ac:dyDescent="0.25">
      <c r="AF1005" t="str">
        <v>Mexico|2002</v>
      </c>
      <c r="AG1005">
        <v>127</v>
      </c>
      <c r="AH1005" s="8">
        <v>166.41771476586189</v>
      </c>
      <c r="AI1005" s="8">
        <v>-39.417714765861888</v>
      </c>
      <c r="AJ1005" s="8">
        <v>-39.457366796681647</v>
      </c>
      <c r="AK1005" s="8">
        <v>1.0049335279792091E-3</v>
      </c>
      <c r="AL1005" s="8">
        <v>-0.41008012861364784</v>
      </c>
      <c r="AM1005" s="8">
        <v>2.4166480296089682E-5</v>
      </c>
      <c r="AN1005" s="8">
        <v>0.26608225088093418</v>
      </c>
      <c r="AO1005" s="8">
        <v>0.24250519337660262</v>
      </c>
      <c r="AP1005" s="8">
        <v>0.64037499062162617</v>
      </c>
      <c r="AQ1005" s="8">
        <v>-39.457366796681647</v>
      </c>
    </row>
    <row r="1006" spans="32:43" x14ac:dyDescent="0.25">
      <c r="AF1006" t="str">
        <v>Mexico|2001</v>
      </c>
      <c r="AG1006">
        <v>126</v>
      </c>
      <c r="AH1006" s="8">
        <v>166.74792620391827</v>
      </c>
      <c r="AI1006" s="8">
        <v>-40.747926203918269</v>
      </c>
      <c r="AJ1006" s="8">
        <v>-40.789732005306021</v>
      </c>
      <c r="AK1006" s="8">
        <v>1.0249099303302842E-3</v>
      </c>
      <c r="AL1006" s="8">
        <v>-0.42392315206727266</v>
      </c>
      <c r="AM1006" s="8">
        <v>2.6339484647120036E-5</v>
      </c>
      <c r="AN1006" s="8">
        <v>0.26608225088093418</v>
      </c>
      <c r="AO1006" s="8">
        <v>0.24271190792523095</v>
      </c>
      <c r="AP1006" s="8">
        <v>0.65109381203269978</v>
      </c>
      <c r="AQ1006" s="8">
        <v>-40.789732005306021</v>
      </c>
    </row>
    <row r="1007" spans="32:43" x14ac:dyDescent="0.25">
      <c r="AF1007" t="str">
        <v>Mexico|2000</v>
      </c>
      <c r="AG1007">
        <v>129</v>
      </c>
      <c r="AH1007" s="8">
        <v>170.10916982033157</v>
      </c>
      <c r="AI1007" s="8">
        <v>-41.109169820331573</v>
      </c>
      <c r="AJ1007" s="8">
        <v>-41.154061805260234</v>
      </c>
      <c r="AK1007" s="8">
        <v>1.0908275625644743E-3</v>
      </c>
      <c r="AL1007" s="8">
        <v>-0.42769547969556282</v>
      </c>
      <c r="AM1007" s="8">
        <v>2.8536544453663373E-5</v>
      </c>
      <c r="AN1007" s="8">
        <v>0.26608225088093418</v>
      </c>
      <c r="AO1007" s="8">
        <v>0.24524019546953696</v>
      </c>
      <c r="AP1007" s="8">
        <v>0.65398431150568348</v>
      </c>
      <c r="AQ1007" s="8">
        <v>-41.154061805260234</v>
      </c>
    </row>
    <row r="1008" spans="32:43" x14ac:dyDescent="0.25">
      <c r="AF1008" t="str">
        <v>Mongolia|2014</v>
      </c>
      <c r="AG1008">
        <v>225</v>
      </c>
      <c r="AH1008" s="8">
        <v>101.6239751057235</v>
      </c>
      <c r="AI1008" s="8">
        <v>123.3760248942765</v>
      </c>
      <c r="AJ1008" s="8">
        <v>123.8865316727786</v>
      </c>
      <c r="AK1008" s="8">
        <v>4.1207609221840247E-3</v>
      </c>
      <c r="AL1008" s="8">
        <v>1.2855423498532623</v>
      </c>
      <c r="AM1008" s="8">
        <v>9.7688957748435557E-4</v>
      </c>
      <c r="AN1008" s="8">
        <v>0.27870266916975811</v>
      </c>
      <c r="AO1008" s="8">
        <v>0.24543565976301573</v>
      </c>
      <c r="AP1008" s="8">
        <v>1.133817599904527</v>
      </c>
      <c r="AQ1008" s="8">
        <v>123.8865316727786</v>
      </c>
    </row>
    <row r="1009" spans="32:43" x14ac:dyDescent="0.25">
      <c r="AF1009" t="str">
        <v>Mongolia|2013</v>
      </c>
      <c r="AG1009">
        <v>227</v>
      </c>
      <c r="AH1009" s="8">
        <v>103.22209132191671</v>
      </c>
      <c r="AI1009" s="8">
        <v>123.77790867808329</v>
      </c>
      <c r="AJ1009" s="8">
        <v>124.28208036671947</v>
      </c>
      <c r="AK1009" s="8">
        <v>4.0566724273404511E-3</v>
      </c>
      <c r="AL1009" s="8">
        <v>1.2896883647405653</v>
      </c>
      <c r="AM1009" s="8">
        <v>9.6784728779530785E-4</v>
      </c>
      <c r="AN1009" s="8">
        <v>0.27870266916975811</v>
      </c>
      <c r="AO1009" s="8">
        <v>0.24702850167482759</v>
      </c>
      <c r="AP1009" s="8">
        <v>1.1356444711002494</v>
      </c>
      <c r="AQ1009" s="8">
        <v>124.28208036671947</v>
      </c>
    </row>
    <row r="1010" spans="32:43" x14ac:dyDescent="0.25">
      <c r="AF1010" t="str">
        <v>Mongolia|2012</v>
      </c>
      <c r="AG1010">
        <v>231</v>
      </c>
      <c r="AH1010" s="8">
        <v>103.16766862502851</v>
      </c>
      <c r="AI1010" s="8">
        <v>127.83233137497149</v>
      </c>
      <c r="AJ1010" s="8">
        <v>128.3511964640085</v>
      </c>
      <c r="AK1010" s="8">
        <v>4.042541895450889E-3</v>
      </c>
      <c r="AL1010" s="8">
        <v>1.3319234638355202</v>
      </c>
      <c r="AM1010" s="8">
        <v>1.0286656571955382E-3</v>
      </c>
      <c r="AN1010" s="8">
        <v>0.27870266916975811</v>
      </c>
      <c r="AO1010" s="8">
        <v>0.2477561425412167</v>
      </c>
      <c r="AP1010" s="8">
        <v>1.154089885509582</v>
      </c>
      <c r="AQ1010" s="8">
        <v>128.3511964640085</v>
      </c>
    </row>
    <row r="1011" spans="32:43" x14ac:dyDescent="0.25">
      <c r="AF1011" t="str">
        <v>Mongolia|2011</v>
      </c>
      <c r="AG1011">
        <v>235</v>
      </c>
      <c r="AH1011" s="8">
        <v>104.59759569465371</v>
      </c>
      <c r="AI1011" s="8">
        <v>130.40240430534629</v>
      </c>
      <c r="AJ1011" s="8">
        <v>130.90940679329464</v>
      </c>
      <c r="AK1011" s="8">
        <v>3.8729263264395547E-3</v>
      </c>
      <c r="AL1011" s="8">
        <v>1.3585861443725744</v>
      </c>
      <c r="AM1011" s="8">
        <v>1.0251816260090166E-3</v>
      </c>
      <c r="AN1011" s="8">
        <v>0.27870266916975811</v>
      </c>
      <c r="AO1011" s="8">
        <v>0.24845648337182386</v>
      </c>
      <c r="AP1011" s="8">
        <v>1.1655840357402698</v>
      </c>
      <c r="AQ1011" s="8">
        <v>130.90940679329464</v>
      </c>
    </row>
    <row r="1012" spans="32:43" x14ac:dyDescent="0.25">
      <c r="AF1012" t="str">
        <v>Mongolia|2010</v>
      </c>
      <c r="AG1012">
        <v>25</v>
      </c>
      <c r="AH1012" s="8">
        <v>131.59385540424606</v>
      </c>
      <c r="AI1012" s="8">
        <v>-106.59385540424606</v>
      </c>
      <c r="AJ1012" s="8">
        <v>-106.8013241599897</v>
      </c>
      <c r="AK1012" s="8">
        <v>1.942567260990612E-3</v>
      </c>
      <c r="AL1012" s="8">
        <v>-1.1094643662812567</v>
      </c>
      <c r="AM1012" s="8">
        <v>3.4225453238501016E-4</v>
      </c>
      <c r="AN1012" s="8">
        <v>0.27870266916975811</v>
      </c>
      <c r="AO1012" s="8">
        <v>0.25132861832176062</v>
      </c>
      <c r="AP1012" s="8">
        <v>1.053311144098104</v>
      </c>
      <c r="AQ1012" s="8">
        <v>-106.8013241599897</v>
      </c>
    </row>
    <row r="1013" spans="32:43" x14ac:dyDescent="0.25">
      <c r="AF1013" t="str">
        <v>Mongolia|2009</v>
      </c>
      <c r="AG1013">
        <v>235</v>
      </c>
      <c r="AH1013" s="8">
        <v>133.7858358693681</v>
      </c>
      <c r="AI1013" s="8">
        <v>101.2141641306319</v>
      </c>
      <c r="AJ1013" s="8">
        <v>101.35746221631997</v>
      </c>
      <c r="AK1013" s="8">
        <v>1.4137892026365234E-3</v>
      </c>
      <c r="AL1013" s="8">
        <v>1.0531917895067926</v>
      </c>
      <c r="AM1013" s="8">
        <v>2.2434478848973012E-4</v>
      </c>
      <c r="AN1013" s="8">
        <v>0.27870266916975811</v>
      </c>
      <c r="AO1013" s="8">
        <v>0.25549494858556843</v>
      </c>
      <c r="AP1013" s="8">
        <v>1.026251328626079</v>
      </c>
      <c r="AQ1013" s="8">
        <v>101.35746221631997</v>
      </c>
    </row>
    <row r="1014" spans="32:43" x14ac:dyDescent="0.25">
      <c r="AF1014" t="str">
        <v>Mongolia|2008</v>
      </c>
      <c r="AG1014">
        <v>225</v>
      </c>
      <c r="AH1014" s="8">
        <v>137.989212812635</v>
      </c>
      <c r="AI1014" s="8">
        <v>87.010787187364997</v>
      </c>
      <c r="AJ1014" s="8">
        <v>87.115059705492953</v>
      </c>
      <c r="AK1014" s="8">
        <v>1.1969516921696583E-3</v>
      </c>
      <c r="AL1014" s="8">
        <v>0.90529917046242647</v>
      </c>
      <c r="AM1014" s="8">
        <v>1.4030817273336994E-4</v>
      </c>
      <c r="AN1014" s="8">
        <v>0.27870266916975811</v>
      </c>
      <c r="AO1014" s="8">
        <v>0.2562077476567316</v>
      </c>
      <c r="AP1014" s="8">
        <v>0.95147210703332052</v>
      </c>
      <c r="AQ1014" s="8">
        <v>87.115059705492953</v>
      </c>
    </row>
    <row r="1015" spans="32:43" x14ac:dyDescent="0.25">
      <c r="AF1015" t="str">
        <v>Mongolia|2007</v>
      </c>
      <c r="AG1015">
        <v>26</v>
      </c>
      <c r="AH1015" s="8">
        <v>142.2102923861745</v>
      </c>
      <c r="AI1015" s="8">
        <v>-116.2102923861745</v>
      </c>
      <c r="AJ1015" s="8">
        <v>-116.33559437355328</v>
      </c>
      <c r="AK1015" s="8">
        <v>1.0770735135149589E-3</v>
      </c>
      <c r="AL1015" s="8">
        <v>-1.2090313375106294</v>
      </c>
      <c r="AM1015" s="8">
        <v>2.251595856606954E-4</v>
      </c>
      <c r="AN1015" s="8">
        <v>0.27870266916975811</v>
      </c>
      <c r="AO1015" s="8">
        <v>0.25672790097928055</v>
      </c>
      <c r="AP1015" s="8">
        <v>1.0995596107126842</v>
      </c>
      <c r="AQ1015" s="8">
        <v>-116.33559437355328</v>
      </c>
    </row>
    <row r="1016" spans="32:43" x14ac:dyDescent="0.25">
      <c r="AF1016" t="str">
        <v>Mongolia|2006</v>
      </c>
      <c r="AG1016">
        <v>271</v>
      </c>
      <c r="AH1016" s="8">
        <v>143.25044659037636</v>
      </c>
      <c r="AI1016" s="8">
        <v>127.74955340962364</v>
      </c>
      <c r="AJ1016" s="8">
        <v>127.88849355807017</v>
      </c>
      <c r="AK1016" s="8">
        <v>1.0864163348944186E-3</v>
      </c>
      <c r="AL1016" s="8">
        <v>1.329089984640802</v>
      </c>
      <c r="AM1016" s="8">
        <v>2.7446002510028472E-4</v>
      </c>
      <c r="AN1016" s="8">
        <v>0.27870266916975811</v>
      </c>
      <c r="AO1016" s="8">
        <v>0.25720581208369991</v>
      </c>
      <c r="AP1016" s="8">
        <v>1.1528616502602564</v>
      </c>
      <c r="AQ1016" s="8">
        <v>127.88849355807017</v>
      </c>
    </row>
    <row r="1017" spans="32:43" x14ac:dyDescent="0.25">
      <c r="AF1017" t="str">
        <v>Mongolia|2005</v>
      </c>
      <c r="AG1017">
        <v>274</v>
      </c>
      <c r="AH1017" s="8">
        <v>155.64240013791098</v>
      </c>
      <c r="AI1017" s="8">
        <v>118.35759986208902</v>
      </c>
      <c r="AJ1017" s="8">
        <v>118.46350865980494</v>
      </c>
      <c r="AK1017" s="8">
        <v>8.9402043645412678E-4</v>
      </c>
      <c r="AL1017" s="8">
        <v>1.2312587356822595</v>
      </c>
      <c r="AM1017" s="8">
        <v>1.9379229140529001E-4</v>
      </c>
      <c r="AN1017" s="8">
        <v>0.29295400660571058</v>
      </c>
      <c r="AO1017" s="8">
        <v>0.25827211774437031</v>
      </c>
      <c r="AP1017" s="8">
        <v>1.1096209874016711</v>
      </c>
      <c r="AQ1017" s="8">
        <v>118.46350865980494</v>
      </c>
    </row>
    <row r="1018" spans="32:43" x14ac:dyDescent="0.25">
      <c r="AF1018" t="str">
        <v>Mongolia|2004</v>
      </c>
      <c r="AG1018">
        <v>284</v>
      </c>
      <c r="AH1018" s="8">
        <v>160.61556081415804</v>
      </c>
      <c r="AI1018" s="8">
        <v>123.38443918584196</v>
      </c>
      <c r="AJ1018" s="8">
        <v>123.50753109527524</v>
      </c>
      <c r="AK1018" s="8">
        <v>9.9663484762176719E-4</v>
      </c>
      <c r="AL1018" s="8">
        <v>1.2836182116250123</v>
      </c>
      <c r="AM1018" s="8">
        <v>2.3482418158679246E-4</v>
      </c>
      <c r="AN1018" s="8">
        <v>0.29295400660571058</v>
      </c>
      <c r="AO1018" s="8">
        <v>0.25846169136311137</v>
      </c>
      <c r="AP1018" s="8">
        <v>1.1329687602158376</v>
      </c>
      <c r="AQ1018" s="8">
        <v>123.50753109527524</v>
      </c>
    </row>
    <row r="1019" spans="32:43" x14ac:dyDescent="0.25">
      <c r="AF1019" t="str">
        <v>Mongolia|2003</v>
      </c>
      <c r="AG1019">
        <v>271</v>
      </c>
      <c r="AH1019" s="8">
        <v>169.06985146759979</v>
      </c>
      <c r="AI1019" s="8">
        <v>101.93014853240021</v>
      </c>
      <c r="AJ1019" s="8">
        <v>102.04305129332342</v>
      </c>
      <c r="AK1019" s="8">
        <v>1.106422823428428E-3</v>
      </c>
      <c r="AL1019" s="8">
        <v>1.0604788244554459</v>
      </c>
      <c r="AM1019" s="8">
        <v>1.7795404621331735E-4</v>
      </c>
      <c r="AN1019" s="8">
        <v>0.29295400660571058</v>
      </c>
      <c r="AO1019" s="8">
        <v>0.25863104647936108</v>
      </c>
      <c r="AP1019" s="8">
        <v>1.0297955255561397</v>
      </c>
      <c r="AQ1019" s="8">
        <v>102.04305129332342</v>
      </c>
    </row>
    <row r="1020" spans="32:43" x14ac:dyDescent="0.25">
      <c r="AF1020" t="str">
        <v>Mongolia|2002</v>
      </c>
      <c r="AG1020">
        <v>263</v>
      </c>
      <c r="AH1020" s="8">
        <v>178.97224494348004</v>
      </c>
      <c r="AI1020" s="8">
        <v>84.027755056519965</v>
      </c>
      <c r="AJ1020" s="8">
        <v>84.118529589964098</v>
      </c>
      <c r="AK1020" s="8">
        <v>1.0791264883802615E-3</v>
      </c>
      <c r="AL1020" s="8">
        <v>0.87421080692327924</v>
      </c>
      <c r="AM1020" s="8">
        <v>1.1794392230429833E-4</v>
      </c>
      <c r="AN1020" s="8">
        <v>0.29295400660571058</v>
      </c>
      <c r="AO1020" s="8">
        <v>0.25922641776734046</v>
      </c>
      <c r="AP1020" s="8">
        <v>0.93499241008859491</v>
      </c>
      <c r="AQ1020" s="8">
        <v>84.118529589964098</v>
      </c>
    </row>
    <row r="1021" spans="32:43" x14ac:dyDescent="0.25">
      <c r="AF1021" t="str">
        <v>Mongolia|2001</v>
      </c>
      <c r="AG1021">
        <v>266</v>
      </c>
      <c r="AH1021" s="8">
        <v>190.60235811824379</v>
      </c>
      <c r="AI1021" s="8">
        <v>75.397641881756215</v>
      </c>
      <c r="AJ1021" s="8">
        <v>75.505046467600167</v>
      </c>
      <c r="AK1021" s="8">
        <v>1.4224822163382326E-3</v>
      </c>
      <c r="AL1021" s="8">
        <v>0.7845593914568314</v>
      </c>
      <c r="AM1021" s="8">
        <v>1.2526180699929263E-4</v>
      </c>
      <c r="AN1021" s="8">
        <v>0.29295400660571058</v>
      </c>
      <c r="AO1021" s="8">
        <v>0.25939349126623895</v>
      </c>
      <c r="AP1021" s="8">
        <v>0.88575357264694754</v>
      </c>
      <c r="AQ1021" s="8">
        <v>75.505046467600167</v>
      </c>
    </row>
    <row r="1022" spans="32:43" x14ac:dyDescent="0.25">
      <c r="AF1022" t="str">
        <v>Mongolia|2000</v>
      </c>
      <c r="AG1022">
        <v>274</v>
      </c>
      <c r="AH1022" s="8">
        <v>197.48311244995094</v>
      </c>
      <c r="AI1022" s="8">
        <v>76.516887550049063</v>
      </c>
      <c r="AJ1022" s="8">
        <v>76.649329893469925</v>
      </c>
      <c r="AK1022" s="8">
        <v>1.7278995603084209E-3</v>
      </c>
      <c r="AL1022" s="8">
        <v>0.79632762793322442</v>
      </c>
      <c r="AM1022" s="8">
        <v>1.5680325992255433E-4</v>
      </c>
      <c r="AN1022" s="8">
        <v>0.29295400660571058</v>
      </c>
      <c r="AO1022" s="8">
        <v>0.26021372685460298</v>
      </c>
      <c r="AP1022" s="8">
        <v>0.89237191121932136</v>
      </c>
      <c r="AQ1022" s="8">
        <v>76.649329893469925</v>
      </c>
    </row>
    <row r="1023" spans="32:43" x14ac:dyDescent="0.25">
      <c r="AF1023" t="str">
        <v>Montenegro|2014</v>
      </c>
      <c r="AG1023">
        <v>17</v>
      </c>
      <c r="AH1023" s="8">
        <v>95.309976248338643</v>
      </c>
      <c r="AI1023" s="8">
        <v>-78.309976248338643</v>
      </c>
      <c r="AJ1023" s="8">
        <v>-78.665178697899947</v>
      </c>
      <c r="AK1023" s="8">
        <v>4.5153707833727932E-3</v>
      </c>
      <c r="AL1023" s="8">
        <v>-0.81612891913891783</v>
      </c>
      <c r="AM1023" s="8">
        <v>4.3159693727041169E-4</v>
      </c>
      <c r="AN1023" s="8">
        <v>0.30248788203525906</v>
      </c>
      <c r="AO1023" s="8">
        <v>0.26183695971201704</v>
      </c>
      <c r="AP1023" s="8">
        <v>0.90339853837546025</v>
      </c>
      <c r="AQ1023" s="8">
        <v>-78.665178697899947</v>
      </c>
    </row>
    <row r="1024" spans="32:43" x14ac:dyDescent="0.25">
      <c r="AF1024" t="str">
        <v>Montenegro|2013</v>
      </c>
      <c r="AG1024">
        <v>19</v>
      </c>
      <c r="AH1024" s="8">
        <v>95.397313381695739</v>
      </c>
      <c r="AI1024" s="8">
        <v>-76.397313381695739</v>
      </c>
      <c r="AJ1024" s="8">
        <v>-76.742999566998634</v>
      </c>
      <c r="AK1024" s="8">
        <v>4.5044653877660606E-3</v>
      </c>
      <c r="AL1024" s="8">
        <v>-0.79619121684193661</v>
      </c>
      <c r="AM1024" s="8">
        <v>4.097704744378975E-4</v>
      </c>
      <c r="AN1024" s="8">
        <v>0.30248788203525906</v>
      </c>
      <c r="AO1024" s="8">
        <v>0.26190090400287142</v>
      </c>
      <c r="AP1024" s="8">
        <v>0.8922954761971712</v>
      </c>
      <c r="AQ1024" s="8">
        <v>-76.742999566998634</v>
      </c>
    </row>
    <row r="1025" spans="32:43" x14ac:dyDescent="0.25">
      <c r="AF1025" t="str">
        <v>Montenegro|2012</v>
      </c>
      <c r="AG1025">
        <v>11</v>
      </c>
      <c r="AH1025" s="8">
        <v>95.670230343035456</v>
      </c>
      <c r="AI1025" s="8">
        <v>-84.670230343035456</v>
      </c>
      <c r="AJ1025" s="8">
        <v>-85.050966875345352</v>
      </c>
      <c r="AK1025" s="8">
        <v>4.4765691243454121E-3</v>
      </c>
      <c r="AL1025" s="8">
        <v>-0.88239685681591218</v>
      </c>
      <c r="AM1025" s="8">
        <v>5.0017694969243945E-4</v>
      </c>
      <c r="AN1025" s="8">
        <v>0.30248788203525906</v>
      </c>
      <c r="AO1025" s="8">
        <v>0.26386946499806196</v>
      </c>
      <c r="AP1025" s="8">
        <v>0.93935981222102116</v>
      </c>
      <c r="AQ1025" s="8">
        <v>-85.050966875345352</v>
      </c>
    </row>
    <row r="1026" spans="32:43" x14ac:dyDescent="0.25">
      <c r="AF1026" t="str">
        <v>Montenegro|2011</v>
      </c>
      <c r="AG1026">
        <v>113</v>
      </c>
      <c r="AH1026" s="8">
        <v>119.98622652491937</v>
      </c>
      <c r="AI1026" s="8">
        <v>-6.986226524919374</v>
      </c>
      <c r="AJ1026" s="8">
        <v>-7.0020158634984719</v>
      </c>
      <c r="AK1026" s="8">
        <v>2.2549704095085363E-3</v>
      </c>
      <c r="AL1026" s="8">
        <v>-7.2726356596357358E-2</v>
      </c>
      <c r="AM1026" s="8">
        <v>1.7076815900942077E-6</v>
      </c>
      <c r="AN1026" s="8">
        <v>0.3072650957780772</v>
      </c>
      <c r="AO1026" s="8">
        <v>0.26427596101051998</v>
      </c>
      <c r="AP1026" s="8">
        <v>0.26967824642777061</v>
      </c>
      <c r="AQ1026" s="8">
        <v>-7.0020158634984719</v>
      </c>
    </row>
    <row r="1027" spans="32:43" x14ac:dyDescent="0.25">
      <c r="AF1027" t="str">
        <v>Montenegro|2010</v>
      </c>
      <c r="AG1027">
        <v>115</v>
      </c>
      <c r="AH1027" s="8">
        <v>121.57037831888897</v>
      </c>
      <c r="AI1027" s="8">
        <v>-6.5703783188889702</v>
      </c>
      <c r="AJ1027" s="8">
        <v>-6.5844755097329006</v>
      </c>
      <c r="AK1027" s="8">
        <v>2.1409739960445602E-3</v>
      </c>
      <c r="AL1027" s="8">
        <v>-6.8393485333925308E-2</v>
      </c>
      <c r="AM1027" s="8">
        <v>1.4337506715109331E-6</v>
      </c>
      <c r="AN1027" s="8">
        <v>0.3072650957780772</v>
      </c>
      <c r="AO1027" s="8">
        <v>0.26600097858219912</v>
      </c>
      <c r="AP1027" s="8">
        <v>0.26152148159171418</v>
      </c>
      <c r="AQ1027" s="8">
        <v>-6.5844755097329006</v>
      </c>
    </row>
    <row r="1028" spans="32:43" x14ac:dyDescent="0.25">
      <c r="AF1028" t="str">
        <v>Montenegro|2009</v>
      </c>
      <c r="AG1028">
        <v>117</v>
      </c>
      <c r="AH1028" s="8">
        <v>127.51652144504573</v>
      </c>
      <c r="AI1028" s="8">
        <v>-10.516521445045726</v>
      </c>
      <c r="AJ1028" s="8">
        <v>-10.538367194284559</v>
      </c>
      <c r="AK1028" s="8">
        <v>2.0729728653487642E-3</v>
      </c>
      <c r="AL1028" s="8">
        <v>-0.10946661117373613</v>
      </c>
      <c r="AM1028" s="8">
        <v>3.5559867948596068E-6</v>
      </c>
      <c r="AN1028" s="8">
        <v>0.3072650957780772</v>
      </c>
      <c r="AO1028" s="8">
        <v>0.26658325018705847</v>
      </c>
      <c r="AP1028" s="8">
        <v>0.33085738796910086</v>
      </c>
      <c r="AQ1028" s="8">
        <v>-10.538367194284559</v>
      </c>
    </row>
    <row r="1029" spans="32:43" x14ac:dyDescent="0.25">
      <c r="AF1029" t="str">
        <v>Montenegro|2008</v>
      </c>
      <c r="AG1029">
        <v>121</v>
      </c>
      <c r="AH1029" s="8">
        <v>131.22533903436312</v>
      </c>
      <c r="AI1029" s="8">
        <v>-10.225339034363117</v>
      </c>
      <c r="AJ1029" s="8">
        <v>-10.242554181157038</v>
      </c>
      <c r="AK1029" s="8">
        <v>1.6807474473105721E-3</v>
      </c>
      <c r="AL1029" s="8">
        <v>-0.1064147790123164</v>
      </c>
      <c r="AM1029" s="8">
        <v>2.7235720503331644E-6</v>
      </c>
      <c r="AN1029" s="8">
        <v>0.3072650957780772</v>
      </c>
      <c r="AO1029" s="8">
        <v>0.26733259105771368</v>
      </c>
      <c r="AP1029" s="8">
        <v>0.3262127818040188</v>
      </c>
      <c r="AQ1029" s="8">
        <v>-10.242554181157038</v>
      </c>
    </row>
    <row r="1030" spans="32:43" x14ac:dyDescent="0.25">
      <c r="AF1030" t="str">
        <v>Montenegro|2007</v>
      </c>
      <c r="AG1030">
        <v>125</v>
      </c>
      <c r="AH1030" s="8">
        <v>135.54491296072686</v>
      </c>
      <c r="AI1030" s="8">
        <v>-10.544912960726862</v>
      </c>
      <c r="AJ1030" s="8">
        <v>-10.557644150952818</v>
      </c>
      <c r="AK1030" s="8">
        <v>1.2058741556286146E-3</v>
      </c>
      <c r="AL1030" s="8">
        <v>-0.10971448373374033</v>
      </c>
      <c r="AM1030" s="8">
        <v>2.0761364613568723E-6</v>
      </c>
      <c r="AN1030" s="8">
        <v>0.3072650957780772</v>
      </c>
      <c r="AO1030" s="8">
        <v>0.26788716243835481</v>
      </c>
      <c r="AP1030" s="8">
        <v>0.33123176739820764</v>
      </c>
      <c r="AQ1030" s="8">
        <v>-10.557644150952818</v>
      </c>
    </row>
    <row r="1031" spans="32:43" x14ac:dyDescent="0.25">
      <c r="AF1031" t="str">
        <v>Montenegro|2006</v>
      </c>
      <c r="AG1031">
        <v>13</v>
      </c>
      <c r="AH1031" s="8">
        <v>143.16237238634164</v>
      </c>
      <c r="AI1031" s="8">
        <v>-130.16237238634164</v>
      </c>
      <c r="AJ1031" s="8">
        <v>-130.31298814800491</v>
      </c>
      <c r="AK1031" s="8">
        <v>1.155800076445244E-3</v>
      </c>
      <c r="AL1031" s="8">
        <v>-1.3542396771321312</v>
      </c>
      <c r="AM1031" s="8">
        <v>3.031642553241619E-4</v>
      </c>
      <c r="AN1031" s="8">
        <v>0.3072650957780772</v>
      </c>
      <c r="AO1031" s="8">
        <v>0.26854185239832973</v>
      </c>
      <c r="AP1031" s="8">
        <v>1.1637180402194216</v>
      </c>
      <c r="AQ1031" s="8">
        <v>-130.31298814800491</v>
      </c>
    </row>
    <row r="1032" spans="32:43" x14ac:dyDescent="0.25">
      <c r="AF1032" t="str">
        <v>Morocco|2014</v>
      </c>
      <c r="AG1032">
        <v>96</v>
      </c>
      <c r="AH1032" s="8">
        <v>142.20733248508139</v>
      </c>
      <c r="AI1032" s="8">
        <v>-46.207332485081395</v>
      </c>
      <c r="AJ1032" s="8">
        <v>-46.284579633978261</v>
      </c>
      <c r="AK1032" s="8">
        <v>1.6689607966138857E-3</v>
      </c>
      <c r="AL1032" s="8">
        <v>-0.48087540489073732</v>
      </c>
      <c r="AM1032" s="8">
        <v>5.5225372167816795E-5</v>
      </c>
      <c r="AN1032" s="8">
        <v>0.3072650957780772</v>
      </c>
      <c r="AO1032" s="8">
        <v>0.26860779665385859</v>
      </c>
      <c r="AP1032" s="8">
        <v>0.69345180430274844</v>
      </c>
      <c r="AQ1032" s="8">
        <v>-46.284579633978261</v>
      </c>
    </row>
    <row r="1033" spans="32:43" x14ac:dyDescent="0.25">
      <c r="AF1033" t="str">
        <v>Morocco|2013</v>
      </c>
      <c r="AG1033">
        <v>97</v>
      </c>
      <c r="AH1033" s="8">
        <v>142.3650639388735</v>
      </c>
      <c r="AI1033" s="8">
        <v>-45.365063938873504</v>
      </c>
      <c r="AJ1033" s="8">
        <v>-45.440811800700686</v>
      </c>
      <c r="AK1033" s="8">
        <v>1.6669566151107803E-3</v>
      </c>
      <c r="AL1033" s="8">
        <v>-0.47210952070166901</v>
      </c>
      <c r="AM1033" s="8">
        <v>5.3166286619367846E-5</v>
      </c>
      <c r="AN1033" s="8">
        <v>0.3072650957780772</v>
      </c>
      <c r="AO1033" s="8">
        <v>0.26944579851359651</v>
      </c>
      <c r="AP1033" s="8">
        <v>0.68710226364178795</v>
      </c>
      <c r="AQ1033" s="8">
        <v>-45.440811800700686</v>
      </c>
    </row>
    <row r="1034" spans="32:43" x14ac:dyDescent="0.25">
      <c r="AF1034" t="str">
        <v>Morocco|2012</v>
      </c>
      <c r="AG1034">
        <v>99</v>
      </c>
      <c r="AH1034" s="8">
        <v>150.66780113435743</v>
      </c>
      <c r="AI1034" s="8">
        <v>-51.667801134357433</v>
      </c>
      <c r="AJ1034" s="8">
        <v>-51.743791218018451</v>
      </c>
      <c r="AK1034" s="8">
        <v>1.4685836092072049E-3</v>
      </c>
      <c r="AL1034" s="8">
        <v>-0.53764803992825594</v>
      </c>
      <c r="AM1034" s="8">
        <v>6.0734440778640351E-5</v>
      </c>
      <c r="AN1034" s="8">
        <v>0.3072650957780772</v>
      </c>
      <c r="AO1034" s="8">
        <v>0.27064787835937409</v>
      </c>
      <c r="AP1034" s="8">
        <v>0.73324487037295794</v>
      </c>
      <c r="AQ1034" s="8">
        <v>-51.743791218018451</v>
      </c>
    </row>
    <row r="1035" spans="32:43" x14ac:dyDescent="0.25">
      <c r="AF1035" t="str">
        <v>Morocco|2011</v>
      </c>
      <c r="AG1035">
        <v>14</v>
      </c>
      <c r="AH1035" s="8">
        <v>156.33977159118629</v>
      </c>
      <c r="AI1035" s="8">
        <v>-142.33977159118629</v>
      </c>
      <c r="AJ1035" s="8">
        <v>-142.53560570940709</v>
      </c>
      <c r="AK1035" s="8">
        <v>1.3739312170184558E-3</v>
      </c>
      <c r="AL1035" s="8">
        <v>-1.4810979108575719</v>
      </c>
      <c r="AM1035" s="8">
        <v>4.3115317734501198E-4</v>
      </c>
      <c r="AN1035" s="8">
        <v>0.3072650957780772</v>
      </c>
      <c r="AO1035" s="8">
        <v>0.2711589500839684</v>
      </c>
      <c r="AP1035" s="8">
        <v>1.2170036609877442</v>
      </c>
      <c r="AQ1035" s="8">
        <v>-142.53560570940709</v>
      </c>
    </row>
    <row r="1036" spans="32:43" x14ac:dyDescent="0.25">
      <c r="AF1036" t="str">
        <v>Morocco|2010</v>
      </c>
      <c r="AG1036">
        <v>11</v>
      </c>
      <c r="AH1036" s="8">
        <v>162.79765226271178</v>
      </c>
      <c r="AI1036" s="8">
        <v>-151.79765226271178</v>
      </c>
      <c r="AJ1036" s="8">
        <v>-152.00117577238558</v>
      </c>
      <c r="AK1036" s="8">
        <v>1.338960101062365E-3</v>
      </c>
      <c r="AL1036" s="8">
        <v>-1.5794829975632725</v>
      </c>
      <c r="AM1036" s="8">
        <v>4.7783878678143879E-4</v>
      </c>
      <c r="AN1036" s="8">
        <v>0.3072650957780772</v>
      </c>
      <c r="AO1036" s="8">
        <v>0.27271221137528345</v>
      </c>
      <c r="AP1036" s="8">
        <v>1.2567748396444258</v>
      </c>
      <c r="AQ1036" s="8">
        <v>-152.00117577238558</v>
      </c>
    </row>
    <row r="1037" spans="32:43" x14ac:dyDescent="0.25">
      <c r="AF1037" t="str">
        <v>Morocco|2009</v>
      </c>
      <c r="AG1037">
        <v>116</v>
      </c>
      <c r="AH1037" s="8">
        <v>165.86207234050255</v>
      </c>
      <c r="AI1037" s="8">
        <v>-49.86207234050255</v>
      </c>
      <c r="AJ1037" s="8">
        <v>-49.928533413696265</v>
      </c>
      <c r="AK1037" s="8">
        <v>1.3311240817556751E-3</v>
      </c>
      <c r="AL1037" s="8">
        <v>-0.51882216444936358</v>
      </c>
      <c r="AM1037" s="8">
        <v>5.1254975202400909E-5</v>
      </c>
      <c r="AN1037" s="8">
        <v>0.3072650957780772</v>
      </c>
      <c r="AO1037" s="8">
        <v>0.27271543159520878</v>
      </c>
      <c r="AP1037" s="8">
        <v>0.72029311009433072</v>
      </c>
      <c r="AQ1037" s="8">
        <v>-49.928533413696265</v>
      </c>
    </row>
    <row r="1038" spans="32:43" x14ac:dyDescent="0.25">
      <c r="AF1038" t="str">
        <v>Morocco|2008</v>
      </c>
      <c r="AG1038">
        <v>123</v>
      </c>
      <c r="AH1038" s="8">
        <v>168.38651853798322</v>
      </c>
      <c r="AI1038" s="8">
        <v>-45.386518537983221</v>
      </c>
      <c r="AJ1038" s="8">
        <v>-45.450388209969155</v>
      </c>
      <c r="AK1038" s="8">
        <v>1.4052613080194458E-3</v>
      </c>
      <c r="AL1038" s="8">
        <v>-0.4722709018260155</v>
      </c>
      <c r="AM1038" s="8">
        <v>4.4838611066575141E-5</v>
      </c>
      <c r="AN1038" s="8">
        <v>0.3072650957780772</v>
      </c>
      <c r="AO1038" s="8">
        <v>0.27348565980841349</v>
      </c>
      <c r="AP1038" s="8">
        <v>0.68721968963790281</v>
      </c>
      <c r="AQ1038" s="8">
        <v>-45.450388209969155</v>
      </c>
    </row>
    <row r="1039" spans="32:43" x14ac:dyDescent="0.25">
      <c r="AF1039" t="str">
        <v>Morocco|2007</v>
      </c>
      <c r="AG1039">
        <v>128</v>
      </c>
      <c r="AH1039" s="8">
        <v>172.93574369350878</v>
      </c>
      <c r="AI1039" s="8">
        <v>-44.935743693508783</v>
      </c>
      <c r="AJ1039" s="8">
        <v>-44.999023354453534</v>
      </c>
      <c r="AK1039" s="8">
        <v>1.4062452077304249E-3</v>
      </c>
      <c r="AL1039" s="8">
        <v>-0.46758057980099238</v>
      </c>
      <c r="AM1039" s="8">
        <v>4.3983228032152286E-5</v>
      </c>
      <c r="AN1039" s="8">
        <v>0.3072650957780772</v>
      </c>
      <c r="AO1039" s="8">
        <v>0.27481528941800404</v>
      </c>
      <c r="AP1039" s="8">
        <v>0.68379863980633393</v>
      </c>
      <c r="AQ1039" s="8">
        <v>-44.999023354453534</v>
      </c>
    </row>
    <row r="1040" spans="32:43" x14ac:dyDescent="0.25">
      <c r="AF1040" t="str">
        <v>Morocco|2006</v>
      </c>
      <c r="AG1040">
        <v>133</v>
      </c>
      <c r="AH1040" s="8">
        <v>173.14846691042774</v>
      </c>
      <c r="AI1040" s="8">
        <v>-40.148466910427743</v>
      </c>
      <c r="AJ1040" s="8">
        <v>-40.204186304963599</v>
      </c>
      <c r="AK1040" s="8">
        <v>1.3859102659908485E-3</v>
      </c>
      <c r="AL1040" s="8">
        <v>-0.41776213670713064</v>
      </c>
      <c r="AM1040" s="8">
        <v>3.460170776576676E-5</v>
      </c>
      <c r="AN1040" s="8">
        <v>0.32965373799869191</v>
      </c>
      <c r="AO1040" s="8">
        <v>0.27562011946190773</v>
      </c>
      <c r="AP1040" s="8">
        <v>0.64634521480949381</v>
      </c>
      <c r="AQ1040" s="8">
        <v>-40.204186304963599</v>
      </c>
    </row>
    <row r="1041" spans="32:43" x14ac:dyDescent="0.25">
      <c r="AF1041" t="str">
        <v>Morocco|2005</v>
      </c>
      <c r="AG1041">
        <v>137</v>
      </c>
      <c r="AH1041" s="8">
        <v>176.16853153160577</v>
      </c>
      <c r="AI1041" s="8">
        <v>-39.168531531605765</v>
      </c>
      <c r="AJ1041" s="8">
        <v>-39.2246622128865</v>
      </c>
      <c r="AK1041" s="8">
        <v>1.4310048350727694E-3</v>
      </c>
      <c r="AL1041" s="8">
        <v>-0.40757468845604988</v>
      </c>
      <c r="AM1041" s="8">
        <v>3.4007867058366994E-5</v>
      </c>
      <c r="AN1041" s="8">
        <v>0.32965373799869191</v>
      </c>
      <c r="AO1041" s="8">
        <v>0.27624087364750466</v>
      </c>
      <c r="AP1041" s="8">
        <v>0.63841576457356519</v>
      </c>
      <c r="AQ1041" s="8">
        <v>-39.2246622128865</v>
      </c>
    </row>
    <row r="1042" spans="32:43" x14ac:dyDescent="0.25">
      <c r="AF1042" t="str">
        <v>Morocco|2004</v>
      </c>
      <c r="AG1042">
        <v>142</v>
      </c>
      <c r="AH1042" s="8">
        <v>178.92289023186092</v>
      </c>
      <c r="AI1042" s="8">
        <v>-36.922890231860919</v>
      </c>
      <c r="AJ1042" s="8">
        <v>-36.978102208154418</v>
      </c>
      <c r="AK1042" s="8">
        <v>1.4930992397258226E-3</v>
      </c>
      <c r="AL1042" s="8">
        <v>-0.38421923953480253</v>
      </c>
      <c r="AM1042" s="8">
        <v>3.153535903234101E-5</v>
      </c>
      <c r="AN1042" s="8">
        <v>0.32965373799869191</v>
      </c>
      <c r="AO1042" s="8">
        <v>0.27657161924671331</v>
      </c>
      <c r="AP1042" s="8">
        <v>0.61985420828998372</v>
      </c>
      <c r="AQ1042" s="8">
        <v>-36.978102208154418</v>
      </c>
    </row>
    <row r="1043" spans="32:43" x14ac:dyDescent="0.25">
      <c r="AF1043" t="str">
        <v>Morocco|2003</v>
      </c>
      <c r="AG1043">
        <v>146</v>
      </c>
      <c r="AH1043" s="8">
        <v>183.34914040012325</v>
      </c>
      <c r="AI1043" s="8">
        <v>-37.349140400123247</v>
      </c>
      <c r="AJ1043" s="8">
        <v>-37.408469304181416</v>
      </c>
      <c r="AK1043" s="8">
        <v>1.5859751858795929E-3</v>
      </c>
      <c r="AL1043" s="8">
        <v>-0.38867287126364586</v>
      </c>
      <c r="AM1043" s="8">
        <v>3.4281209200464006E-5</v>
      </c>
      <c r="AN1043" s="8">
        <v>0.32965373799869191</v>
      </c>
      <c r="AO1043" s="8">
        <v>0.27660012890981811</v>
      </c>
      <c r="AP1043" s="8">
        <v>0.62343634098731027</v>
      </c>
      <c r="AQ1043" s="8">
        <v>-37.408469304181416</v>
      </c>
    </row>
    <row r="1044" spans="32:43" x14ac:dyDescent="0.25">
      <c r="AF1044" t="str">
        <v>Morocco|2002</v>
      </c>
      <c r="AG1044">
        <v>15</v>
      </c>
      <c r="AH1044" s="8">
        <v>190.15749923417857</v>
      </c>
      <c r="AI1044" s="8">
        <v>-175.15749923417857</v>
      </c>
      <c r="AJ1044" s="8">
        <v>-175.47927500891808</v>
      </c>
      <c r="AK1044" s="8">
        <v>1.8336967412427791E-3</v>
      </c>
      <c r="AL1044" s="8">
        <v>-1.8229981922438627</v>
      </c>
      <c r="AM1044" s="8">
        <v>8.7216578346120753E-4</v>
      </c>
      <c r="AN1044" s="8">
        <v>0.32965373799869191</v>
      </c>
      <c r="AO1044" s="8">
        <v>0.27825970977052444</v>
      </c>
      <c r="AP1044" s="8">
        <v>1.3501845030379598</v>
      </c>
      <c r="AQ1044" s="8">
        <v>-175.47927500891808</v>
      </c>
    </row>
    <row r="1045" spans="32:43" x14ac:dyDescent="0.25">
      <c r="AF1045" t="str">
        <v>Morocco|2001</v>
      </c>
      <c r="AG1045">
        <v>155</v>
      </c>
      <c r="AH1045" s="8">
        <v>194.43300328095356</v>
      </c>
      <c r="AI1045" s="8">
        <v>-39.433003280953557</v>
      </c>
      <c r="AJ1045" s="8">
        <v>-39.512134107094532</v>
      </c>
      <c r="AK1045" s="8">
        <v>2.0026968405830229E-3</v>
      </c>
      <c r="AL1045" s="8">
        <v>-0.41044420214704719</v>
      </c>
      <c r="AM1045" s="8">
        <v>4.8294320010551284E-5</v>
      </c>
      <c r="AN1045" s="8">
        <v>0.32965373799869191</v>
      </c>
      <c r="AO1045" s="8">
        <v>0.27945194653465005</v>
      </c>
      <c r="AP1045" s="8">
        <v>0.64065919344613109</v>
      </c>
      <c r="AQ1045" s="8">
        <v>-39.512134107094532</v>
      </c>
    </row>
    <row r="1046" spans="32:43" x14ac:dyDescent="0.25">
      <c r="AF1046" t="str">
        <v>Morocco|2000</v>
      </c>
      <c r="AG1046">
        <v>16</v>
      </c>
      <c r="AH1046" s="8">
        <v>201.58333856439083</v>
      </c>
      <c r="AI1046" s="8">
        <v>-185.58333856439083</v>
      </c>
      <c r="AJ1046" s="8">
        <v>-186.02228452979011</v>
      </c>
      <c r="AK1046" s="8">
        <v>2.3596418381207629E-3</v>
      </c>
      <c r="AL1046" s="8">
        <v>-1.9320169518470334</v>
      </c>
      <c r="AM1046" s="8">
        <v>1.2612346789966245E-3</v>
      </c>
      <c r="AN1046" s="8">
        <v>0.32965373799869191</v>
      </c>
      <c r="AO1046" s="8">
        <v>0.28165649969887646</v>
      </c>
      <c r="AP1046" s="8">
        <v>1.3899701262426589</v>
      </c>
      <c r="AQ1046" s="8">
        <v>-186.02228452979011</v>
      </c>
    </row>
    <row r="1047" spans="32:43" x14ac:dyDescent="0.25">
      <c r="AF1047" t="str">
        <v>Mozambique|2014</v>
      </c>
      <c r="AG1047">
        <v>375</v>
      </c>
      <c r="AH1047" s="8">
        <v>223.11676219064094</v>
      </c>
      <c r="AI1047" s="8">
        <v>151.88323780935906</v>
      </c>
      <c r="AJ1047" s="8">
        <v>152.14070663055469</v>
      </c>
      <c r="AK1047" s="8">
        <v>1.6923072522651652E-3</v>
      </c>
      <c r="AL1047" s="8">
        <v>1.5806531900121661</v>
      </c>
      <c r="AM1047" s="8">
        <v>6.050481566527671E-4</v>
      </c>
      <c r="AN1047" s="8">
        <v>0.32965373799869191</v>
      </c>
      <c r="AO1047" s="8">
        <v>0.28384692117178462</v>
      </c>
      <c r="AP1047" s="8">
        <v>1.2572403071856095</v>
      </c>
      <c r="AQ1047" s="8">
        <v>152.14070663055469</v>
      </c>
    </row>
    <row r="1048" spans="32:43" x14ac:dyDescent="0.25">
      <c r="AF1048" t="str">
        <v>Mozambique|2013</v>
      </c>
      <c r="AG1048">
        <v>46</v>
      </c>
      <c r="AH1048" s="8">
        <v>237.34641270361783</v>
      </c>
      <c r="AI1048" s="8">
        <v>-191.34641270361783</v>
      </c>
      <c r="AJ1048" s="8">
        <v>-191.62964128461223</v>
      </c>
      <c r="AK1048" s="8">
        <v>1.4779998495835233E-3</v>
      </c>
      <c r="AL1048" s="8">
        <v>-1.9911338696815875</v>
      </c>
      <c r="AM1048" s="8">
        <v>8.3833892541031738E-4</v>
      </c>
      <c r="AN1048" s="8">
        <v>0.32965373799869191</v>
      </c>
      <c r="AO1048" s="8">
        <v>0.28592742532368964</v>
      </c>
      <c r="AP1048" s="8">
        <v>1.4110754301884743</v>
      </c>
      <c r="AQ1048" s="8">
        <v>-191.62964128461223</v>
      </c>
    </row>
    <row r="1049" spans="32:43" x14ac:dyDescent="0.25">
      <c r="AF1049" t="str">
        <v>Mozambique|2012</v>
      </c>
      <c r="AG1049">
        <v>48</v>
      </c>
      <c r="AH1049" s="8">
        <v>253.30726964404397</v>
      </c>
      <c r="AI1049" s="8">
        <v>-205.30726964404397</v>
      </c>
      <c r="AJ1049" s="8">
        <v>-205.64156329890051</v>
      </c>
      <c r="AK1049" s="8">
        <v>1.6256132733762734E-3</v>
      </c>
      <c r="AL1049" s="8">
        <v>-2.1365672461489149</v>
      </c>
      <c r="AM1049" s="8">
        <v>1.0618395532280584E-3</v>
      </c>
      <c r="AN1049" s="8">
        <v>0.32965373799869191</v>
      </c>
      <c r="AO1049" s="8">
        <v>0.28604754284307787</v>
      </c>
      <c r="AP1049" s="8">
        <v>1.4617001218269481</v>
      </c>
      <c r="AQ1049" s="8">
        <v>-205.64156329890051</v>
      </c>
    </row>
    <row r="1050" spans="32:43" x14ac:dyDescent="0.25">
      <c r="AF1050" t="str">
        <v>Mozambique|2011</v>
      </c>
      <c r="AG1050">
        <v>47</v>
      </c>
      <c r="AH1050" s="8">
        <v>274.35136728245931</v>
      </c>
      <c r="AI1050" s="8">
        <v>-227.35136728245931</v>
      </c>
      <c r="AJ1050" s="8">
        <v>-227.83807508552212</v>
      </c>
      <c r="AK1050" s="8">
        <v>2.1362004699175523E-3</v>
      </c>
      <c r="AL1050" s="8">
        <v>-2.3665783699340945</v>
      </c>
      <c r="AM1050" s="8">
        <v>1.7128308651277611E-3</v>
      </c>
      <c r="AN1050" s="8">
        <v>0.32965373799869191</v>
      </c>
      <c r="AO1050" s="8">
        <v>0.286646258841318</v>
      </c>
      <c r="AP1050" s="8">
        <v>1.5383687366603933</v>
      </c>
      <c r="AQ1050" s="8">
        <v>-227.83807508552212</v>
      </c>
    </row>
    <row r="1051" spans="32:43" x14ac:dyDescent="0.25">
      <c r="AF1051" t="str">
        <v>Mozambique|2010</v>
      </c>
      <c r="AG1051">
        <v>47</v>
      </c>
      <c r="AH1051" s="8">
        <v>289.099645624473</v>
      </c>
      <c r="AI1051" s="8">
        <v>-242.099645624473</v>
      </c>
      <c r="AJ1051" s="8">
        <v>-242.70180646559882</v>
      </c>
      <c r="AK1051" s="8">
        <v>2.4810727612411855E-3</v>
      </c>
      <c r="AL1051" s="8">
        <v>-2.5205338574993874</v>
      </c>
      <c r="AM1051" s="8">
        <v>2.2573837115489421E-3</v>
      </c>
      <c r="AN1051" s="8">
        <v>0.34736091317166035</v>
      </c>
      <c r="AO1051" s="8">
        <v>0.28764598179106349</v>
      </c>
      <c r="AP1051" s="8">
        <v>1.58761892704118</v>
      </c>
      <c r="AQ1051" s="8">
        <v>-242.70180646559882</v>
      </c>
    </row>
    <row r="1052" spans="32:43" x14ac:dyDescent="0.25">
      <c r="AF1052" t="str">
        <v>Mozambique|2009</v>
      </c>
      <c r="AG1052">
        <v>4</v>
      </c>
      <c r="AH1052" s="8">
        <v>296.05860281575059</v>
      </c>
      <c r="AI1052" s="8">
        <v>-292.05860281575059</v>
      </c>
      <c r="AJ1052" s="8">
        <v>-292.81805744512195</v>
      </c>
      <c r="AK1052" s="8">
        <v>2.5936058588657122E-3</v>
      </c>
      <c r="AL1052" s="8">
        <v>-3.040835196877941</v>
      </c>
      <c r="AM1052" s="8">
        <v>3.4349431797974124E-3</v>
      </c>
      <c r="AN1052" s="8">
        <v>0.34736091317166035</v>
      </c>
      <c r="AO1052" s="8">
        <v>0.28881429849869356</v>
      </c>
      <c r="AP1052" s="8">
        <v>1.7437990700989439</v>
      </c>
      <c r="AQ1052" s="8">
        <v>-292.81805744512195</v>
      </c>
    </row>
    <row r="1053" spans="32:43" x14ac:dyDescent="0.25">
      <c r="AF1053" t="str">
        <v>Mozambique|2008</v>
      </c>
      <c r="AG1053">
        <v>45</v>
      </c>
      <c r="AH1053" s="8">
        <v>315.70897481371674</v>
      </c>
      <c r="AI1053" s="8">
        <v>-270.70897481371674</v>
      </c>
      <c r="AJ1053" s="8">
        <v>-271.53812418327215</v>
      </c>
      <c r="AK1053" s="8">
        <v>3.0535283840872058E-3</v>
      </c>
      <c r="AL1053" s="8">
        <v>-2.819198710546063</v>
      </c>
      <c r="AM1053" s="8">
        <v>3.4776306661287223E-3</v>
      </c>
      <c r="AN1053" s="8">
        <v>0.34736091317166035</v>
      </c>
      <c r="AO1053" s="8">
        <v>0.28973752616437848</v>
      </c>
      <c r="AP1053" s="8">
        <v>1.6790469649613924</v>
      </c>
      <c r="AQ1053" s="8">
        <v>-271.53812418327215</v>
      </c>
    </row>
    <row r="1054" spans="32:43" x14ac:dyDescent="0.25">
      <c r="AF1054" t="str">
        <v>Mozambique|2007</v>
      </c>
      <c r="AG1054">
        <v>425</v>
      </c>
      <c r="AH1054" s="8">
        <v>336.94626209102296</v>
      </c>
      <c r="AI1054" s="8">
        <v>88.053737908977041</v>
      </c>
      <c r="AJ1054" s="8">
        <v>88.399349451430808</v>
      </c>
      <c r="AK1054" s="8">
        <v>3.9096616049607456E-3</v>
      </c>
      <c r="AL1054" s="8">
        <v>0.91739715091480101</v>
      </c>
      <c r="AM1054" s="8">
        <v>4.7190782173497979E-4</v>
      </c>
      <c r="AN1054" s="8">
        <v>0.34736091317166035</v>
      </c>
      <c r="AO1054" s="8">
        <v>0.29011778451443931</v>
      </c>
      <c r="AP1054" s="8">
        <v>0.95780851474331807</v>
      </c>
      <c r="AQ1054" s="8">
        <v>88.399349451430808</v>
      </c>
    </row>
    <row r="1055" spans="32:43" x14ac:dyDescent="0.25">
      <c r="AF1055" t="str">
        <v>Mozambique|2006</v>
      </c>
      <c r="AG1055">
        <v>434</v>
      </c>
      <c r="AH1055" s="8">
        <v>363.2240691303104</v>
      </c>
      <c r="AI1055" s="8">
        <v>70.775930869689603</v>
      </c>
      <c r="AJ1055" s="8">
        <v>71.126421111985749</v>
      </c>
      <c r="AK1055" s="8">
        <v>4.9277081120715953E-3</v>
      </c>
      <c r="AL1055" s="8">
        <v>0.73776360607582459</v>
      </c>
      <c r="AM1055" s="8">
        <v>3.8505853737843626E-4</v>
      </c>
      <c r="AN1055" s="8">
        <v>0.34736091317166035</v>
      </c>
      <c r="AO1055" s="8">
        <v>0.29108888415749923</v>
      </c>
      <c r="AP1055" s="8">
        <v>0.85893166554495159</v>
      </c>
      <c r="AQ1055" s="8">
        <v>71.126421111985749</v>
      </c>
    </row>
    <row r="1056" spans="32:43" x14ac:dyDescent="0.25">
      <c r="AF1056" t="str">
        <v>Mozambique|2005</v>
      </c>
      <c r="AG1056">
        <v>434</v>
      </c>
      <c r="AH1056" s="8">
        <v>370.91187797141924</v>
      </c>
      <c r="AI1056" s="8">
        <v>63.088122028580756</v>
      </c>
      <c r="AJ1056" s="8">
        <v>63.419816256346294</v>
      </c>
      <c r="AK1056" s="8">
        <v>5.230135426832672E-3</v>
      </c>
      <c r="AL1056" s="8">
        <v>0.65772635427248549</v>
      </c>
      <c r="AM1056" s="8">
        <v>3.2492472629930621E-4</v>
      </c>
      <c r="AN1056" s="8">
        <v>0.34736091317166035</v>
      </c>
      <c r="AO1056" s="8">
        <v>0.29119831927121292</v>
      </c>
      <c r="AP1056" s="8">
        <v>0.81100330102440732</v>
      </c>
      <c r="AQ1056" s="8">
        <v>63.419816256346294</v>
      </c>
    </row>
    <row r="1057" spans="32:43" x14ac:dyDescent="0.25">
      <c r="AF1057" t="str">
        <v>Mozambique|2004</v>
      </c>
      <c r="AG1057">
        <v>429</v>
      </c>
      <c r="AH1057" s="8">
        <v>373.53678456498864</v>
      </c>
      <c r="AI1057" s="8">
        <v>55.463215435011364</v>
      </c>
      <c r="AJ1057" s="8">
        <v>55.758581364174077</v>
      </c>
      <c r="AK1057" s="8">
        <v>5.2972281922597482E-3</v>
      </c>
      <c r="AL1057" s="8">
        <v>0.57825225362271737</v>
      </c>
      <c r="AM1057" s="8">
        <v>2.5438528255870829E-4</v>
      </c>
      <c r="AN1057" s="8">
        <v>0.34736091317166035</v>
      </c>
      <c r="AO1057" s="8">
        <v>0.2922999498315163</v>
      </c>
      <c r="AP1057" s="8">
        <v>0.76042899314973345</v>
      </c>
      <c r="AQ1057" s="8">
        <v>55.758581364174077</v>
      </c>
    </row>
    <row r="1058" spans="32:43" x14ac:dyDescent="0.25">
      <c r="AF1058" t="str">
        <v>Mozambique|2003</v>
      </c>
      <c r="AG1058">
        <v>424</v>
      </c>
      <c r="AH1058" s="8">
        <v>372.54176998915233</v>
      </c>
      <c r="AI1058" s="8">
        <v>51.458230010847672</v>
      </c>
      <c r="AJ1058" s="8">
        <v>51.733048268992903</v>
      </c>
      <c r="AK1058" s="8">
        <v>5.3122378700028502E-3</v>
      </c>
      <c r="AL1058" s="8">
        <v>0.53650084551300659</v>
      </c>
      <c r="AM1058" s="8">
        <v>2.1960059891963798E-4</v>
      </c>
      <c r="AN1058" s="8">
        <v>0.34736091317166035</v>
      </c>
      <c r="AO1058" s="8">
        <v>0.29377510859901351</v>
      </c>
      <c r="AP1058" s="8">
        <v>0.7324621802612109</v>
      </c>
      <c r="AQ1058" s="8">
        <v>51.733048268992903</v>
      </c>
    </row>
    <row r="1059" spans="32:43" x14ac:dyDescent="0.25">
      <c r="AF1059" t="str">
        <v>Mozambique|2002</v>
      </c>
      <c r="AG1059">
        <v>416</v>
      </c>
      <c r="AH1059" s="8">
        <v>373.72193217858728</v>
      </c>
      <c r="AI1059" s="8">
        <v>42.278067821412719</v>
      </c>
      <c r="AJ1059" s="8">
        <v>42.514907717383828</v>
      </c>
      <c r="AK1059" s="8">
        <v>5.5707493838513065E-3</v>
      </c>
      <c r="AL1059" s="8">
        <v>0.44084623912913057</v>
      </c>
      <c r="AM1059" s="8">
        <v>1.5553064421423938E-4</v>
      </c>
      <c r="AN1059" s="8">
        <v>0.34736091317166035</v>
      </c>
      <c r="AO1059" s="8">
        <v>0.29865179938573672</v>
      </c>
      <c r="AP1059" s="8">
        <v>0.66396252840738723</v>
      </c>
      <c r="AQ1059" s="8">
        <v>42.514907717383828</v>
      </c>
    </row>
    <row r="1060" spans="32:43" x14ac:dyDescent="0.25">
      <c r="AF1060" t="str">
        <v>Mozambique|2001</v>
      </c>
      <c r="AG1060">
        <v>48</v>
      </c>
      <c r="AH1060" s="8">
        <v>368.51203898529093</v>
      </c>
      <c r="AI1060" s="8">
        <v>-320.51203898529093</v>
      </c>
      <c r="AJ1060" s="8">
        <v>-322.34643604001383</v>
      </c>
      <c r="AK1060" s="8">
        <v>5.6907626380432626E-3</v>
      </c>
      <c r="AL1060" s="8">
        <v>-3.3422779531092783</v>
      </c>
      <c r="AM1060" s="8">
        <v>9.1334758710853725E-3</v>
      </c>
      <c r="AN1060" s="8">
        <v>0.36192980361200539</v>
      </c>
      <c r="AO1060" s="8">
        <v>0.29947685872313917</v>
      </c>
      <c r="AP1060" s="8">
        <v>1.8281898022659677</v>
      </c>
      <c r="AQ1060" s="8">
        <v>-322.34643604001383</v>
      </c>
    </row>
    <row r="1061" spans="32:43" x14ac:dyDescent="0.25">
      <c r="AF1061" t="str">
        <v>Myanmar|2014</v>
      </c>
      <c r="AG1061">
        <v>21</v>
      </c>
      <c r="AH1061" s="8">
        <v>186.22745299347559</v>
      </c>
      <c r="AI1061" s="8">
        <v>-165.22745299347559</v>
      </c>
      <c r="AJ1061" s="8">
        <v>-165.52090074978528</v>
      </c>
      <c r="AK1061" s="8">
        <v>1.7728743317636702E-3</v>
      </c>
      <c r="AL1061" s="8">
        <v>-1.7195962084724303</v>
      </c>
      <c r="AM1061" s="8">
        <v>7.5024567898242429E-4</v>
      </c>
      <c r="AN1061" s="8">
        <v>0.36192980361200539</v>
      </c>
      <c r="AO1061" s="8">
        <v>0.30032341840400406</v>
      </c>
      <c r="AP1061" s="8">
        <v>1.3113337517475978</v>
      </c>
      <c r="AQ1061" s="8">
        <v>-165.52090074978528</v>
      </c>
    </row>
    <row r="1062" spans="32:43" x14ac:dyDescent="0.25">
      <c r="AF1062" t="str">
        <v>Myanmar|2013</v>
      </c>
      <c r="AG1062">
        <v>22</v>
      </c>
      <c r="AH1062" s="8">
        <v>189.80403549685701</v>
      </c>
      <c r="AI1062" s="8">
        <v>-167.80403549685701</v>
      </c>
      <c r="AJ1062" s="8">
        <v>-168.07310844115176</v>
      </c>
      <c r="AK1062" s="8">
        <v>1.6009279937185339E-3</v>
      </c>
      <c r="AL1062" s="8">
        <v>-1.7462614663992062</v>
      </c>
      <c r="AM1062" s="8">
        <v>6.9853493634953882E-4</v>
      </c>
      <c r="AN1062" s="8">
        <v>0.36192980361200539</v>
      </c>
      <c r="AO1062" s="8">
        <v>0.30074849636380174</v>
      </c>
      <c r="AP1062" s="8">
        <v>1.3214618671755936</v>
      </c>
      <c r="AQ1062" s="8">
        <v>-168.07310844115176</v>
      </c>
    </row>
    <row r="1063" spans="32:43" x14ac:dyDescent="0.25">
      <c r="AF1063" t="str">
        <v>Myanmar|2012</v>
      </c>
      <c r="AG1063">
        <v>25</v>
      </c>
      <c r="AH1063" s="8">
        <v>190.21580147859009</v>
      </c>
      <c r="AI1063" s="8">
        <v>-165.21580147859009</v>
      </c>
      <c r="AJ1063" s="8">
        <v>-165.48405995863905</v>
      </c>
      <c r="AK1063" s="8">
        <v>1.6210532912717111E-3</v>
      </c>
      <c r="AL1063" s="8">
        <v>-1.7193442027893917</v>
      </c>
      <c r="AM1063" s="8">
        <v>6.8569265164473048E-4</v>
      </c>
      <c r="AN1063" s="8">
        <v>0.36192980361200539</v>
      </c>
      <c r="AO1063" s="8">
        <v>0.30177074073302718</v>
      </c>
      <c r="AP1063" s="8">
        <v>1.3112376606814615</v>
      </c>
      <c r="AQ1063" s="8">
        <v>-165.48405995863905</v>
      </c>
    </row>
    <row r="1064" spans="32:43" x14ac:dyDescent="0.25">
      <c r="AF1064" t="str">
        <v>Myanmar|2011</v>
      </c>
      <c r="AG1064">
        <v>27</v>
      </c>
      <c r="AH1064" s="8">
        <v>189.46995965009324</v>
      </c>
      <c r="AI1064" s="8">
        <v>-162.46995965009324</v>
      </c>
      <c r="AJ1064" s="8">
        <v>-162.74282502318337</v>
      </c>
      <c r="AK1064" s="8">
        <v>1.6766660714611697E-3</v>
      </c>
      <c r="AL1064" s="8">
        <v>-1.6908162607655315</v>
      </c>
      <c r="AM1064" s="8">
        <v>6.859147558251422E-4</v>
      </c>
      <c r="AN1064" s="8">
        <v>0.36192980361200539</v>
      </c>
      <c r="AO1064" s="8">
        <v>0.30195574600311742</v>
      </c>
      <c r="AP1064" s="8">
        <v>1.3003139085488287</v>
      </c>
      <c r="AQ1064" s="8">
        <v>-162.74282502318337</v>
      </c>
    </row>
    <row r="1065" spans="32:43" x14ac:dyDescent="0.25">
      <c r="AF1065" t="str">
        <v>Myanmar|2010</v>
      </c>
      <c r="AG1065">
        <v>29</v>
      </c>
      <c r="AH1065" s="8">
        <v>193.67235713337172</v>
      </c>
      <c r="AI1065" s="8">
        <v>-164.67235713337172</v>
      </c>
      <c r="AJ1065" s="8">
        <v>-164.97145025198964</v>
      </c>
      <c r="AK1065" s="8">
        <v>1.8129992684252859E-3</v>
      </c>
      <c r="AL1065" s="8">
        <v>-1.7138535224388054</v>
      </c>
      <c r="AM1065" s="8">
        <v>7.6214057248314424E-4</v>
      </c>
      <c r="AN1065" s="8">
        <v>0.36192980361200539</v>
      </c>
      <c r="AO1065" s="8">
        <v>0.30209475858808804</v>
      </c>
      <c r="AP1065" s="8">
        <v>1.309142285024361</v>
      </c>
      <c r="AQ1065" s="8">
        <v>-164.97145025198964</v>
      </c>
    </row>
    <row r="1066" spans="32:43" x14ac:dyDescent="0.25">
      <c r="AF1066" t="str">
        <v>Myanmar|2009</v>
      </c>
      <c r="AG1066">
        <v>211</v>
      </c>
      <c r="AH1066" s="8">
        <v>198.89636565264337</v>
      </c>
      <c r="AI1066" s="8">
        <v>12.103634347356632</v>
      </c>
      <c r="AJ1066" s="8">
        <v>12.127423474631282</v>
      </c>
      <c r="AK1066" s="8">
        <v>1.9615978055365639E-3</v>
      </c>
      <c r="AL1066" s="8">
        <v>0.12597986053520999</v>
      </c>
      <c r="AM1066" s="8">
        <v>4.4562230549047191E-6</v>
      </c>
      <c r="AN1066" s="8">
        <v>0.3716850598056044</v>
      </c>
      <c r="AO1066" s="8">
        <v>0.30300693249223082</v>
      </c>
      <c r="AP1066" s="8">
        <v>0.35493641759505318</v>
      </c>
      <c r="AQ1066" s="8">
        <v>12.127423474631282</v>
      </c>
    </row>
    <row r="1067" spans="32:43" x14ac:dyDescent="0.25">
      <c r="AF1067" t="str">
        <v>Myanmar|2008</v>
      </c>
      <c r="AG1067">
        <v>296</v>
      </c>
      <c r="AH1067" s="8">
        <v>203.27267161663877</v>
      </c>
      <c r="AI1067" s="8">
        <v>92.727328383361225</v>
      </c>
      <c r="AJ1067" s="8">
        <v>92.926609005536719</v>
      </c>
      <c r="AK1067" s="8">
        <v>2.1444947180158515E-3</v>
      </c>
      <c r="AL1067" s="8">
        <v>0.96523458074020296</v>
      </c>
      <c r="AM1067" s="8">
        <v>2.8603885339702537E-4</v>
      </c>
      <c r="AN1067" s="8">
        <v>0.3716850598056044</v>
      </c>
      <c r="AO1067" s="8">
        <v>0.30405335831613445</v>
      </c>
      <c r="AP1067" s="8">
        <v>0.98246352641724211</v>
      </c>
      <c r="AQ1067" s="8">
        <v>92.926609005536719</v>
      </c>
    </row>
    <row r="1068" spans="32:43" x14ac:dyDescent="0.25">
      <c r="AF1068" t="str">
        <v>Myanmar|2007</v>
      </c>
      <c r="AG1068">
        <v>217</v>
      </c>
      <c r="AH1068" s="8">
        <v>204.61010331222059</v>
      </c>
      <c r="AI1068" s="8">
        <v>12.389896687779412</v>
      </c>
      <c r="AJ1068" s="8">
        <v>12.417314964875461</v>
      </c>
      <c r="AK1068" s="8">
        <v>2.2080681027747242E-3</v>
      </c>
      <c r="AL1068" s="8">
        <v>0.12897532928592537</v>
      </c>
      <c r="AM1068" s="8">
        <v>5.2588129873675913E-6</v>
      </c>
      <c r="AN1068" s="8">
        <v>0.3716850598056044</v>
      </c>
      <c r="AO1068" s="8">
        <v>0.30444613399150533</v>
      </c>
      <c r="AP1068" s="8">
        <v>0.3591313538051577</v>
      </c>
      <c r="AQ1068" s="8">
        <v>12.417314964875461</v>
      </c>
    </row>
    <row r="1069" spans="32:43" x14ac:dyDescent="0.25">
      <c r="AF1069" t="str">
        <v>Myanmar|2006</v>
      </c>
      <c r="AG1069">
        <v>22</v>
      </c>
      <c r="AH1069" s="8">
        <v>206.09059658325424</v>
      </c>
      <c r="AI1069" s="8">
        <v>-184.09059658325424</v>
      </c>
      <c r="AJ1069" s="8">
        <v>-184.51069062113814</v>
      </c>
      <c r="AK1069" s="8">
        <v>2.2768005283037756E-3</v>
      </c>
      <c r="AL1069" s="8">
        <v>-1.9163971840143321</v>
      </c>
      <c r="AM1069" s="8">
        <v>1.1972584773953382E-3</v>
      </c>
      <c r="AN1069" s="8">
        <v>0.3716850598056044</v>
      </c>
      <c r="AO1069" s="8">
        <v>0.30467837395363645</v>
      </c>
      <c r="AP1069" s="8">
        <v>1.3843399813681363</v>
      </c>
      <c r="AQ1069" s="8">
        <v>-184.51069062113814</v>
      </c>
    </row>
    <row r="1070" spans="32:43" x14ac:dyDescent="0.25">
      <c r="AF1070" t="str">
        <v>Myanmar|2005</v>
      </c>
      <c r="AG1070">
        <v>224</v>
      </c>
      <c r="AH1070" s="8">
        <v>206.55936965718507</v>
      </c>
      <c r="AI1070" s="8">
        <v>17.440630342814927</v>
      </c>
      <c r="AJ1070" s="8">
        <v>17.481896393435765</v>
      </c>
      <c r="AK1070" s="8">
        <v>2.3605019554018766E-3</v>
      </c>
      <c r="AL1070" s="8">
        <v>0.18156591135410655</v>
      </c>
      <c r="AM1070" s="8">
        <v>1.1142979130256409E-5</v>
      </c>
      <c r="AN1070" s="8">
        <v>0.3716850598056044</v>
      </c>
      <c r="AO1070" s="8">
        <v>0.30548093430658307</v>
      </c>
      <c r="AP1070" s="8">
        <v>0.42610551669053354</v>
      </c>
      <c r="AQ1070" s="8">
        <v>17.481896393435765</v>
      </c>
    </row>
    <row r="1071" spans="32:43" x14ac:dyDescent="0.25">
      <c r="AF1071" t="str">
        <v>Myanmar|2004</v>
      </c>
      <c r="AG1071">
        <v>228</v>
      </c>
      <c r="AH1071" s="8">
        <v>208.58147468501397</v>
      </c>
      <c r="AI1071" s="8">
        <v>19.418525314986027</v>
      </c>
      <c r="AJ1071" s="8">
        <v>19.465627748222833</v>
      </c>
      <c r="AK1071" s="8">
        <v>2.4197746841792336E-3</v>
      </c>
      <c r="AL1071" s="8">
        <v>0.20216281858774091</v>
      </c>
      <c r="AM1071" s="8">
        <v>1.4162229406631826E-5</v>
      </c>
      <c r="AN1071" s="8">
        <v>0.3716850598056044</v>
      </c>
      <c r="AO1071" s="8">
        <v>0.30636726665681835</v>
      </c>
      <c r="AP1071" s="8">
        <v>0.44962519790125299</v>
      </c>
      <c r="AQ1071" s="8">
        <v>19.465627748222833</v>
      </c>
    </row>
    <row r="1072" spans="32:43" x14ac:dyDescent="0.25">
      <c r="AF1072" t="str">
        <v>Myanmar|2003</v>
      </c>
      <c r="AG1072">
        <v>231</v>
      </c>
      <c r="AH1072" s="8">
        <v>209.86461144700394</v>
      </c>
      <c r="AI1072" s="8">
        <v>21.135388552996062</v>
      </c>
      <c r="AJ1072" s="8">
        <v>21.188463592032903</v>
      </c>
      <c r="AK1072" s="8">
        <v>2.5049026705644623E-3</v>
      </c>
      <c r="AL1072" s="8">
        <v>0.22004616582954914</v>
      </c>
      <c r="AM1072" s="8">
        <v>1.7370393515714573E-5</v>
      </c>
      <c r="AN1072" s="8">
        <v>0.38147581702590427</v>
      </c>
      <c r="AO1072" s="8">
        <v>0.30774719946491103</v>
      </c>
      <c r="AP1072" s="8">
        <v>0.46909078634050055</v>
      </c>
      <c r="AQ1072" s="8">
        <v>21.188463592032903</v>
      </c>
    </row>
    <row r="1073" spans="32:43" x14ac:dyDescent="0.25">
      <c r="AF1073" t="str">
        <v>Namibia|2014</v>
      </c>
      <c r="AG1073">
        <v>242</v>
      </c>
      <c r="AH1073" s="8">
        <v>164.30084174211373</v>
      </c>
      <c r="AI1073" s="8">
        <v>77.699158257886268</v>
      </c>
      <c r="AJ1073" s="8">
        <v>77.838384477406407</v>
      </c>
      <c r="AK1073" s="8">
        <v>1.7886576199504429E-3</v>
      </c>
      <c r="AL1073" s="8">
        <v>0.80865638135864493</v>
      </c>
      <c r="AM1073" s="8">
        <v>1.6739200557265297E-4</v>
      </c>
      <c r="AN1073" s="8">
        <v>0.38147581702590427</v>
      </c>
      <c r="AO1073" s="8">
        <v>0.30776208380437309</v>
      </c>
      <c r="AP1073" s="8">
        <v>0.89925323538958979</v>
      </c>
      <c r="AQ1073" s="8">
        <v>77.838384477406407</v>
      </c>
    </row>
    <row r="1074" spans="32:43" x14ac:dyDescent="0.25">
      <c r="AF1074" t="str">
        <v>Namibia|2013</v>
      </c>
      <c r="AG1074">
        <v>232</v>
      </c>
      <c r="AH1074" s="8">
        <v>168.60380002827975</v>
      </c>
      <c r="AI1074" s="8">
        <v>63.39619997172025</v>
      </c>
      <c r="AJ1074" s="8">
        <v>63.508710001269499</v>
      </c>
      <c r="AK1074" s="8">
        <v>1.7715684911094219E-3</v>
      </c>
      <c r="AL1074" s="8">
        <v>0.6597922549966051</v>
      </c>
      <c r="AM1074" s="8">
        <v>1.1036831154338854E-4</v>
      </c>
      <c r="AN1074" s="8">
        <v>0.38147581702590427</v>
      </c>
      <c r="AO1074" s="8">
        <v>0.30844753581073181</v>
      </c>
      <c r="AP1074" s="8">
        <v>0.81227597218962788</v>
      </c>
      <c r="AQ1074" s="8">
        <v>63.508710001269499</v>
      </c>
    </row>
    <row r="1075" spans="32:43" x14ac:dyDescent="0.25">
      <c r="AF1075" t="str">
        <v>Namibia|2012</v>
      </c>
      <c r="AG1075">
        <v>232</v>
      </c>
      <c r="AH1075" s="8">
        <v>181.5268701460615</v>
      </c>
      <c r="AI1075" s="8">
        <v>50.473129853938502</v>
      </c>
      <c r="AJ1075" s="8">
        <v>50.566013031878391</v>
      </c>
      <c r="AK1075" s="8">
        <v>1.8368697148682016E-3</v>
      </c>
      <c r="AL1075" s="8">
        <v>0.52531333872618013</v>
      </c>
      <c r="AM1075" s="8">
        <v>7.2546363366933825E-5</v>
      </c>
      <c r="AN1075" s="8">
        <v>0.38147581702590427</v>
      </c>
      <c r="AO1075" s="8">
        <v>0.31175943827272973</v>
      </c>
      <c r="AP1075" s="8">
        <v>0.724785029319853</v>
      </c>
      <c r="AQ1075" s="8">
        <v>50.566013031878391</v>
      </c>
    </row>
    <row r="1076" spans="32:43" x14ac:dyDescent="0.25">
      <c r="AF1076" t="str">
        <v>Namibia|2011</v>
      </c>
      <c r="AG1076">
        <v>268</v>
      </c>
      <c r="AH1076" s="8">
        <v>224.01414684927212</v>
      </c>
      <c r="AI1076" s="8">
        <v>43.985853150727877</v>
      </c>
      <c r="AJ1076" s="8">
        <v>44.086791339367942</v>
      </c>
      <c r="AK1076" s="8">
        <v>2.2895335671647057E-3</v>
      </c>
      <c r="AL1076" s="8">
        <v>0.45789901586810616</v>
      </c>
      <c r="AM1076" s="8">
        <v>6.8735938570373966E-5</v>
      </c>
      <c r="AN1076" s="8">
        <v>0.38147581702590427</v>
      </c>
      <c r="AO1076" s="8">
        <v>0.31178091989682366</v>
      </c>
      <c r="AP1076" s="8">
        <v>0.67668235965488721</v>
      </c>
      <c r="AQ1076" s="8">
        <v>44.086791339367942</v>
      </c>
    </row>
    <row r="1077" spans="32:43" x14ac:dyDescent="0.25">
      <c r="AF1077" t="str">
        <v>Namibia|2010</v>
      </c>
      <c r="AG1077">
        <v>299</v>
      </c>
      <c r="AH1077" s="8">
        <v>235.81338124247932</v>
      </c>
      <c r="AI1077" s="8">
        <v>63.186618757520677</v>
      </c>
      <c r="AJ1077" s="8">
        <v>63.319700586746656</v>
      </c>
      <c r="AK1077" s="8">
        <v>2.1017444490859559E-3</v>
      </c>
      <c r="AL1077" s="8">
        <v>0.65771983406453283</v>
      </c>
      <c r="AM1077" s="8">
        <v>1.3015998286023867E-4</v>
      </c>
      <c r="AN1077" s="8">
        <v>0.38147581702590427</v>
      </c>
      <c r="AO1077" s="8">
        <v>0.31255942448442769</v>
      </c>
      <c r="AP1077" s="8">
        <v>0.81099928117386932</v>
      </c>
      <c r="AQ1077" s="8">
        <v>63.319700586746656</v>
      </c>
    </row>
    <row r="1078" spans="32:43" x14ac:dyDescent="0.25">
      <c r="AF1078" t="str">
        <v>Nepal|2014</v>
      </c>
      <c r="AG1078">
        <v>158</v>
      </c>
      <c r="AH1078" s="8">
        <v>137.26052774934323</v>
      </c>
      <c r="AI1078" s="8">
        <v>20.739472250656775</v>
      </c>
      <c r="AJ1078" s="8">
        <v>20.783457961277687</v>
      </c>
      <c r="AK1078" s="8">
        <v>2.1163807631464837E-3</v>
      </c>
      <c r="AL1078" s="8">
        <v>0.21588213694776931</v>
      </c>
      <c r="AM1078" s="8">
        <v>1.4120474424414144E-5</v>
      </c>
      <c r="AN1078" s="8">
        <v>0.38147581702590427</v>
      </c>
      <c r="AO1078" s="8">
        <v>0.31332036093494192</v>
      </c>
      <c r="AP1078" s="8">
        <v>0.46463118378749541</v>
      </c>
      <c r="AQ1078" s="8">
        <v>20.783457961277687</v>
      </c>
    </row>
    <row r="1079" spans="32:43" x14ac:dyDescent="0.25">
      <c r="AF1079" t="str">
        <v>Nepal|2013</v>
      </c>
      <c r="AG1079">
        <v>162</v>
      </c>
      <c r="AH1079" s="8">
        <v>139.33247433881166</v>
      </c>
      <c r="AI1079" s="8">
        <v>22.667525661188336</v>
      </c>
      <c r="AJ1079" s="8">
        <v>22.710232299232043</v>
      </c>
      <c r="AK1079" s="8">
        <v>1.8805020345456355E-3</v>
      </c>
      <c r="AL1079" s="8">
        <v>0.23592382489216232</v>
      </c>
      <c r="AM1079" s="8">
        <v>1.4980862890827685E-5</v>
      </c>
      <c r="AN1079" s="8">
        <v>0.38147581702590427</v>
      </c>
      <c r="AO1079" s="8">
        <v>0.31332423201438014</v>
      </c>
      <c r="AP1079" s="8">
        <v>0.48571990374305468</v>
      </c>
      <c r="AQ1079" s="8">
        <v>22.710232299232043</v>
      </c>
    </row>
    <row r="1080" spans="32:43" x14ac:dyDescent="0.25">
      <c r="AF1080" t="str">
        <v>Nepal|2012</v>
      </c>
      <c r="AG1080">
        <v>167</v>
      </c>
      <c r="AH1080" s="8">
        <v>140.26490562674934</v>
      </c>
      <c r="AI1080" s="8">
        <v>26.735094373250661</v>
      </c>
      <c r="AJ1080" s="8">
        <v>26.785578204552237</v>
      </c>
      <c r="AK1080" s="8">
        <v>1.8847392770858261E-3</v>
      </c>
      <c r="AL1080" s="8">
        <v>0.27825970977052444</v>
      </c>
      <c r="AM1080" s="8">
        <v>2.0886862173578611E-5</v>
      </c>
      <c r="AN1080" s="8">
        <v>0.38147581702590427</v>
      </c>
      <c r="AO1080" s="8">
        <v>0.31338846234334877</v>
      </c>
      <c r="AP1080" s="8">
        <v>0.5275032793931469</v>
      </c>
      <c r="AQ1080" s="8">
        <v>26.785578204552237</v>
      </c>
    </row>
    <row r="1081" spans="32:43" x14ac:dyDescent="0.25">
      <c r="AF1081" t="str">
        <v>Nepal|2011</v>
      </c>
      <c r="AG1081">
        <v>172</v>
      </c>
      <c r="AH1081" s="8">
        <v>144.45733991994717</v>
      </c>
      <c r="AI1081" s="8">
        <v>27.542660080052826</v>
      </c>
      <c r="AJ1081" s="8">
        <v>27.591084112082353</v>
      </c>
      <c r="AK1081" s="8">
        <v>1.7550608679534503E-3</v>
      </c>
      <c r="AL1081" s="8">
        <v>0.286646258841318</v>
      </c>
      <c r="AM1081" s="8">
        <v>2.0637143393946848E-5</v>
      </c>
      <c r="AN1081" s="8">
        <v>0.39623116047281037</v>
      </c>
      <c r="AO1081" s="8">
        <v>0.31614576682366907</v>
      </c>
      <c r="AP1081" s="8">
        <v>0.53539355509878717</v>
      </c>
      <c r="AQ1081" s="8">
        <v>27.591084112082353</v>
      </c>
    </row>
    <row r="1082" spans="32:43" x14ac:dyDescent="0.25">
      <c r="AF1082" t="str">
        <v>Nepal|2010</v>
      </c>
      <c r="AG1082">
        <v>178</v>
      </c>
      <c r="AH1082" s="8">
        <v>157.3450442727532</v>
      </c>
      <c r="AI1082" s="8">
        <v>20.654955727246801</v>
      </c>
      <c r="AJ1082" s="8">
        <v>20.685620779432995</v>
      </c>
      <c r="AK1082" s="8">
        <v>1.4824332570519023E-3</v>
      </c>
      <c r="AL1082" s="8">
        <v>0.2149341220738491</v>
      </c>
      <c r="AM1082" s="8">
        <v>9.7978804324483006E-6</v>
      </c>
      <c r="AN1082" s="8">
        <v>0.39623116047281037</v>
      </c>
      <c r="AO1082" s="8">
        <v>0.31713697175371941</v>
      </c>
      <c r="AP1082" s="8">
        <v>0.46360988133758441</v>
      </c>
      <c r="AQ1082" s="8">
        <v>20.685620779432995</v>
      </c>
    </row>
    <row r="1083" spans="32:43" x14ac:dyDescent="0.25">
      <c r="AF1083" t="str">
        <v>Nepal|2009</v>
      </c>
      <c r="AG1083">
        <v>183</v>
      </c>
      <c r="AH1083" s="8">
        <v>166.21108405940578</v>
      </c>
      <c r="AI1083" s="8">
        <v>16.788915940594222</v>
      </c>
      <c r="AJ1083" s="8">
        <v>16.813165124097914</v>
      </c>
      <c r="AK1083" s="8">
        <v>1.4422735591250531E-3</v>
      </c>
      <c r="AL1083" s="8">
        <v>0.17470085107778302</v>
      </c>
      <c r="AM1083" s="8">
        <v>6.2974752125759965E-6</v>
      </c>
      <c r="AN1083" s="8">
        <v>0.39623116047281037</v>
      </c>
      <c r="AO1083" s="8">
        <v>0.31714303951591244</v>
      </c>
      <c r="AP1083" s="8">
        <v>0.4179723089844386</v>
      </c>
      <c r="AQ1083" s="8">
        <v>16.813165124097914</v>
      </c>
    </row>
    <row r="1084" spans="32:43" x14ac:dyDescent="0.25">
      <c r="AF1084" t="str">
        <v>Nepal|2008</v>
      </c>
      <c r="AG1084">
        <v>189</v>
      </c>
      <c r="AH1084" s="8">
        <v>171.60695107119849</v>
      </c>
      <c r="AI1084" s="8">
        <v>17.393048928801505</v>
      </c>
      <c r="AJ1084" s="8">
        <v>17.418504055920849</v>
      </c>
      <c r="AK1084" s="8">
        <v>1.4613842289569658E-3</v>
      </c>
      <c r="AL1084" s="8">
        <v>0.18098902504834591</v>
      </c>
      <c r="AM1084" s="8">
        <v>6.8486660926151132E-6</v>
      </c>
      <c r="AN1084" s="8">
        <v>0.39623116047281037</v>
      </c>
      <c r="AO1084" s="8">
        <v>0.31932828421169496</v>
      </c>
      <c r="AP1084" s="8">
        <v>0.4254280492026189</v>
      </c>
      <c r="AQ1084" s="8">
        <v>17.418504055920849</v>
      </c>
    </row>
    <row r="1085" spans="32:43" x14ac:dyDescent="0.25">
      <c r="AF1085" t="str">
        <v>Nepal|2007</v>
      </c>
      <c r="AG1085">
        <v>194</v>
      </c>
      <c r="AH1085" s="8">
        <v>173.08107246113727</v>
      </c>
      <c r="AI1085" s="8">
        <v>20.918927538862732</v>
      </c>
      <c r="AJ1085" s="8">
        <v>20.949818679936826</v>
      </c>
      <c r="AK1085" s="8">
        <v>1.4745302356090543E-3</v>
      </c>
      <c r="AL1085" s="8">
        <v>0.21768013408719686</v>
      </c>
      <c r="AM1085" s="8">
        <v>9.9961804600446657E-6</v>
      </c>
      <c r="AN1085" s="8">
        <v>0.39623116047281037</v>
      </c>
      <c r="AO1085" s="8">
        <v>0.32073114743335795</v>
      </c>
      <c r="AP1085" s="8">
        <v>0.46656203669736873</v>
      </c>
      <c r="AQ1085" s="8">
        <v>20.949818679936826</v>
      </c>
    </row>
    <row r="1086" spans="32:43" x14ac:dyDescent="0.25">
      <c r="AF1086" t="str">
        <v>Nepal|2006</v>
      </c>
      <c r="AG1086">
        <v>21</v>
      </c>
      <c r="AH1086" s="8">
        <v>178.83315424888636</v>
      </c>
      <c r="AI1086" s="8">
        <v>-157.83315424888636</v>
      </c>
      <c r="AJ1086" s="8">
        <v>-158.0786624247994</v>
      </c>
      <c r="AK1086" s="8">
        <v>1.5530759948695976E-3</v>
      </c>
      <c r="AL1086" s="8">
        <v>-1.6424596094917301</v>
      </c>
      <c r="AM1086" s="8">
        <v>5.9945844190399883E-4</v>
      </c>
      <c r="AN1086" s="8">
        <v>0.39623116047281037</v>
      </c>
      <c r="AO1086" s="8">
        <v>0.32154509054033531</v>
      </c>
      <c r="AP1086" s="8">
        <v>1.2815848038626745</v>
      </c>
      <c r="AQ1086" s="8">
        <v>-158.0786624247994</v>
      </c>
    </row>
    <row r="1087" spans="32:43" x14ac:dyDescent="0.25">
      <c r="AF1087" t="str">
        <v>Nepal|2005</v>
      </c>
      <c r="AG1087">
        <v>28</v>
      </c>
      <c r="AH1087" s="8">
        <v>181.87643647452438</v>
      </c>
      <c r="AI1087" s="8">
        <v>-153.87643647452438</v>
      </c>
      <c r="AJ1087" s="8">
        <v>-154.1229346573169</v>
      </c>
      <c r="AK1087" s="8">
        <v>1.5993608176524295E-3</v>
      </c>
      <c r="AL1087" s="8">
        <v>-1.6013219223990791</v>
      </c>
      <c r="AM1087" s="8">
        <v>5.8681453201035413E-4</v>
      </c>
      <c r="AN1087" s="8">
        <v>0.39623116047281037</v>
      </c>
      <c r="AO1087" s="8">
        <v>0.32259809793031435</v>
      </c>
      <c r="AP1087" s="8">
        <v>1.2654334918908536</v>
      </c>
      <c r="AQ1087" s="8">
        <v>-154.1229346573169</v>
      </c>
    </row>
    <row r="1088" spans="32:43" x14ac:dyDescent="0.25">
      <c r="AF1088" t="str">
        <v>Nepal|2004</v>
      </c>
      <c r="AG1088">
        <v>218</v>
      </c>
      <c r="AH1088" s="8">
        <v>183.22515348251045</v>
      </c>
      <c r="AI1088" s="8">
        <v>34.77484651748955</v>
      </c>
      <c r="AJ1088" s="8">
        <v>34.831899710001601</v>
      </c>
      <c r="AK1088" s="8">
        <v>1.6379581069954578E-3</v>
      </c>
      <c r="AL1088" s="8">
        <v>0.36189296921671138</v>
      </c>
      <c r="AM1088" s="8">
        <v>3.0695660361870238E-5</v>
      </c>
      <c r="AN1088" s="8">
        <v>0.39623116047281037</v>
      </c>
      <c r="AO1088" s="8">
        <v>0.32317096046930749</v>
      </c>
      <c r="AP1088" s="8">
        <v>0.60157540609362625</v>
      </c>
      <c r="AQ1088" s="8">
        <v>34.831899710001601</v>
      </c>
    </row>
    <row r="1089" spans="32:43" x14ac:dyDescent="0.25">
      <c r="AF1089" t="str">
        <v>Nepal|2003</v>
      </c>
      <c r="AG1089">
        <v>22</v>
      </c>
      <c r="AH1089" s="8">
        <v>183.77481264480201</v>
      </c>
      <c r="AI1089" s="8">
        <v>-161.77481264480201</v>
      </c>
      <c r="AJ1089" s="8">
        <v>-162.04685958108848</v>
      </c>
      <c r="AK1089" s="8">
        <v>1.6788164669758836E-3</v>
      </c>
      <c r="AL1089" s="8">
        <v>-1.683583715944019</v>
      </c>
      <c r="AM1089" s="8">
        <v>6.809329136694903E-4</v>
      </c>
      <c r="AN1089" s="8">
        <v>0.39623116047281037</v>
      </c>
      <c r="AO1089" s="8">
        <v>0.32476607049856815</v>
      </c>
      <c r="AP1089" s="8">
        <v>1.2975298516581493</v>
      </c>
      <c r="AQ1089" s="8">
        <v>-162.04685958108848</v>
      </c>
    </row>
    <row r="1090" spans="32:43" x14ac:dyDescent="0.25">
      <c r="AF1090" t="str">
        <v>Netherlands|2014</v>
      </c>
      <c r="AG1090">
        <v>58</v>
      </c>
      <c r="AH1090" s="8">
        <v>13.320266519035556</v>
      </c>
      <c r="AI1090" s="8">
        <v>44.679733480964444</v>
      </c>
      <c r="AJ1090" s="8">
        <v>50.413845014128398</v>
      </c>
      <c r="AK1090" s="8">
        <v>0.11374080932642572</v>
      </c>
      <c r="AL1090" s="8">
        <v>0.49350226710921263</v>
      </c>
      <c r="AM1090" s="8">
        <v>4.4651476715502937E-3</v>
      </c>
      <c r="AN1090" s="8">
        <v>0.39623116047281037</v>
      </c>
      <c r="AO1090" s="8">
        <v>0.32564787660652655</v>
      </c>
      <c r="AP1090" s="8">
        <v>0.70249716519656691</v>
      </c>
      <c r="AQ1090" s="8">
        <v>50.413845014128398</v>
      </c>
    </row>
    <row r="1091" spans="32:43" x14ac:dyDescent="0.25">
      <c r="AF1091" t="str">
        <v>Netherlands|2013</v>
      </c>
      <c r="AG1091">
        <v>6</v>
      </c>
      <c r="AH1091" s="8">
        <v>45.728734955336449</v>
      </c>
      <c r="AI1091" s="8">
        <v>-39.728734955336449</v>
      </c>
      <c r="AJ1091" s="8">
        <v>-44.176560278360739</v>
      </c>
      <c r="AK1091" s="8">
        <v>0.10068292540202589</v>
      </c>
      <c r="AL1091" s="8">
        <v>-0.43561945881818681</v>
      </c>
      <c r="AM1091" s="8">
        <v>3.0350055454697058E-3</v>
      </c>
      <c r="AN1091" s="8">
        <v>0.39623116047281037</v>
      </c>
      <c r="AO1091" s="8">
        <v>0.32616848564832718</v>
      </c>
      <c r="AP1091" s="8">
        <v>0.66001474136430227</v>
      </c>
      <c r="AQ1091" s="8">
        <v>-44.176560278360739</v>
      </c>
    </row>
    <row r="1092" spans="32:43" x14ac:dyDescent="0.25">
      <c r="AF1092" t="str">
        <v>Netherlands|2012</v>
      </c>
      <c r="AG1092">
        <v>62</v>
      </c>
      <c r="AH1092" s="8">
        <v>48.523014401292187</v>
      </c>
      <c r="AI1092" s="8">
        <v>13.476985598707813</v>
      </c>
      <c r="AJ1092" s="8">
        <v>14.968561640065518</v>
      </c>
      <c r="AK1092" s="8">
        <v>9.964725250322562E-2</v>
      </c>
      <c r="AL1092" s="8">
        <v>0.14768805514117744</v>
      </c>
      <c r="AM1092" s="8">
        <v>3.4486199593365864E-4</v>
      </c>
      <c r="AN1092" s="8">
        <v>0.39623116047281037</v>
      </c>
      <c r="AO1092" s="8">
        <v>0.32700505224467297</v>
      </c>
      <c r="AP1092" s="8">
        <v>0.38430203634794524</v>
      </c>
      <c r="AQ1092" s="8">
        <v>14.968561640065518</v>
      </c>
    </row>
    <row r="1093" spans="32:43" x14ac:dyDescent="0.25">
      <c r="AF1093" t="str">
        <v>Netherlands|2011</v>
      </c>
      <c r="AG1093">
        <v>63</v>
      </c>
      <c r="AH1093" s="8">
        <v>62.78365823775323</v>
      </c>
      <c r="AI1093" s="8">
        <v>0.21634176224677049</v>
      </c>
      <c r="AJ1093" s="8">
        <v>0.21784114204388669</v>
      </c>
      <c r="AK1093" s="8">
        <v>6.8829045929907091E-3</v>
      </c>
      <c r="AL1093" s="8">
        <v>2.2573509723524815E-3</v>
      </c>
      <c r="AM1093" s="8">
        <v>5.0451191621781118E-9</v>
      </c>
      <c r="AN1093" s="8">
        <v>0.39623116047281037</v>
      </c>
      <c r="AO1093" s="8">
        <v>0.32883463810660896</v>
      </c>
      <c r="AP1093" s="8">
        <v>4.7511587769221958E-2</v>
      </c>
      <c r="AQ1093" s="8">
        <v>0.21784114204388669</v>
      </c>
    </row>
    <row r="1094" spans="32:43" x14ac:dyDescent="0.25">
      <c r="AF1094" t="str">
        <v>Nicaragua|2014</v>
      </c>
      <c r="AG1094">
        <v>148</v>
      </c>
      <c r="AH1094" s="8">
        <v>159.83263214975312</v>
      </c>
      <c r="AI1094" s="8">
        <v>-11.832632149753124</v>
      </c>
      <c r="AJ1094" s="8">
        <v>-11.844978640335928</v>
      </c>
      <c r="AK1094" s="8">
        <v>1.0423396240462023E-3</v>
      </c>
      <c r="AL1094" s="8">
        <v>-0.12310247282945214</v>
      </c>
      <c r="AM1094" s="8">
        <v>2.2589035080819514E-6</v>
      </c>
      <c r="AN1094" s="8">
        <v>0.39623116047281037</v>
      </c>
      <c r="AO1094" s="8">
        <v>0.32903282290083752</v>
      </c>
      <c r="AP1094" s="8">
        <v>0.35085961983313518</v>
      </c>
      <c r="AQ1094" s="8">
        <v>-11.844978640335928</v>
      </c>
    </row>
    <row r="1095" spans="32:43" x14ac:dyDescent="0.25">
      <c r="AF1095" t="str">
        <v>Nicaragua|2013</v>
      </c>
      <c r="AG1095">
        <v>157</v>
      </c>
      <c r="AH1095" s="8">
        <v>161.84208919055325</v>
      </c>
      <c r="AI1095" s="8">
        <v>-4.8420891905532528</v>
      </c>
      <c r="AJ1095" s="8">
        <v>-4.846605107651218</v>
      </c>
      <c r="AK1095" s="8">
        <v>9.3176914513537739E-4</v>
      </c>
      <c r="AL1095" s="8">
        <v>-5.0372576429363262E-2</v>
      </c>
      <c r="AM1095" s="8">
        <v>3.3806753329645339E-7</v>
      </c>
      <c r="AN1095" s="8">
        <v>0.41935799491213976</v>
      </c>
      <c r="AO1095" s="8">
        <v>0.32942494044470794</v>
      </c>
      <c r="AP1095" s="8">
        <v>0.22443835774965754</v>
      </c>
      <c r="AQ1095" s="8">
        <v>-4.846605107651218</v>
      </c>
    </row>
    <row r="1096" spans="32:43" x14ac:dyDescent="0.25">
      <c r="AF1096" t="str">
        <v>Nicaragua|2012</v>
      </c>
      <c r="AG1096">
        <v>157</v>
      </c>
      <c r="AH1096" s="8">
        <v>162.16756040755072</v>
      </c>
      <c r="AI1096" s="8">
        <v>-5.1675604075507238</v>
      </c>
      <c r="AJ1096" s="8">
        <v>-5.1722740602168775</v>
      </c>
      <c r="AK1096" s="8">
        <v>9.113308017472115E-4</v>
      </c>
      <c r="AL1096" s="8">
        <v>-5.3757925311672269E-2</v>
      </c>
      <c r="AM1096" s="8">
        <v>3.7658149446997096E-7</v>
      </c>
      <c r="AN1096" s="8">
        <v>0.41935799491213976</v>
      </c>
      <c r="AO1096" s="8">
        <v>0.33128124412900495</v>
      </c>
      <c r="AP1096" s="8">
        <v>0.2318575539241115</v>
      </c>
      <c r="AQ1096" s="8">
        <v>-5.1722740602168775</v>
      </c>
    </row>
    <row r="1097" spans="32:43" x14ac:dyDescent="0.25">
      <c r="AF1097" t="str">
        <v>Nicaragua|2011</v>
      </c>
      <c r="AG1097">
        <v>147</v>
      </c>
      <c r="AH1097" s="8">
        <v>161.33327388515622</v>
      </c>
      <c r="AI1097" s="8">
        <v>-14.333273885156217</v>
      </c>
      <c r="AJ1097" s="8">
        <v>-14.346313356445171</v>
      </c>
      <c r="AK1097" s="8">
        <v>9.0890746388826757E-4</v>
      </c>
      <c r="AL1097" s="8">
        <v>-0.14910829709711226</v>
      </c>
      <c r="AM1097" s="8">
        <v>2.889483131867144E-6</v>
      </c>
      <c r="AN1097" s="8">
        <v>0.41935799491213976</v>
      </c>
      <c r="AO1097" s="8">
        <v>0.33340191746010905</v>
      </c>
      <c r="AP1097" s="8">
        <v>0.3861454351628571</v>
      </c>
      <c r="AQ1097" s="8">
        <v>-14.346313356445171</v>
      </c>
    </row>
    <row r="1098" spans="32:43" x14ac:dyDescent="0.25">
      <c r="AF1098" t="str">
        <v>Nicaragua|2010</v>
      </c>
      <c r="AG1098">
        <v>154</v>
      </c>
      <c r="AH1098" s="8">
        <v>162.81327211866895</v>
      </c>
      <c r="AI1098" s="8">
        <v>-8.813272118668948</v>
      </c>
      <c r="AJ1098" s="8">
        <v>-8.8213661226634166</v>
      </c>
      <c r="AK1098" s="8">
        <v>9.1754540985137601E-4</v>
      </c>
      <c r="AL1098" s="8">
        <v>-9.1684404337653583E-2</v>
      </c>
      <c r="AM1098" s="8">
        <v>1.1028568126956909E-6</v>
      </c>
      <c r="AN1098" s="8">
        <v>0.41935799491213976</v>
      </c>
      <c r="AO1098" s="8">
        <v>0.33406083468665709</v>
      </c>
      <c r="AP1098" s="8">
        <v>0.30279432679238488</v>
      </c>
      <c r="AQ1098" s="8">
        <v>-8.8213661226634166</v>
      </c>
    </row>
    <row r="1099" spans="32:43" x14ac:dyDescent="0.25">
      <c r="AF1099" t="str">
        <v>Nicaragua|2009</v>
      </c>
      <c r="AG1099">
        <v>163</v>
      </c>
      <c r="AH1099" s="8">
        <v>165.18587316647327</v>
      </c>
      <c r="AI1099" s="8">
        <v>-2.1858731664732716</v>
      </c>
      <c r="AJ1099" s="8">
        <v>-2.1878713040450757</v>
      </c>
      <c r="AK1099" s="8">
        <v>9.1327929943127309E-4</v>
      </c>
      <c r="AL1099" s="8">
        <v>-2.2739573753021141E-2</v>
      </c>
      <c r="AM1099" s="8">
        <v>6.7525378423800229E-8</v>
      </c>
      <c r="AN1099" s="8">
        <v>0.41935799491213976</v>
      </c>
      <c r="AO1099" s="8">
        <v>0.33492324337981388</v>
      </c>
      <c r="AP1099" s="8">
        <v>0.1507964646569048</v>
      </c>
      <c r="AQ1099" s="8">
        <v>-2.1878713040450757</v>
      </c>
    </row>
    <row r="1100" spans="32:43" x14ac:dyDescent="0.25">
      <c r="AF1100" t="str">
        <v>Nicaragua|2008</v>
      </c>
      <c r="AG1100">
        <v>169</v>
      </c>
      <c r="AH1100" s="8">
        <v>169.16662302069298</v>
      </c>
      <c r="AI1100" s="8">
        <v>-0.16662302069298107</v>
      </c>
      <c r="AJ1100" s="8">
        <v>-0.16677716066581022</v>
      </c>
      <c r="AK1100" s="8">
        <v>9.2422710767938181E-4</v>
      </c>
      <c r="AL1100" s="8">
        <v>-1.7333838419897572E-3</v>
      </c>
      <c r="AM1100" s="8">
        <v>3.9707424828747884E-10</v>
      </c>
      <c r="AN1100" s="8">
        <v>0.42767159014877493</v>
      </c>
      <c r="AO1100" s="8">
        <v>0.3357239861582369</v>
      </c>
      <c r="AP1100" s="8">
        <v>4.1633926574246603E-2</v>
      </c>
      <c r="AQ1100" s="8">
        <v>-0.16677716066581022</v>
      </c>
    </row>
    <row r="1101" spans="32:43" x14ac:dyDescent="0.25">
      <c r="AF1101" t="str">
        <v>Nicaragua|2007</v>
      </c>
      <c r="AG1101">
        <v>173</v>
      </c>
      <c r="AH1101" s="8">
        <v>171.40638414477496</v>
      </c>
      <c r="AI1101" s="8">
        <v>1.593615855225039</v>
      </c>
      <c r="AJ1101" s="8">
        <v>1.5951590905125848</v>
      </c>
      <c r="AK1101" s="8">
        <v>9.6744913828615813E-4</v>
      </c>
      <c r="AL1101" s="8">
        <v>1.6578787952618461E-2</v>
      </c>
      <c r="AM1101" s="8">
        <v>3.8023843777140252E-8</v>
      </c>
      <c r="AN1101" s="8">
        <v>0.42767159014877493</v>
      </c>
      <c r="AO1101" s="8">
        <v>0.33724278830477933</v>
      </c>
      <c r="AP1101" s="8">
        <v>0.12875864224438863</v>
      </c>
      <c r="AQ1101" s="8">
        <v>1.5951590905125848</v>
      </c>
    </row>
    <row r="1102" spans="32:43" x14ac:dyDescent="0.25">
      <c r="AF1102" t="str">
        <v>Nicaragua|2006</v>
      </c>
      <c r="AG1102">
        <v>17</v>
      </c>
      <c r="AH1102" s="8">
        <v>172.89564005969601</v>
      </c>
      <c r="AI1102" s="8">
        <v>-155.89564005969601</v>
      </c>
      <c r="AJ1102" s="8">
        <v>-156.04260955628482</v>
      </c>
      <c r="AK1102" s="8">
        <v>9.4185490108586391E-4</v>
      </c>
      <c r="AL1102" s="8">
        <v>-1.6218009155027575</v>
      </c>
      <c r="AM1102" s="8">
        <v>3.5423402972345176E-4</v>
      </c>
      <c r="AN1102" s="8">
        <v>0.42767159014877493</v>
      </c>
      <c r="AO1102" s="8">
        <v>0.34103230141635921</v>
      </c>
      <c r="AP1102" s="8">
        <v>1.2734994760512302</v>
      </c>
      <c r="AQ1102" s="8">
        <v>-156.04260955628482</v>
      </c>
    </row>
    <row r="1103" spans="32:43" x14ac:dyDescent="0.25">
      <c r="AF1103" t="str">
        <v>Nicaragua|2005</v>
      </c>
      <c r="AG1103">
        <v>194</v>
      </c>
      <c r="AH1103" s="8">
        <v>172.04741269207284</v>
      </c>
      <c r="AI1103" s="8">
        <v>21.952587307927161</v>
      </c>
      <c r="AJ1103" s="8">
        <v>21.973230718240455</v>
      </c>
      <c r="AK1103" s="8">
        <v>9.394799780697669E-4</v>
      </c>
      <c r="AL1103" s="8">
        <v>0.228375109550015</v>
      </c>
      <c r="AM1103" s="8">
        <v>7.0064048598473272E-6</v>
      </c>
      <c r="AN1103" s="8">
        <v>0.42767159014877493</v>
      </c>
      <c r="AO1103" s="8">
        <v>0.34383111239769221</v>
      </c>
      <c r="AP1103" s="8">
        <v>0.47788608428161516</v>
      </c>
      <c r="AQ1103" s="8">
        <v>21.973230718240455</v>
      </c>
    </row>
    <row r="1104" spans="32:43" x14ac:dyDescent="0.25">
      <c r="AF1104" t="str">
        <v>Nicaragua|2004</v>
      </c>
      <c r="AG1104">
        <v>194</v>
      </c>
      <c r="AH1104" s="8">
        <v>173.27421428281042</v>
      </c>
      <c r="AI1104" s="8">
        <v>20.725785717189581</v>
      </c>
      <c r="AJ1104" s="8">
        <v>20.745641125970611</v>
      </c>
      <c r="AK1104" s="8">
        <v>9.5708822207356292E-4</v>
      </c>
      <c r="AL1104" s="8">
        <v>0.21561446171059959</v>
      </c>
      <c r="AM1104" s="8">
        <v>6.3624672817947658E-6</v>
      </c>
      <c r="AN1104" s="8">
        <v>0.42767159014877493</v>
      </c>
      <c r="AO1104" s="8">
        <v>0.35085204769515005</v>
      </c>
      <c r="AP1104" s="8">
        <v>0.46434304313793651</v>
      </c>
      <c r="AQ1104" s="8">
        <v>20.745641125970611</v>
      </c>
    </row>
    <row r="1105" spans="32:43" x14ac:dyDescent="0.25">
      <c r="AF1105" t="str">
        <v>Nicaragua|2003</v>
      </c>
      <c r="AG1105">
        <v>198</v>
      </c>
      <c r="AH1105" s="8">
        <v>173.27609442180676</v>
      </c>
      <c r="AI1105" s="8">
        <v>24.723905578193239</v>
      </c>
      <c r="AJ1105" s="8">
        <v>24.747228675600844</v>
      </c>
      <c r="AK1105" s="8">
        <v>9.4245289900274257E-4</v>
      </c>
      <c r="AL1105" s="8">
        <v>0.25720581208369991</v>
      </c>
      <c r="AM1105" s="8">
        <v>8.9152323436283865E-6</v>
      </c>
      <c r="AN1105" s="8">
        <v>0.42767159014877493</v>
      </c>
      <c r="AO1105" s="8">
        <v>0.35349962824367692</v>
      </c>
      <c r="AP1105" s="8">
        <v>0.50715462344703111</v>
      </c>
      <c r="AQ1105" s="8">
        <v>24.747228675600844</v>
      </c>
    </row>
    <row r="1106" spans="32:43" x14ac:dyDescent="0.25">
      <c r="AF1106" t="str">
        <v>Nicaragua|2002</v>
      </c>
      <c r="AG1106">
        <v>197</v>
      </c>
      <c r="AH1106" s="8">
        <v>177.53826768042228</v>
      </c>
      <c r="AI1106" s="8">
        <v>19.46173231957772</v>
      </c>
      <c r="AJ1106" s="8">
        <v>19.480665736737162</v>
      </c>
      <c r="AK1106" s="8">
        <v>9.7190811727430534E-4</v>
      </c>
      <c r="AL1106" s="8">
        <v>0.2024657650757693</v>
      </c>
      <c r="AM1106" s="8">
        <v>5.6970845751404606E-6</v>
      </c>
      <c r="AN1106" s="8">
        <v>0.42767159014877493</v>
      </c>
      <c r="AO1106" s="8">
        <v>0.35444548053859737</v>
      </c>
      <c r="AP1106" s="8">
        <v>0.44996195958744034</v>
      </c>
      <c r="AQ1106" s="8">
        <v>19.480665736737162</v>
      </c>
    </row>
    <row r="1107" spans="32:43" x14ac:dyDescent="0.25">
      <c r="AF1107" t="str">
        <v>Nicaragua|2001</v>
      </c>
      <c r="AG1107">
        <v>193</v>
      </c>
      <c r="AH1107" s="8">
        <v>181.77629422749786</v>
      </c>
      <c r="AI1107" s="8">
        <v>11.223705772502143</v>
      </c>
      <c r="AJ1107" s="8">
        <v>11.235506190326101</v>
      </c>
      <c r="AK1107" s="8">
        <v>1.050279143997835E-3</v>
      </c>
      <c r="AL1107" s="8">
        <v>0.11676788461407295</v>
      </c>
      <c r="AM1107" s="8">
        <v>2.0479054261618861E-6</v>
      </c>
      <c r="AN1107" s="8">
        <v>0.42767159014877493</v>
      </c>
      <c r="AO1107" s="8">
        <v>0.35804266982757771</v>
      </c>
      <c r="AP1107" s="8">
        <v>0.34171316131233948</v>
      </c>
      <c r="AQ1107" s="8">
        <v>11.235506190326101</v>
      </c>
    </row>
    <row r="1108" spans="32:43" x14ac:dyDescent="0.25">
      <c r="AF1108" t="str">
        <v>Nicaragua|2000</v>
      </c>
      <c r="AG1108">
        <v>192</v>
      </c>
      <c r="AH1108" s="8">
        <v>186.4731148462802</v>
      </c>
      <c r="AI1108" s="8">
        <v>5.5268851537198032</v>
      </c>
      <c r="AJ1108" s="8">
        <v>5.5333845696685602</v>
      </c>
      <c r="AK1108" s="8">
        <v>1.1745823676134861E-3</v>
      </c>
      <c r="AL1108" s="8">
        <v>5.7503542701220788E-2</v>
      </c>
      <c r="AM1108" s="8">
        <v>5.555012684263001E-7</v>
      </c>
      <c r="AN1108" s="8">
        <v>0.42767159014877493</v>
      </c>
      <c r="AO1108" s="8">
        <v>0.35907667318388575</v>
      </c>
      <c r="AP1108" s="8">
        <v>0.23979896309454882</v>
      </c>
      <c r="AQ1108" s="8">
        <v>5.5333845696685602</v>
      </c>
    </row>
    <row r="1109" spans="32:43" x14ac:dyDescent="0.25">
      <c r="AF1109" t="str">
        <v>Niger|2014</v>
      </c>
      <c r="AG1109">
        <v>223</v>
      </c>
      <c r="AH1109" s="8">
        <v>242.7573961827805</v>
      </c>
      <c r="AI1109" s="8">
        <v>-19.757396182780496</v>
      </c>
      <c r="AJ1109" s="8">
        <v>-19.862312809867518</v>
      </c>
      <c r="AK1109" s="8">
        <v>5.2821958898411946E-3</v>
      </c>
      <c r="AL1109" s="8">
        <v>-0.20598648044960916</v>
      </c>
      <c r="AM1109" s="8">
        <v>3.2188000987433243E-5</v>
      </c>
      <c r="AN1109" s="8">
        <v>0.42767159014877493</v>
      </c>
      <c r="AO1109" s="8">
        <v>0.36020157101698957</v>
      </c>
      <c r="AP1109" s="8">
        <v>0.45385733490779806</v>
      </c>
      <c r="AQ1109" s="8">
        <v>-19.862312809867518</v>
      </c>
    </row>
    <row r="1110" spans="32:43" x14ac:dyDescent="0.25">
      <c r="AF1110" t="str">
        <v>Niger|2013</v>
      </c>
      <c r="AG1110">
        <v>227</v>
      </c>
      <c r="AH1110" s="8">
        <v>243.59601283269825</v>
      </c>
      <c r="AI1110" s="8">
        <v>-16.59601283269825</v>
      </c>
      <c r="AJ1110" s="8">
        <v>-16.684326831932573</v>
      </c>
      <c r="AK1110" s="8">
        <v>5.2932311937990452E-3</v>
      </c>
      <c r="AL1110" s="8">
        <v>-0.17302751860581581</v>
      </c>
      <c r="AM1110" s="8">
        <v>2.2759258528363685E-5</v>
      </c>
      <c r="AN1110" s="8">
        <v>0.42767159014877493</v>
      </c>
      <c r="AO1110" s="8">
        <v>0.36072339097109873</v>
      </c>
      <c r="AP1110" s="8">
        <v>0.41596576614646524</v>
      </c>
      <c r="AQ1110" s="8">
        <v>-16.684326831932573</v>
      </c>
    </row>
    <row r="1111" spans="32:43" x14ac:dyDescent="0.25">
      <c r="AF1111" t="str">
        <v>Niger|2012</v>
      </c>
      <c r="AG1111">
        <v>232</v>
      </c>
      <c r="AH1111" s="8">
        <v>247.43730954890111</v>
      </c>
      <c r="AI1111" s="8">
        <v>-15.437309548901112</v>
      </c>
      <c r="AJ1111" s="8">
        <v>-15.523939985059197</v>
      </c>
      <c r="AK1111" s="8">
        <v>5.5804413210474284E-3</v>
      </c>
      <c r="AL1111" s="8">
        <v>-0.16097029433285209</v>
      </c>
      <c r="AM1111" s="8">
        <v>2.0772670128355744E-5</v>
      </c>
      <c r="AN1111" s="8">
        <v>0.4460670441920157</v>
      </c>
      <c r="AO1111" s="8">
        <v>0.36189296921671138</v>
      </c>
      <c r="AP1111" s="8">
        <v>0.40121103465988084</v>
      </c>
      <c r="AQ1111" s="8">
        <v>-15.523939985059197</v>
      </c>
    </row>
    <row r="1112" spans="32:43" x14ac:dyDescent="0.25">
      <c r="AF1112" t="str">
        <v>Niger|2011</v>
      </c>
      <c r="AG1112">
        <v>241</v>
      </c>
      <c r="AH1112" s="8">
        <v>252.2413483994992</v>
      </c>
      <c r="AI1112" s="8">
        <v>-11.241348399499202</v>
      </c>
      <c r="AJ1112" s="8">
        <v>-11.310043076574223</v>
      </c>
      <c r="AK1112" s="8">
        <v>6.0737767849269363E-3</v>
      </c>
      <c r="AL1112" s="8">
        <v>-0.117246608140994</v>
      </c>
      <c r="AM1112" s="8">
        <v>1.2000717537395615E-5</v>
      </c>
      <c r="AN1112" s="8">
        <v>0.4460670441920157</v>
      </c>
      <c r="AO1112" s="8">
        <v>0.36253304683990101</v>
      </c>
      <c r="AP1112" s="8">
        <v>0.34241292052285938</v>
      </c>
      <c r="AQ1112" s="8">
        <v>-11.310043076574223</v>
      </c>
    </row>
    <row r="1113" spans="32:43" x14ac:dyDescent="0.25">
      <c r="AF1113" t="str">
        <v>Niger|2010</v>
      </c>
      <c r="AG1113">
        <v>252</v>
      </c>
      <c r="AH1113" s="8">
        <v>258.47994457262826</v>
      </c>
      <c r="AI1113" s="8">
        <v>-6.4799445726282556</v>
      </c>
      <c r="AJ1113" s="8">
        <v>-6.5226759533959955</v>
      </c>
      <c r="AK1113" s="8">
        <v>6.5512039955765719E-3</v>
      </c>
      <c r="AL1113" s="8">
        <v>-6.7601681947190517E-2</v>
      </c>
      <c r="AM1113" s="8">
        <v>4.305192728418534E-6</v>
      </c>
      <c r="AN1113" s="8">
        <v>0.4460670441920157</v>
      </c>
      <c r="AO1113" s="8">
        <v>0.36307866915781561</v>
      </c>
      <c r="AP1113" s="8">
        <v>0.26000323449370877</v>
      </c>
      <c r="AQ1113" s="8">
        <v>-6.5226759533959955</v>
      </c>
    </row>
    <row r="1114" spans="32:43" x14ac:dyDescent="0.25">
      <c r="AF1114" t="str">
        <v>Niger|2009</v>
      </c>
      <c r="AG1114">
        <v>263</v>
      </c>
      <c r="AH1114" s="8">
        <v>264.67904452773831</v>
      </c>
      <c r="AI1114" s="8">
        <v>-1.6790445277383128</v>
      </c>
      <c r="AJ1114" s="8">
        <v>-1.6909645239305604</v>
      </c>
      <c r="AK1114" s="8">
        <v>7.0492290190336277E-3</v>
      </c>
      <c r="AL1114" s="8">
        <v>-1.7520936240757429E-2</v>
      </c>
      <c r="AM1114" s="8">
        <v>3.1133681729819798E-7</v>
      </c>
      <c r="AN1114" s="8">
        <v>0.4460670441920157</v>
      </c>
      <c r="AO1114" s="8">
        <v>0.36318227581970763</v>
      </c>
      <c r="AP1114" s="8">
        <v>0.13236667345203409</v>
      </c>
      <c r="AQ1114" s="8">
        <v>-1.6909645239305604</v>
      </c>
    </row>
    <row r="1115" spans="32:43" x14ac:dyDescent="0.25">
      <c r="AF1115" t="str">
        <v>Nigeria|2014</v>
      </c>
      <c r="AG1115">
        <v>362</v>
      </c>
      <c r="AH1115" s="8">
        <v>207.32000858434432</v>
      </c>
      <c r="AI1115" s="8">
        <v>154.67999141565568</v>
      </c>
      <c r="AJ1115" s="8">
        <v>154.92818113139268</v>
      </c>
      <c r="AK1115" s="8">
        <v>1.6019662396120457E-3</v>
      </c>
      <c r="AL1115" s="8">
        <v>1.6096862526486642</v>
      </c>
      <c r="AM1115" s="8">
        <v>5.9392837243163162E-4</v>
      </c>
      <c r="AN1115" s="8">
        <v>0.4460670441920157</v>
      </c>
      <c r="AO1115" s="8">
        <v>0.36331854415528503</v>
      </c>
      <c r="AP1115" s="8">
        <v>1.2687341142448501</v>
      </c>
      <c r="AQ1115" s="8">
        <v>154.92818113139268</v>
      </c>
    </row>
    <row r="1116" spans="32:43" x14ac:dyDescent="0.25">
      <c r="AF1116" t="str">
        <v>Nigeria|2013</v>
      </c>
      <c r="AG1116">
        <v>367</v>
      </c>
      <c r="AH1116" s="8">
        <v>241.39100625961032</v>
      </c>
      <c r="AI1116" s="8">
        <v>125.60899374038968</v>
      </c>
      <c r="AJ1116" s="8">
        <v>126.06749404327002</v>
      </c>
      <c r="AK1116" s="8">
        <v>3.6369431022636872E-3</v>
      </c>
      <c r="AL1116" s="8">
        <v>1.3084914298485673</v>
      </c>
      <c r="AM1116" s="8">
        <v>8.9281733801882578E-4</v>
      </c>
      <c r="AN1116" s="8">
        <v>0.45447839864891409</v>
      </c>
      <c r="AO1116" s="8">
        <v>0.36449734870214295</v>
      </c>
      <c r="AP1116" s="8">
        <v>1.1438931024569416</v>
      </c>
      <c r="AQ1116" s="8">
        <v>126.06749404327002</v>
      </c>
    </row>
    <row r="1117" spans="32:43" x14ac:dyDescent="0.25">
      <c r="AF1117" t="str">
        <v>Nigeria|2012</v>
      </c>
      <c r="AG1117">
        <v>374</v>
      </c>
      <c r="AH1117" s="8">
        <v>248.53448429268602</v>
      </c>
      <c r="AI1117" s="8">
        <v>125.46551570731398</v>
      </c>
      <c r="AJ1117" s="8">
        <v>125.95588346655656</v>
      </c>
      <c r="AK1117" s="8">
        <v>3.8931707336463126E-3</v>
      </c>
      <c r="AL1117" s="8">
        <v>1.307164881404131</v>
      </c>
      <c r="AM1117" s="8">
        <v>9.5402605416588084E-4</v>
      </c>
      <c r="AN1117" s="8">
        <v>0.45447839864891409</v>
      </c>
      <c r="AO1117" s="8">
        <v>0.36587893437518931</v>
      </c>
      <c r="AP1117" s="8">
        <v>1.1433131160815619</v>
      </c>
      <c r="AQ1117" s="8">
        <v>125.95588346655656</v>
      </c>
    </row>
    <row r="1118" spans="32:43" x14ac:dyDescent="0.25">
      <c r="AF1118" t="str">
        <v>Nigeria|2011</v>
      </c>
      <c r="AG1118">
        <v>375</v>
      </c>
      <c r="AH1118" s="8">
        <v>253.74309621242693</v>
      </c>
      <c r="AI1118" s="8">
        <v>121.25690378757307</v>
      </c>
      <c r="AJ1118" s="8">
        <v>121.7647381259652</v>
      </c>
      <c r="AK1118" s="8">
        <v>4.1706190659793725E-3</v>
      </c>
      <c r="AL1118" s="8">
        <v>1.2634933517779949</v>
      </c>
      <c r="AM1118" s="8">
        <v>9.5513216569802217E-4</v>
      </c>
      <c r="AN1118" s="8">
        <v>0.45447839864891409</v>
      </c>
      <c r="AO1118" s="8">
        <v>0.36666915000750505</v>
      </c>
      <c r="AP1118" s="8">
        <v>1.1240522015360297</v>
      </c>
      <c r="AQ1118" s="8">
        <v>121.7647381259652</v>
      </c>
    </row>
    <row r="1119" spans="32:43" x14ac:dyDescent="0.25">
      <c r="AF1119" t="str">
        <v>Nigeria|2010</v>
      </c>
      <c r="AG1119">
        <v>374</v>
      </c>
      <c r="AH1119" s="8">
        <v>256.94656241287458</v>
      </c>
      <c r="AI1119" s="8">
        <v>117.05343758712542</v>
      </c>
      <c r="AJ1119" s="8">
        <v>117.57488392344092</v>
      </c>
      <c r="AK1119" s="8">
        <v>4.4350146809845562E-3</v>
      </c>
      <c r="AL1119" s="8">
        <v>1.2198553065971514</v>
      </c>
      <c r="AM1119" s="8">
        <v>9.4698706635010037E-4</v>
      </c>
      <c r="AN1119" s="8">
        <v>0.45447839864891409</v>
      </c>
      <c r="AO1119" s="8">
        <v>0.36939001470348676</v>
      </c>
      <c r="AP1119" s="8">
        <v>1.1044706001506566</v>
      </c>
      <c r="AQ1119" s="8">
        <v>117.57488392344092</v>
      </c>
    </row>
    <row r="1120" spans="32:43" x14ac:dyDescent="0.25">
      <c r="AF1120" t="str">
        <v>Nigeria|2009</v>
      </c>
      <c r="AG1120">
        <v>376</v>
      </c>
      <c r="AH1120" s="8">
        <v>261.91258471706033</v>
      </c>
      <c r="AI1120" s="8">
        <v>114.08741528293967</v>
      </c>
      <c r="AJ1120" s="8">
        <v>114.63526665235572</v>
      </c>
      <c r="AK1120" s="8">
        <v>4.7790822616347638E-3</v>
      </c>
      <c r="AL1120" s="8">
        <v>1.189150841494454</v>
      </c>
      <c r="AM1120" s="8">
        <v>9.7006506713768201E-4</v>
      </c>
      <c r="AN1120" s="8">
        <v>0.45447839864891409</v>
      </c>
      <c r="AO1120" s="8">
        <v>0.37024998958816063</v>
      </c>
      <c r="AP1120" s="8">
        <v>1.0904819308427143</v>
      </c>
      <c r="AQ1120" s="8">
        <v>114.63526665235572</v>
      </c>
    </row>
    <row r="1121" spans="32:43" x14ac:dyDescent="0.25">
      <c r="AF1121" t="str">
        <v>Nigeria|2008</v>
      </c>
      <c r="AG1121">
        <v>386</v>
      </c>
      <c r="AH1121" s="8">
        <v>264.8185693274209</v>
      </c>
      <c r="AI1121" s="8">
        <v>121.1814306725791</v>
      </c>
      <c r="AJ1121" s="8">
        <v>121.8053216014559</v>
      </c>
      <c r="AK1121" s="8">
        <v>5.1220334273912481E-3</v>
      </c>
      <c r="AL1121" s="8">
        <v>1.2633105511596909</v>
      </c>
      <c r="AM1121" s="8">
        <v>1.1738018846127794E-3</v>
      </c>
      <c r="AN1121" s="8">
        <v>0.45447839864891409</v>
      </c>
      <c r="AO1121" s="8">
        <v>0.37051027042252294</v>
      </c>
      <c r="AP1121" s="8">
        <v>1.1239708853701198</v>
      </c>
      <c r="AQ1121" s="8">
        <v>121.8053216014559</v>
      </c>
    </row>
    <row r="1122" spans="32:43" x14ac:dyDescent="0.25">
      <c r="AF1122" t="str">
        <v>Nigeria|2007</v>
      </c>
      <c r="AG1122">
        <v>388</v>
      </c>
      <c r="AH1122" s="8">
        <v>269.13580222154746</v>
      </c>
      <c r="AI1122" s="8">
        <v>118.86419777845254</v>
      </c>
      <c r="AJ1122" s="8">
        <v>119.52227337562604</v>
      </c>
      <c r="AK1122" s="8">
        <v>5.5058825320812889E-3</v>
      </c>
      <c r="AL1122" s="8">
        <v>1.2393926279543759</v>
      </c>
      <c r="AM1122" s="8">
        <v>1.2149111002325462E-3</v>
      </c>
      <c r="AN1122" s="8">
        <v>0.45447839864891409</v>
      </c>
      <c r="AO1122" s="8">
        <v>0.37266250542183404</v>
      </c>
      <c r="AP1122" s="8">
        <v>1.1132801210631473</v>
      </c>
      <c r="AQ1122" s="8">
        <v>119.52227337562604</v>
      </c>
    </row>
    <row r="1123" spans="32:43" x14ac:dyDescent="0.25">
      <c r="AF1123" t="str">
        <v>Nigeria|2006</v>
      </c>
      <c r="AG1123">
        <v>396</v>
      </c>
      <c r="AH1123" s="8">
        <v>272.38501857935165</v>
      </c>
      <c r="AI1123" s="8">
        <v>123.61498142064835</v>
      </c>
      <c r="AJ1123" s="8">
        <v>124.33322581332422</v>
      </c>
      <c r="AK1123" s="8">
        <v>5.7767695479425092E-3</v>
      </c>
      <c r="AL1123" s="8">
        <v>1.2891044540796526</v>
      </c>
      <c r="AM1123" s="8">
        <v>1.3793653561734566E-3</v>
      </c>
      <c r="AN1123" s="8">
        <v>0.45447839864891409</v>
      </c>
      <c r="AO1123" s="8">
        <v>0.3734259066078649</v>
      </c>
      <c r="AP1123" s="8">
        <v>1.13538735860483</v>
      </c>
      <c r="AQ1123" s="8">
        <v>124.33322581332422</v>
      </c>
    </row>
    <row r="1124" spans="32:43" x14ac:dyDescent="0.25">
      <c r="AF1124" t="str">
        <v>Nigeria|2005</v>
      </c>
      <c r="AG1124">
        <v>4</v>
      </c>
      <c r="AH1124" s="8">
        <v>274.99162405587401</v>
      </c>
      <c r="AI1124" s="8">
        <v>-270.99162405587401</v>
      </c>
      <c r="AJ1124" s="8">
        <v>-272.61470751297196</v>
      </c>
      <c r="AK1124" s="8">
        <v>5.9537633604037779E-3</v>
      </c>
      <c r="AL1124" s="8">
        <v>-2.826256207410061</v>
      </c>
      <c r="AM1124" s="8">
        <v>6.834551211563831E-3</v>
      </c>
      <c r="AN1124" s="8">
        <v>0.45447839864891409</v>
      </c>
      <c r="AO1124" s="8">
        <v>0.37755741468909743</v>
      </c>
      <c r="AP1124" s="8">
        <v>1.6811472890291501</v>
      </c>
      <c r="AQ1124" s="8">
        <v>-272.61470751297196</v>
      </c>
    </row>
    <row r="1125" spans="32:43" x14ac:dyDescent="0.25">
      <c r="AF1125" t="str">
        <v>Pakistan|2014</v>
      </c>
      <c r="AG1125">
        <v>162</v>
      </c>
      <c r="AH1125" s="8">
        <v>202.81006023944485</v>
      </c>
      <c r="AI1125" s="8">
        <v>-40.810060239444852</v>
      </c>
      <c r="AJ1125" s="8">
        <v>-40.915485921890912</v>
      </c>
      <c r="AK1125" s="8">
        <v>2.5766694460704689E-3</v>
      </c>
      <c r="AL1125" s="8">
        <v>-0.42489970427502893</v>
      </c>
      <c r="AM1125" s="8">
        <v>6.662757438163302E-5</v>
      </c>
      <c r="AN1125" s="8">
        <v>0.46970075330452549</v>
      </c>
      <c r="AO1125" s="8">
        <v>0.37799908539204596</v>
      </c>
      <c r="AP1125" s="8">
        <v>0.65184331267186357</v>
      </c>
      <c r="AQ1125" s="8">
        <v>-40.915485921890912</v>
      </c>
    </row>
    <row r="1126" spans="32:43" x14ac:dyDescent="0.25">
      <c r="AF1126" t="str">
        <v>Pakistan|2013</v>
      </c>
      <c r="AG1126">
        <v>163</v>
      </c>
      <c r="AH1126" s="8">
        <v>204.3630901697195</v>
      </c>
      <c r="AI1126" s="8">
        <v>-41.363090169719499</v>
      </c>
      <c r="AJ1126" s="8">
        <v>-41.472972399822453</v>
      </c>
      <c r="AK1126" s="8">
        <v>2.6494901075241445E-3</v>
      </c>
      <c r="AL1126" s="8">
        <v>-0.43067337523401888</v>
      </c>
      <c r="AM1126" s="8">
        <v>7.0390248141671214E-5</v>
      </c>
      <c r="AN1126" s="8">
        <v>0.46970075330452549</v>
      </c>
      <c r="AO1126" s="8">
        <v>0.37894218789268647</v>
      </c>
      <c r="AP1126" s="8">
        <v>0.65625709537803767</v>
      </c>
      <c r="AQ1126" s="8">
        <v>-41.472972399822453</v>
      </c>
    </row>
    <row r="1127" spans="32:43" x14ac:dyDescent="0.25">
      <c r="AF1127" t="str">
        <v>Pakistan|2012</v>
      </c>
      <c r="AG1127">
        <v>165</v>
      </c>
      <c r="AH1127" s="8">
        <v>205.79650210161373</v>
      </c>
      <c r="AI1127" s="8">
        <v>-40.796502101613726</v>
      </c>
      <c r="AJ1127" s="8">
        <v>-40.908297196083907</v>
      </c>
      <c r="AK1127" s="8">
        <v>2.7328219978045112E-3</v>
      </c>
      <c r="AL1127" s="8">
        <v>-0.42479179495060193</v>
      </c>
      <c r="AM1127" s="8">
        <v>7.064054125096534E-5</v>
      </c>
      <c r="AN1127" s="8">
        <v>0.46970075330452549</v>
      </c>
      <c r="AO1127" s="8">
        <v>0.38072630957987152</v>
      </c>
      <c r="AP1127" s="8">
        <v>0.65176053497477271</v>
      </c>
      <c r="AQ1127" s="8">
        <v>-40.908297196083907</v>
      </c>
    </row>
    <row r="1128" spans="32:43" x14ac:dyDescent="0.25">
      <c r="AF1128" t="str">
        <v>Pakistan|2011</v>
      </c>
      <c r="AG1128">
        <v>167</v>
      </c>
      <c r="AH1128" s="8">
        <v>207.23602280191923</v>
      </c>
      <c r="AI1128" s="8">
        <v>-40.236022801919233</v>
      </c>
      <c r="AJ1128" s="8">
        <v>-40.349687211430677</v>
      </c>
      <c r="AK1128" s="8">
        <v>2.8169836587790369E-3</v>
      </c>
      <c r="AL1128" s="8">
        <v>-0.41897350818056384</v>
      </c>
      <c r="AM1128" s="8">
        <v>7.0840976824243677E-5</v>
      </c>
      <c r="AN1128" s="8">
        <v>0.47479897905845492</v>
      </c>
      <c r="AO1128" s="8">
        <v>0.38150273620283148</v>
      </c>
      <c r="AP1128" s="8">
        <v>0.6472816297258589</v>
      </c>
      <c r="AQ1128" s="8">
        <v>-40.349687211430677</v>
      </c>
    </row>
    <row r="1129" spans="32:43" x14ac:dyDescent="0.25">
      <c r="AF1129" t="str">
        <v>Pakistan|2010</v>
      </c>
      <c r="AG1129">
        <v>172</v>
      </c>
      <c r="AH1129" s="8">
        <v>207.5180180066433</v>
      </c>
      <c r="AI1129" s="8">
        <v>-35.518018006643302</v>
      </c>
      <c r="AJ1129" s="8">
        <v>-35.616254607455694</v>
      </c>
      <c r="AK1129" s="8">
        <v>2.7581957141508797E-3</v>
      </c>
      <c r="AL1129" s="8">
        <v>-0.36983451495564551</v>
      </c>
      <c r="AM1129" s="8">
        <v>5.4043248011845386E-5</v>
      </c>
      <c r="AN1129" s="8">
        <v>0.47479897905845492</v>
      </c>
      <c r="AO1129" s="8">
        <v>0.38160440776066351</v>
      </c>
      <c r="AP1129" s="8">
        <v>0.60814020994803941</v>
      </c>
      <c r="AQ1129" s="8">
        <v>-35.616254607455694</v>
      </c>
    </row>
    <row r="1130" spans="32:43" x14ac:dyDescent="0.25">
      <c r="AF1130" t="str">
        <v>Pakistan|2009</v>
      </c>
      <c r="AG1130">
        <v>175</v>
      </c>
      <c r="AH1130" s="8">
        <v>210.34216718269673</v>
      </c>
      <c r="AI1130" s="8">
        <v>-35.342167182696727</v>
      </c>
      <c r="AJ1130" s="8">
        <v>-35.446239740037662</v>
      </c>
      <c r="AK1130" s="8">
        <v>2.9360676366296055E-3</v>
      </c>
      <c r="AL1130" s="8">
        <v>-0.36803627629709701</v>
      </c>
      <c r="AM1130" s="8">
        <v>5.6980501262511499E-5</v>
      </c>
      <c r="AN1130" s="8">
        <v>0.47479897905845492</v>
      </c>
      <c r="AO1130" s="8">
        <v>0.38723459850534553</v>
      </c>
      <c r="AP1130" s="8">
        <v>0.60665993463974277</v>
      </c>
      <c r="AQ1130" s="8">
        <v>-35.446239740037662</v>
      </c>
    </row>
    <row r="1131" spans="32:43" x14ac:dyDescent="0.25">
      <c r="AF1131" t="str">
        <v>Pakistan|2008</v>
      </c>
      <c r="AG1131">
        <v>177</v>
      </c>
      <c r="AH1131" s="8">
        <v>210.31814576493096</v>
      </c>
      <c r="AI1131" s="8">
        <v>-33.318145764930961</v>
      </c>
      <c r="AJ1131" s="8">
        <v>-33.416332262745215</v>
      </c>
      <c r="AK1131" s="8">
        <v>2.9382787147984569E-3</v>
      </c>
      <c r="AL1131" s="8">
        <v>-0.3469594785582879</v>
      </c>
      <c r="AM1131" s="8">
        <v>5.0679277939615429E-5</v>
      </c>
      <c r="AN1131" s="8">
        <v>0.47479897905845492</v>
      </c>
      <c r="AO1131" s="8">
        <v>0.39191118165175581</v>
      </c>
      <c r="AP1131" s="8">
        <v>0.58903266340525451</v>
      </c>
      <c r="AQ1131" s="8">
        <v>-33.416332262745215</v>
      </c>
    </row>
    <row r="1132" spans="32:43" x14ac:dyDescent="0.25">
      <c r="AF1132" t="str">
        <v>Pakistan|2007</v>
      </c>
      <c r="AG1132">
        <v>178</v>
      </c>
      <c r="AH1132" s="8">
        <v>218.91089809193755</v>
      </c>
      <c r="AI1132" s="8">
        <v>-40.910898091937554</v>
      </c>
      <c r="AJ1132" s="8">
        <v>-41.056197144620313</v>
      </c>
      <c r="AK1132" s="8">
        <v>3.5390285215881399E-3</v>
      </c>
      <c r="AL1132" s="8">
        <v>-0.42615522833294939</v>
      </c>
      <c r="AM1132" s="8">
        <v>9.2142792807173331E-5</v>
      </c>
      <c r="AN1132" s="8">
        <v>0.47479897905845492</v>
      </c>
      <c r="AO1132" s="8">
        <v>0.39373152185597343</v>
      </c>
      <c r="AP1132" s="8">
        <v>0.65280565893146891</v>
      </c>
      <c r="AQ1132" s="8">
        <v>-41.056197144620313</v>
      </c>
    </row>
    <row r="1133" spans="32:43" x14ac:dyDescent="0.25">
      <c r="AF1133" t="str">
        <v>Pakistan|2006</v>
      </c>
      <c r="AG1133">
        <v>179</v>
      </c>
      <c r="AH1133" s="8">
        <v>221.59266371702643</v>
      </c>
      <c r="AI1133" s="8">
        <v>-42.592663717026426</v>
      </c>
      <c r="AJ1133" s="8">
        <v>-42.755763652137539</v>
      </c>
      <c r="AK1133" s="8">
        <v>3.8146888554745472E-3</v>
      </c>
      <c r="AL1133" s="8">
        <v>-0.44373500343114758</v>
      </c>
      <c r="AM1133" s="8">
        <v>1.0771305021994423E-4</v>
      </c>
      <c r="AN1133" s="8">
        <v>0.47479897905845492</v>
      </c>
      <c r="AO1133" s="8">
        <v>0.3951521840365701</v>
      </c>
      <c r="AP1133" s="8">
        <v>0.66613437340460635</v>
      </c>
      <c r="AQ1133" s="8">
        <v>-42.755763652137539</v>
      </c>
    </row>
    <row r="1134" spans="32:43" x14ac:dyDescent="0.25">
      <c r="AF1134" t="str">
        <v>Pakistan|2005</v>
      </c>
      <c r="AG1134">
        <v>2</v>
      </c>
      <c r="AH1134" s="8">
        <v>227.40013783663761</v>
      </c>
      <c r="AI1134" s="8">
        <v>-225.40013783663761</v>
      </c>
      <c r="AJ1134" s="8">
        <v>-226.37158561537376</v>
      </c>
      <c r="AK1134" s="8">
        <v>4.2913856705793594E-3</v>
      </c>
      <c r="AL1134" s="8">
        <v>-2.3488051978721276</v>
      </c>
      <c r="AM1134" s="8">
        <v>3.3967316735330055E-3</v>
      </c>
      <c r="AN1134" s="8">
        <v>0.48503273777158118</v>
      </c>
      <c r="AO1134" s="8">
        <v>0.39534790903201328</v>
      </c>
      <c r="AP1134" s="8">
        <v>1.5325812206444811</v>
      </c>
      <c r="AQ1134" s="8">
        <v>-226.37158561537376</v>
      </c>
    </row>
    <row r="1135" spans="32:43" x14ac:dyDescent="0.25">
      <c r="AF1135" t="str">
        <v>Pakistan|2004</v>
      </c>
      <c r="AG1135">
        <v>183</v>
      </c>
      <c r="AH1135" s="8">
        <v>234.45106207946151</v>
      </c>
      <c r="AI1135" s="8">
        <v>-51.451062079461508</v>
      </c>
      <c r="AJ1135" s="8">
        <v>-51.70765033734088</v>
      </c>
      <c r="AK1135" s="8">
        <v>4.9622880986737398E-3</v>
      </c>
      <c r="AL1135" s="8">
        <v>-0.53633177554935474</v>
      </c>
      <c r="AM1135" s="8">
        <v>2.0493278868437679E-4</v>
      </c>
      <c r="AN1135" s="8">
        <v>0.48503273777158118</v>
      </c>
      <c r="AO1135" s="8">
        <v>0.39550982818928143</v>
      </c>
      <c r="AP1135" s="8">
        <v>0.7323467590898145</v>
      </c>
      <c r="AQ1135" s="8">
        <v>-51.70765033734088</v>
      </c>
    </row>
    <row r="1136" spans="32:43" x14ac:dyDescent="0.25">
      <c r="AF1136" t="str">
        <v>Pakistan|2003</v>
      </c>
      <c r="AG1136">
        <v>185</v>
      </c>
      <c r="AH1136" s="8">
        <v>234.47407269677711</v>
      </c>
      <c r="AI1136" s="8">
        <v>-49.474072696777114</v>
      </c>
      <c r="AJ1136" s="8">
        <v>-49.720390986235117</v>
      </c>
      <c r="AK1136" s="8">
        <v>4.954069840806318E-3</v>
      </c>
      <c r="AL1136" s="8">
        <v>-0.51572128161924713</v>
      </c>
      <c r="AM1136" s="8">
        <v>1.8916947719761879E-4</v>
      </c>
      <c r="AN1136" s="8">
        <v>0.48503273777158118</v>
      </c>
      <c r="AO1136" s="8">
        <v>0.39564231003593991</v>
      </c>
      <c r="AP1136" s="8">
        <v>0.71813736960225594</v>
      </c>
      <c r="AQ1136" s="8">
        <v>-49.720390986235117</v>
      </c>
    </row>
    <row r="1137" spans="32:43" x14ac:dyDescent="0.25">
      <c r="AF1137" t="str">
        <v>Panama|2014</v>
      </c>
      <c r="AG1137">
        <v>119</v>
      </c>
      <c r="AH1137" s="8">
        <v>145.45101228483986</v>
      </c>
      <c r="AI1137" s="8">
        <v>-26.451012284839862</v>
      </c>
      <c r="AJ1137" s="8">
        <v>-26.498175723703191</v>
      </c>
      <c r="AK1137" s="8">
        <v>1.7798749376222063E-3</v>
      </c>
      <c r="AL1137" s="8">
        <v>-0.2752885135387087</v>
      </c>
      <c r="AM1137" s="8">
        <v>1.9303733263004696E-5</v>
      </c>
      <c r="AN1137" s="8">
        <v>0.48503273777158118</v>
      </c>
      <c r="AO1137" s="8">
        <v>0.39617377531437914</v>
      </c>
      <c r="AP1137" s="8">
        <v>0.52467943883738066</v>
      </c>
      <c r="AQ1137" s="8">
        <v>-26.498175723703191</v>
      </c>
    </row>
    <row r="1138" spans="32:43" x14ac:dyDescent="0.25">
      <c r="AF1138" t="str">
        <v>Panama|2013</v>
      </c>
      <c r="AG1138">
        <v>118</v>
      </c>
      <c r="AH1138" s="8">
        <v>148.1089888327584</v>
      </c>
      <c r="AI1138" s="8">
        <v>-30.108988832758399</v>
      </c>
      <c r="AJ1138" s="8">
        <v>-30.161937837182688</v>
      </c>
      <c r="AK1138" s="8">
        <v>1.7554908013574333E-3</v>
      </c>
      <c r="AL1138" s="8">
        <v>-0.31335502235007812</v>
      </c>
      <c r="AM1138" s="8">
        <v>2.4668168580728585E-5</v>
      </c>
      <c r="AN1138" s="8">
        <v>0.48503273777158118</v>
      </c>
      <c r="AO1138" s="8">
        <v>0.3966500407244461</v>
      </c>
      <c r="AP1138" s="8">
        <v>0.55978122722191936</v>
      </c>
      <c r="AQ1138" s="8">
        <v>-30.161937837182688</v>
      </c>
    </row>
    <row r="1139" spans="32:43" x14ac:dyDescent="0.25">
      <c r="AF1139" t="str">
        <v>Panama|2012</v>
      </c>
      <c r="AG1139">
        <v>12</v>
      </c>
      <c r="AH1139" s="8">
        <v>156.52693615178899</v>
      </c>
      <c r="AI1139" s="8">
        <v>-144.52693615178899</v>
      </c>
      <c r="AJ1139" s="8">
        <v>-144.76948825289529</v>
      </c>
      <c r="AK1139" s="8">
        <v>1.6754366132909438E-3</v>
      </c>
      <c r="AL1139" s="8">
        <v>-1.5040832398665043</v>
      </c>
      <c r="AM1139" s="8">
        <v>5.4237785441894014E-4</v>
      </c>
      <c r="AN1139" s="8">
        <v>0.49359980048737379</v>
      </c>
      <c r="AO1139" s="8">
        <v>0.41430450930038598</v>
      </c>
      <c r="AP1139" s="8">
        <v>1.2264107141844873</v>
      </c>
      <c r="AQ1139" s="8">
        <v>-144.76948825289529</v>
      </c>
    </row>
    <row r="1140" spans="32:43" x14ac:dyDescent="0.25">
      <c r="AF1140" t="str">
        <v>Panama|2011</v>
      </c>
      <c r="AG1140">
        <v>121</v>
      </c>
      <c r="AH1140" s="8">
        <v>155.28657267676132</v>
      </c>
      <c r="AI1140" s="8">
        <v>-34.286572676761324</v>
      </c>
      <c r="AJ1140" s="8">
        <v>-34.3453090952313</v>
      </c>
      <c r="AK1140" s="8">
        <v>1.7101729469697785E-3</v>
      </c>
      <c r="AL1140" s="8">
        <v>-0.35682453312313145</v>
      </c>
      <c r="AM1140" s="8">
        <v>3.1159806998419347E-5</v>
      </c>
      <c r="AN1140" s="8">
        <v>0.49359980048737379</v>
      </c>
      <c r="AO1140" s="8">
        <v>0.41493811863626284</v>
      </c>
      <c r="AP1140" s="8">
        <v>0.5973479163127059</v>
      </c>
      <c r="AQ1140" s="8">
        <v>-34.3453090952313</v>
      </c>
    </row>
    <row r="1141" spans="32:43" x14ac:dyDescent="0.25">
      <c r="AF1141" t="str">
        <v>Panama|2010</v>
      </c>
      <c r="AG1141">
        <v>122</v>
      </c>
      <c r="AH1141" s="8">
        <v>151.98072522197904</v>
      </c>
      <c r="AI1141" s="8">
        <v>-29.980725221979043</v>
      </c>
      <c r="AJ1141" s="8">
        <v>-30.029446117181209</v>
      </c>
      <c r="AK1141" s="8">
        <v>1.6224373573874031E-3</v>
      </c>
      <c r="AL1141" s="8">
        <v>-0.31199934494659032</v>
      </c>
      <c r="AM1141" s="8">
        <v>2.2598647596021485E-5</v>
      </c>
      <c r="AN1141" s="8">
        <v>0.49359980048737379</v>
      </c>
      <c r="AO1141" s="8">
        <v>0.4168219872511717</v>
      </c>
      <c r="AP1141" s="8">
        <v>0.55856901538358739</v>
      </c>
      <c r="AQ1141" s="8">
        <v>-30.029446117181209</v>
      </c>
    </row>
    <row r="1142" spans="32:43" x14ac:dyDescent="0.25">
      <c r="AF1142" t="str">
        <v>Panama|2009</v>
      </c>
      <c r="AG1142">
        <v>127</v>
      </c>
      <c r="AH1142" s="8">
        <v>152.19934430656028</v>
      </c>
      <c r="AI1142" s="8">
        <v>-25.199344306560278</v>
      </c>
      <c r="AJ1142" s="8">
        <v>-25.238649888122008</v>
      </c>
      <c r="AK1142" s="8">
        <v>1.557356741979635E-3</v>
      </c>
      <c r="AL1142" s="8">
        <v>-0.26223257167968328</v>
      </c>
      <c r="AM1142" s="8">
        <v>1.5322873423041344E-5</v>
      </c>
      <c r="AN1142" s="8">
        <v>0.49359980048737379</v>
      </c>
      <c r="AO1142" s="8">
        <v>0.41720879715367432</v>
      </c>
      <c r="AP1142" s="8">
        <v>0.51208648847600269</v>
      </c>
      <c r="AQ1142" s="8">
        <v>-25.238649888122008</v>
      </c>
    </row>
    <row r="1143" spans="32:43" x14ac:dyDescent="0.25">
      <c r="AF1143" t="str">
        <v>Panama|2008</v>
      </c>
      <c r="AG1143">
        <v>127</v>
      </c>
      <c r="AH1143" s="8">
        <v>152.31523027335001</v>
      </c>
      <c r="AI1143" s="8">
        <v>-25.315230273350011</v>
      </c>
      <c r="AJ1143" s="8">
        <v>-25.352328535101375</v>
      </c>
      <c r="AK1143" s="8">
        <v>1.4633078653899284E-3</v>
      </c>
      <c r="AL1143" s="8">
        <v>-0.26342611224160734</v>
      </c>
      <c r="AM1143" s="8">
        <v>1.4527513367714351E-5</v>
      </c>
      <c r="AN1143" s="8">
        <v>0.5004796003899008</v>
      </c>
      <c r="AO1143" s="8">
        <v>0.4198060857512938</v>
      </c>
      <c r="AP1143" s="8">
        <v>0.51325053554926503</v>
      </c>
      <c r="AQ1143" s="8">
        <v>-25.352328535101375</v>
      </c>
    </row>
    <row r="1144" spans="32:43" x14ac:dyDescent="0.25">
      <c r="AF1144" t="str">
        <v>Panama|2007</v>
      </c>
      <c r="AG1144">
        <v>124</v>
      </c>
      <c r="AH1144" s="8">
        <v>153.69319136444776</v>
      </c>
      <c r="AI1144" s="8">
        <v>-29.693191364447756</v>
      </c>
      <c r="AJ1144" s="8">
        <v>-29.736008343278595</v>
      </c>
      <c r="AK1144" s="8">
        <v>1.4399033769614583E-3</v>
      </c>
      <c r="AL1144" s="8">
        <v>-0.30897883249277347</v>
      </c>
      <c r="AM1144" s="8">
        <v>1.966611428390769E-5</v>
      </c>
      <c r="AN1144" s="8">
        <v>0.5004796003899008</v>
      </c>
      <c r="AO1144" s="8">
        <v>0.41992259095699319</v>
      </c>
      <c r="AP1144" s="8">
        <v>0.55585864434474119</v>
      </c>
      <c r="AQ1144" s="8">
        <v>-29.736008343278595</v>
      </c>
    </row>
    <row r="1145" spans="32:43" x14ac:dyDescent="0.25">
      <c r="AF1145" t="str">
        <v>Panama|2006</v>
      </c>
      <c r="AG1145">
        <v>125</v>
      </c>
      <c r="AH1145" s="8">
        <v>148.54185795210432</v>
      </c>
      <c r="AI1145" s="8">
        <v>-23.541857952104323</v>
      </c>
      <c r="AJ1145" s="8">
        <v>-23.568474501008783</v>
      </c>
      <c r="AK1145" s="8">
        <v>1.1293284554042583E-3</v>
      </c>
      <c r="AL1145" s="8">
        <v>-0.24493173466867246</v>
      </c>
      <c r="AM1145" s="8">
        <v>9.689538349621636E-6</v>
      </c>
      <c r="AN1145" s="8">
        <v>0.5004796003899008</v>
      </c>
      <c r="AO1145" s="8">
        <v>0.42078375183129124</v>
      </c>
      <c r="AP1145" s="8">
        <v>0.49490578362823007</v>
      </c>
      <c r="AQ1145" s="8">
        <v>-23.568474501008783</v>
      </c>
    </row>
    <row r="1146" spans="32:43" x14ac:dyDescent="0.25">
      <c r="AF1146" t="str">
        <v>Panama|2005</v>
      </c>
      <c r="AG1146">
        <v>122</v>
      </c>
      <c r="AH1146" s="8">
        <v>147.87684725963445</v>
      </c>
      <c r="AI1146" s="8">
        <v>-25.876847259634445</v>
      </c>
      <c r="AJ1146" s="8">
        <v>-25.905204115410221</v>
      </c>
      <c r="AK1146" s="8">
        <v>1.0946393492768142E-3</v>
      </c>
      <c r="AL1146" s="8">
        <v>-0.26922051129924651</v>
      </c>
      <c r="AM1146" s="8">
        <v>1.1346579527542709E-5</v>
      </c>
      <c r="AN1146" s="8">
        <v>0.5004796003899008</v>
      </c>
      <c r="AO1146" s="8">
        <v>0.42170599945909082</v>
      </c>
      <c r="AP1146" s="8">
        <v>0.51886463677846317</v>
      </c>
      <c r="AQ1146" s="8">
        <v>-25.905204115410221</v>
      </c>
    </row>
    <row r="1147" spans="32:43" x14ac:dyDescent="0.25">
      <c r="AF1147" t="str">
        <v>Panama|2004</v>
      </c>
      <c r="AG1147">
        <v>123</v>
      </c>
      <c r="AH1147" s="8">
        <v>151.30282859407706</v>
      </c>
      <c r="AI1147" s="8">
        <v>-28.302828594077056</v>
      </c>
      <c r="AJ1147" s="8">
        <v>-28.334206745682046</v>
      </c>
      <c r="AK1147" s="8">
        <v>1.1074300363030859E-3</v>
      </c>
      <c r="AL1147" s="8">
        <v>-0.29446209939491164</v>
      </c>
      <c r="AM1147" s="8">
        <v>1.373277434832681E-5</v>
      </c>
      <c r="AN1147" s="8">
        <v>0.5004796003899008</v>
      </c>
      <c r="AO1147" s="8">
        <v>0.42190964258531444</v>
      </c>
      <c r="AP1147" s="8">
        <v>0.54264362098426222</v>
      </c>
      <c r="AQ1147" s="8">
        <v>-28.334206745682046</v>
      </c>
    </row>
    <row r="1148" spans="32:43" x14ac:dyDescent="0.25">
      <c r="AF1148" t="str">
        <v>Panama|2003</v>
      </c>
      <c r="AG1148">
        <v>126</v>
      </c>
      <c r="AH1148" s="8">
        <v>151.7447705067664</v>
      </c>
      <c r="AI1148" s="8">
        <v>-25.7447705067664</v>
      </c>
      <c r="AJ1148" s="8">
        <v>-25.784258833172959</v>
      </c>
      <c r="AK1148" s="8">
        <v>1.5314896837661332E-3</v>
      </c>
      <c r="AL1148" s="8">
        <v>-0.2679049837525842</v>
      </c>
      <c r="AM1148" s="8">
        <v>1.5726904460709163E-5</v>
      </c>
      <c r="AN1148" s="8">
        <v>0.5004796003899008</v>
      </c>
      <c r="AO1148" s="8">
        <v>0.42278580463251181</v>
      </c>
      <c r="AP1148" s="8">
        <v>0.51759538613919676</v>
      </c>
      <c r="AQ1148" s="8">
        <v>-25.784258833172959</v>
      </c>
    </row>
    <row r="1149" spans="32:43" x14ac:dyDescent="0.25">
      <c r="AF1149" t="str">
        <v>Panama|2002</v>
      </c>
      <c r="AG1149">
        <v>125</v>
      </c>
      <c r="AH1149" s="8">
        <v>155.49328484126451</v>
      </c>
      <c r="AI1149" s="8">
        <v>-30.493284841264511</v>
      </c>
      <c r="AJ1149" s="8">
        <v>-30.537028398606381</v>
      </c>
      <c r="AK1149" s="8">
        <v>1.4324759033811087E-3</v>
      </c>
      <c r="AL1149" s="8">
        <v>-0.31730319564557108</v>
      </c>
      <c r="AM1149" s="8">
        <v>2.0632922150686288E-5</v>
      </c>
      <c r="AN1149" s="8">
        <v>0.51084402492848424</v>
      </c>
      <c r="AO1149" s="8">
        <v>0.42640419761146942</v>
      </c>
      <c r="AP1149" s="8">
        <v>0.56329672078361248</v>
      </c>
      <c r="AQ1149" s="8">
        <v>-30.537028398606381</v>
      </c>
    </row>
    <row r="1150" spans="32:43" x14ac:dyDescent="0.25">
      <c r="AF1150" t="str">
        <v>Panama|2001</v>
      </c>
      <c r="AG1150">
        <v>124</v>
      </c>
      <c r="AH1150" s="8">
        <v>157.46015904341186</v>
      </c>
      <c r="AI1150" s="8">
        <v>-33.460159043411863</v>
      </c>
      <c r="AJ1150" s="8">
        <v>-33.499530566606055</v>
      </c>
      <c r="AK1150" s="8">
        <v>1.1752858182865872E-3</v>
      </c>
      <c r="AL1150" s="8">
        <v>-0.3481306935771144</v>
      </c>
      <c r="AM1150" s="8">
        <v>2.0372334890394865E-5</v>
      </c>
      <c r="AN1150" s="8">
        <v>0.51084402492848424</v>
      </c>
      <c r="AO1150" s="8">
        <v>0.42729926774231003</v>
      </c>
      <c r="AP1150" s="8">
        <v>0.59002601093266593</v>
      </c>
      <c r="AQ1150" s="8">
        <v>-33.499530566606055</v>
      </c>
    </row>
    <row r="1151" spans="32:43" x14ac:dyDescent="0.25">
      <c r="AF1151" t="str">
        <v>Papua New Guinea|2014</v>
      </c>
      <c r="AG1151">
        <v>278</v>
      </c>
      <c r="AH1151" s="8">
        <v>176.50270166431821</v>
      </c>
      <c r="AI1151" s="8">
        <v>101.49729833568179</v>
      </c>
      <c r="AJ1151" s="8">
        <v>101.65067539893057</v>
      </c>
      <c r="AK1151" s="8">
        <v>1.5088641826220273E-3</v>
      </c>
      <c r="AL1151" s="8">
        <v>1.0561882451297311</v>
      </c>
      <c r="AM1151" s="8">
        <v>2.4081889262412897E-4</v>
      </c>
      <c r="AN1151" s="8">
        <v>0.51084402492848424</v>
      </c>
      <c r="AO1151" s="8">
        <v>0.42809646735666651</v>
      </c>
      <c r="AP1151" s="8">
        <v>1.0277101951083929</v>
      </c>
      <c r="AQ1151" s="8">
        <v>101.65067539893057</v>
      </c>
    </row>
    <row r="1152" spans="32:43" x14ac:dyDescent="0.25">
      <c r="AF1152" t="str">
        <v>Papua New Guinea|2013</v>
      </c>
      <c r="AG1152">
        <v>281</v>
      </c>
      <c r="AH1152" s="8">
        <v>178.32093530942782</v>
      </c>
      <c r="AI1152" s="8">
        <v>102.67906469057218</v>
      </c>
      <c r="AJ1152" s="8">
        <v>102.83391007399327</v>
      </c>
      <c r="AK1152" s="8">
        <v>1.5057813449831274E-3</v>
      </c>
      <c r="AL1152" s="8">
        <v>1.068484142028763</v>
      </c>
      <c r="AM1152" s="8">
        <v>2.4595433394672612E-4</v>
      </c>
      <c r="AN1152" s="8">
        <v>0.51084402492848424</v>
      </c>
      <c r="AO1152" s="8">
        <v>0.43013327576840577</v>
      </c>
      <c r="AP1152" s="8">
        <v>1.0336750659800027</v>
      </c>
      <c r="AQ1152" s="8">
        <v>102.83391007399327</v>
      </c>
    </row>
    <row r="1153" spans="32:43" x14ac:dyDescent="0.25">
      <c r="AF1153" t="str">
        <v>Papua New Guinea|2012</v>
      </c>
      <c r="AG1153">
        <v>284</v>
      </c>
      <c r="AH1153" s="8">
        <v>181.66765995891606</v>
      </c>
      <c r="AI1153" s="8">
        <v>102.33234004108394</v>
      </c>
      <c r="AJ1153" s="8">
        <v>102.48693176473938</v>
      </c>
      <c r="AK1153" s="8">
        <v>1.5084042520690875E-3</v>
      </c>
      <c r="AL1153" s="8">
        <v>1.0648775044025691</v>
      </c>
      <c r="AM1153" s="8">
        <v>2.4472289379679212E-4</v>
      </c>
      <c r="AN1153" s="8">
        <v>0.51084402492848424</v>
      </c>
      <c r="AO1153" s="8">
        <v>0.43365825737037395</v>
      </c>
      <c r="AP1153" s="8">
        <v>1.0319290210099574</v>
      </c>
      <c r="AQ1153" s="8">
        <v>102.48693176473938</v>
      </c>
    </row>
    <row r="1154" spans="32:43" x14ac:dyDescent="0.25">
      <c r="AF1154" t="str">
        <v>Papua New Guinea|2011</v>
      </c>
      <c r="AG1154">
        <v>285</v>
      </c>
      <c r="AH1154" s="8">
        <v>184.94916387417695</v>
      </c>
      <c r="AI1154" s="8">
        <v>100.05083612582305</v>
      </c>
      <c r="AJ1154" s="8">
        <v>100.17647614058117</v>
      </c>
      <c r="AK1154" s="8">
        <v>1.2541868071083617E-3</v>
      </c>
      <c r="AL1154" s="8">
        <v>1.0410035026312483</v>
      </c>
      <c r="AM1154" s="8">
        <v>1.9440776071431693E-4</v>
      </c>
      <c r="AN1154" s="8">
        <v>0.51084402492848424</v>
      </c>
      <c r="AO1154" s="8">
        <v>0.43407871193315817</v>
      </c>
      <c r="AP1154" s="8">
        <v>1.0202957917345579</v>
      </c>
      <c r="AQ1154" s="8">
        <v>100.17647614058117</v>
      </c>
    </row>
    <row r="1155" spans="32:43" x14ac:dyDescent="0.25">
      <c r="AF1155" t="str">
        <v>Papua New Guinea|2010</v>
      </c>
      <c r="AG1155">
        <v>286</v>
      </c>
      <c r="AH1155" s="8">
        <v>189.8638252396207</v>
      </c>
      <c r="AI1155" s="8">
        <v>96.136174760379305</v>
      </c>
      <c r="AJ1155" s="8">
        <v>96.26688617478986</v>
      </c>
      <c r="AK1155" s="8">
        <v>1.3578024552828403E-3</v>
      </c>
      <c r="AL1155" s="8">
        <v>1.0003243378442375</v>
      </c>
      <c r="AM1155" s="8">
        <v>1.9436152906987124E-4</v>
      </c>
      <c r="AN1155" s="8">
        <v>0.52126361871264293</v>
      </c>
      <c r="AO1155" s="8">
        <v>0.43441527710374828</v>
      </c>
      <c r="AP1155" s="8">
        <v>1.000162155774871</v>
      </c>
      <c r="AQ1155" s="8">
        <v>96.26688617478986</v>
      </c>
    </row>
    <row r="1156" spans="32:43" x14ac:dyDescent="0.25">
      <c r="AF1156" t="str">
        <v>Papua New Guinea|2009</v>
      </c>
      <c r="AG1156">
        <v>288</v>
      </c>
      <c r="AH1156" s="8">
        <v>195.69777371324415</v>
      </c>
      <c r="AI1156" s="8">
        <v>92.302226286755854</v>
      </c>
      <c r="AJ1156" s="8">
        <v>92.439740694456077</v>
      </c>
      <c r="AK1156" s="8">
        <v>1.4876113527271598E-3</v>
      </c>
      <c r="AL1156" s="8">
        <v>0.96049343676625509</v>
      </c>
      <c r="AM1156" s="8">
        <v>1.963481391174908E-4</v>
      </c>
      <c r="AN1156" s="8">
        <v>0.52126361871264293</v>
      </c>
      <c r="AO1156" s="8">
        <v>0.43661195616514453</v>
      </c>
      <c r="AP1156" s="8">
        <v>0.98004767066008325</v>
      </c>
      <c r="AQ1156" s="8">
        <v>92.439740694456077</v>
      </c>
    </row>
    <row r="1157" spans="32:43" x14ac:dyDescent="0.25">
      <c r="AF1157" t="str">
        <v>Papua New Guinea|2008</v>
      </c>
      <c r="AG1157">
        <v>29</v>
      </c>
      <c r="AH1157" s="8">
        <v>201.53398449968435</v>
      </c>
      <c r="AI1157" s="8">
        <v>-172.53398449968435</v>
      </c>
      <c r="AJ1157" s="8">
        <v>-172.81083669300267</v>
      </c>
      <c r="AK1157" s="8">
        <v>1.6020534279926344E-3</v>
      </c>
      <c r="AL1157" s="8">
        <v>-1.7954849398988217</v>
      </c>
      <c r="AM1157" s="8">
        <v>7.3899042253102983E-4</v>
      </c>
      <c r="AN1157" s="8">
        <v>0.52126361871264293</v>
      </c>
      <c r="AO1157" s="8">
        <v>0.43694985642505363</v>
      </c>
      <c r="AP1157" s="8">
        <v>1.3399570664386309</v>
      </c>
      <c r="AQ1157" s="8">
        <v>-172.81083669300267</v>
      </c>
    </row>
    <row r="1158" spans="32:43" x14ac:dyDescent="0.25">
      <c r="AF1158" t="str">
        <v>Papua New Guinea|2007</v>
      </c>
      <c r="AG1158">
        <v>295</v>
      </c>
      <c r="AH1158" s="8">
        <v>206.5094154081041</v>
      </c>
      <c r="AI1158" s="8">
        <v>88.490584591895896</v>
      </c>
      <c r="AJ1158" s="8">
        <v>88.647512364647497</v>
      </c>
      <c r="AK1158" s="8">
        <v>1.7702445174781908E-3</v>
      </c>
      <c r="AL1158" s="8">
        <v>0.92095998909994592</v>
      </c>
      <c r="AM1158" s="8">
        <v>2.1487516950866685E-4</v>
      </c>
      <c r="AN1158" s="8">
        <v>0.52126361871264293</v>
      </c>
      <c r="AO1158" s="8">
        <v>0.43782438833331339</v>
      </c>
      <c r="AP1158" s="8">
        <v>0.95966660309710994</v>
      </c>
      <c r="AQ1158" s="8">
        <v>88.647512364647497</v>
      </c>
    </row>
    <row r="1159" spans="32:43" x14ac:dyDescent="0.25">
      <c r="AF1159" t="str">
        <v>Papua New Guinea|2006</v>
      </c>
      <c r="AG1159">
        <v>299</v>
      </c>
      <c r="AH1159" s="8">
        <v>212.76828045466954</v>
      </c>
      <c r="AI1159" s="8">
        <v>86.231719545330463</v>
      </c>
      <c r="AJ1159" s="8">
        <v>86.407198333578961</v>
      </c>
      <c r="AK1159" s="8">
        <v>2.0308352965114108E-3</v>
      </c>
      <c r="AL1159" s="8">
        <v>0.89756816245321036</v>
      </c>
      <c r="AM1159" s="8">
        <v>2.3420405979279166E-4</v>
      </c>
      <c r="AN1159" s="8">
        <v>0.52824151828033117</v>
      </c>
      <c r="AO1159" s="8">
        <v>0.43920617668361611</v>
      </c>
      <c r="AP1159" s="8">
        <v>0.9474007401586777</v>
      </c>
      <c r="AQ1159" s="8">
        <v>86.407198333578961</v>
      </c>
    </row>
    <row r="1160" spans="32:43" x14ac:dyDescent="0.25">
      <c r="AF1160" t="str">
        <v>Papua New Guinea|2005</v>
      </c>
      <c r="AG1160">
        <v>37</v>
      </c>
      <c r="AH1160" s="8">
        <v>218.32539218607286</v>
      </c>
      <c r="AI1160" s="8">
        <v>-181.32539218607286</v>
      </c>
      <c r="AJ1160" s="8">
        <v>-181.7281900166177</v>
      </c>
      <c r="AK1160" s="8">
        <v>2.2164851281907044E-3</v>
      </c>
      <c r="AL1160" s="8">
        <v>-1.8875541415115451</v>
      </c>
      <c r="AM1160" s="8">
        <v>1.1306528775784522E-3</v>
      </c>
      <c r="AN1160" s="8">
        <v>0.52824151828033117</v>
      </c>
      <c r="AO1160" s="8">
        <v>0.44084623912913057</v>
      </c>
      <c r="AP1160" s="8">
        <v>1.3738828703756172</v>
      </c>
      <c r="AQ1160" s="8">
        <v>-181.7281900166177</v>
      </c>
    </row>
    <row r="1161" spans="32:43" x14ac:dyDescent="0.25">
      <c r="AF1161" t="str">
        <v>Papua New Guinea|2004</v>
      </c>
      <c r="AG1161">
        <v>314</v>
      </c>
      <c r="AH1161" s="8">
        <v>220.99912206579324</v>
      </c>
      <c r="AI1161" s="8">
        <v>93.000877934206756</v>
      </c>
      <c r="AJ1161" s="8">
        <v>93.235080259724313</v>
      </c>
      <c r="AK1161" s="8">
        <v>2.5119549944628431E-3</v>
      </c>
      <c r="AL1161" s="8">
        <v>0.96826036103278401</v>
      </c>
      <c r="AM1161" s="8">
        <v>3.3727986905623145E-4</v>
      </c>
      <c r="AN1161" s="8">
        <v>0.52824151828033117</v>
      </c>
      <c r="AO1161" s="8">
        <v>0.44142554152360614</v>
      </c>
      <c r="AP1161" s="8">
        <v>0.98400221596944792</v>
      </c>
      <c r="AQ1161" s="8">
        <v>93.235080259724313</v>
      </c>
    </row>
    <row r="1162" spans="32:43" x14ac:dyDescent="0.25">
      <c r="AF1162" t="str">
        <v>Papua New Guinea|2003</v>
      </c>
      <c r="AG1162">
        <v>321</v>
      </c>
      <c r="AH1162" s="8">
        <v>225.93566872569551</v>
      </c>
      <c r="AI1162" s="8">
        <v>95.064331274304493</v>
      </c>
      <c r="AJ1162" s="8">
        <v>95.338013783199273</v>
      </c>
      <c r="AK1162" s="8">
        <v>2.8706546112564776E-3</v>
      </c>
      <c r="AL1162" s="8">
        <v>0.98992160526148554</v>
      </c>
      <c r="AM1162" s="8">
        <v>4.0302595038634389E-4</v>
      </c>
      <c r="AN1162" s="8">
        <v>0.53349185558387502</v>
      </c>
      <c r="AO1162" s="8">
        <v>0.4419428858337795</v>
      </c>
      <c r="AP1162" s="8">
        <v>0.99494804148834104</v>
      </c>
      <c r="AQ1162" s="8">
        <v>95.338013783199273</v>
      </c>
    </row>
    <row r="1163" spans="32:43" x14ac:dyDescent="0.25">
      <c r="AF1163" t="str">
        <v>Papua New Guinea|2002</v>
      </c>
      <c r="AG1163">
        <v>327</v>
      </c>
      <c r="AH1163" s="8">
        <v>230.36298639899189</v>
      </c>
      <c r="AI1163" s="8">
        <v>96.637013601008107</v>
      </c>
      <c r="AJ1163" s="8">
        <v>96.944389847718938</v>
      </c>
      <c r="AK1163" s="8">
        <v>3.1706450181765125E-3</v>
      </c>
      <c r="AL1163" s="8">
        <v>1.0064496316107194</v>
      </c>
      <c r="AM1163" s="8">
        <v>4.6027019547944143E-4</v>
      </c>
      <c r="AN1163" s="8">
        <v>0.53349185558387502</v>
      </c>
      <c r="AO1163" s="8">
        <v>0.44209959106143515</v>
      </c>
      <c r="AP1163" s="8">
        <v>1.0032196327877159</v>
      </c>
      <c r="AQ1163" s="8">
        <v>96.944389847718938</v>
      </c>
    </row>
    <row r="1164" spans="32:43" x14ac:dyDescent="0.25">
      <c r="AF1164" t="str">
        <v>Papua New Guinea|2001</v>
      </c>
      <c r="AG1164">
        <v>331</v>
      </c>
      <c r="AH1164" s="8">
        <v>234.02069369673285</v>
      </c>
      <c r="AI1164" s="8">
        <v>96.979306303267151</v>
      </c>
      <c r="AJ1164" s="8">
        <v>97.321078552859348</v>
      </c>
      <c r="AK1164" s="8">
        <v>3.5118008829563645E-3</v>
      </c>
      <c r="AL1164" s="8">
        <v>1.0101874005921916</v>
      </c>
      <c r="AM1164" s="8">
        <v>5.1376389269717809E-4</v>
      </c>
      <c r="AN1164" s="8">
        <v>0.53349185558387502</v>
      </c>
      <c r="AO1164" s="8">
        <v>0.44339560184775145</v>
      </c>
      <c r="AP1164" s="8">
        <v>1.0050807930670009</v>
      </c>
      <c r="AQ1164" s="8">
        <v>97.321078552859348</v>
      </c>
    </row>
    <row r="1165" spans="32:43" x14ac:dyDescent="0.25">
      <c r="AF1165" t="str">
        <v>Papua New Guinea|2000</v>
      </c>
      <c r="AG1165">
        <v>335</v>
      </c>
      <c r="AH1165" s="8">
        <v>238.11882334268452</v>
      </c>
      <c r="AI1165" s="8">
        <v>96.881176657315478</v>
      </c>
      <c r="AJ1165" s="8">
        <v>97.273550545371762</v>
      </c>
      <c r="AK1165" s="8">
        <v>4.0337161114856355E-3</v>
      </c>
      <c r="AL1165" s="8">
        <v>1.0094296119479678</v>
      </c>
      <c r="AM1165" s="8">
        <v>5.8954197855527182E-4</v>
      </c>
      <c r="AN1165" s="8">
        <v>0.53349185558387502</v>
      </c>
      <c r="AO1165" s="8">
        <v>0.44460492075024438</v>
      </c>
      <c r="AP1165" s="8">
        <v>1.0047037433731238</v>
      </c>
      <c r="AQ1165" s="8">
        <v>97.273550545371762</v>
      </c>
    </row>
    <row r="1166" spans="32:43" x14ac:dyDescent="0.25">
      <c r="AF1166" t="str">
        <v>Paraguay|2014</v>
      </c>
      <c r="AG1166">
        <v>147</v>
      </c>
      <c r="AH1166" s="8">
        <v>137.13130423671413</v>
      </c>
      <c r="AI1166" s="8">
        <v>9.8686957632858707</v>
      </c>
      <c r="AJ1166" s="8">
        <v>9.8881581410131609</v>
      </c>
      <c r="AK1166" s="8">
        <v>1.9682510584621742E-3</v>
      </c>
      <c r="AL1166" s="8">
        <v>0.10271799562381784</v>
      </c>
      <c r="AM1166" s="8">
        <v>2.9725636934111337E-6</v>
      </c>
      <c r="AN1166" s="8">
        <v>0.53349185558387502</v>
      </c>
      <c r="AO1166" s="8">
        <v>0.44840950773943816</v>
      </c>
      <c r="AP1166" s="8">
        <v>0.3204964830131804</v>
      </c>
      <c r="AQ1166" s="8">
        <v>9.8881581410131609</v>
      </c>
    </row>
    <row r="1167" spans="32:43" x14ac:dyDescent="0.25">
      <c r="AF1167" t="str">
        <v>Paraguay|2013</v>
      </c>
      <c r="AG1167">
        <v>148</v>
      </c>
      <c r="AH1167" s="8">
        <v>155.80055894409315</v>
      </c>
      <c r="AI1167" s="8">
        <v>-7.8005589440931544</v>
      </c>
      <c r="AJ1167" s="8">
        <v>-7.8079156034881541</v>
      </c>
      <c r="AK1167" s="8">
        <v>9.4220529121921324E-4</v>
      </c>
      <c r="AL1167" s="8">
        <v>-8.1150158212211027E-2</v>
      </c>
      <c r="AM1167" s="8">
        <v>8.8722879419398018E-7</v>
      </c>
      <c r="AN1167" s="8">
        <v>0.53349185558387502</v>
      </c>
      <c r="AO1167" s="8">
        <v>0.45025470467539763</v>
      </c>
      <c r="AP1167" s="8">
        <v>0.28486866835826474</v>
      </c>
      <c r="AQ1167" s="8">
        <v>-7.8079156034881541</v>
      </c>
    </row>
    <row r="1168" spans="32:43" x14ac:dyDescent="0.25">
      <c r="AF1168" t="str">
        <v>Paraguay|2012</v>
      </c>
      <c r="AG1168">
        <v>148</v>
      </c>
      <c r="AH1168" s="8">
        <v>156.64822757122363</v>
      </c>
      <c r="AI1168" s="8">
        <v>-8.6482275712236287</v>
      </c>
      <c r="AJ1168" s="8">
        <v>-8.6570418249048835</v>
      </c>
      <c r="AK1168" s="8">
        <v>1.0181599973212935E-3</v>
      </c>
      <c r="AL1168" s="8">
        <v>-8.9971977655052729E-2</v>
      </c>
      <c r="AM1168" s="8">
        <v>1.1786230491686276E-6</v>
      </c>
      <c r="AN1168" s="8">
        <v>0.53349185558387502</v>
      </c>
      <c r="AO1168" s="8">
        <v>0.45276103700991632</v>
      </c>
      <c r="AP1168" s="8">
        <v>0.29995329245576341</v>
      </c>
      <c r="AQ1168" s="8">
        <v>-8.6570418249048835</v>
      </c>
    </row>
    <row r="1169" spans="32:43" x14ac:dyDescent="0.25">
      <c r="AF1169" t="str">
        <v>Paraguay|2011</v>
      </c>
      <c r="AG1169">
        <v>15</v>
      </c>
      <c r="AH1169" s="8">
        <v>158.11567497099583</v>
      </c>
      <c r="AI1169" s="8">
        <v>-143.11567497099583</v>
      </c>
      <c r="AJ1169" s="8">
        <v>-143.27799541537712</v>
      </c>
      <c r="AK1169" s="8">
        <v>1.1329056071082162E-3</v>
      </c>
      <c r="AL1169" s="8">
        <v>-1.488991793564592</v>
      </c>
      <c r="AM1169" s="8">
        <v>3.5922999164322752E-4</v>
      </c>
      <c r="AN1169" s="8">
        <v>0.5458003925322269</v>
      </c>
      <c r="AO1169" s="8">
        <v>0.45371467712020941</v>
      </c>
      <c r="AP1169" s="8">
        <v>1.2202425142423912</v>
      </c>
      <c r="AQ1169" s="8">
        <v>-143.27799541537712</v>
      </c>
    </row>
    <row r="1170" spans="32:43" x14ac:dyDescent="0.25">
      <c r="AF1170" t="str">
        <v>Paraguay|2010</v>
      </c>
      <c r="AG1170">
        <v>152</v>
      </c>
      <c r="AH1170" s="8">
        <v>156.67152284445041</v>
      </c>
      <c r="AI1170" s="8">
        <v>-4.6715228444504078</v>
      </c>
      <c r="AJ1170" s="8">
        <v>-4.6766885306311208</v>
      </c>
      <c r="AK1170" s="8">
        <v>1.1045606622889527E-3</v>
      </c>
      <c r="AL1170" s="8">
        <v>-4.8602366503973246E-2</v>
      </c>
      <c r="AM1170" s="8">
        <v>3.7315248151688796E-7</v>
      </c>
      <c r="AN1170" s="8">
        <v>0.5458003925322269</v>
      </c>
      <c r="AO1170" s="8">
        <v>0.4567385219818475</v>
      </c>
      <c r="AP1170" s="8">
        <v>0.22045944412515706</v>
      </c>
      <c r="AQ1170" s="8">
        <v>-4.6766885306311208</v>
      </c>
    </row>
    <row r="1171" spans="32:43" x14ac:dyDescent="0.25">
      <c r="AF1171" t="str">
        <v>Paraguay|2009</v>
      </c>
      <c r="AG1171">
        <v>155</v>
      </c>
      <c r="AH1171" s="8">
        <v>161.44145401813063</v>
      </c>
      <c r="AI1171" s="8">
        <v>-6.4414540181306279</v>
      </c>
      <c r="AJ1171" s="8">
        <v>-6.4490382127971859</v>
      </c>
      <c r="AK1171" s="8">
        <v>1.176019495667994E-3</v>
      </c>
      <c r="AL1171" s="8">
        <v>-6.7019068129947165E-2</v>
      </c>
      <c r="AM1171" s="8">
        <v>7.5548229414230211E-7</v>
      </c>
      <c r="AN1171" s="8">
        <v>0.5458003925322269</v>
      </c>
      <c r="AO1171" s="8">
        <v>0.45789901586810616</v>
      </c>
      <c r="AP1171" s="8">
        <v>0.25888041279700397</v>
      </c>
      <c r="AQ1171" s="8">
        <v>-6.4490382127971859</v>
      </c>
    </row>
    <row r="1172" spans="32:43" x14ac:dyDescent="0.25">
      <c r="AF1172" t="str">
        <v>Paraguay|2008</v>
      </c>
      <c r="AG1172">
        <v>157</v>
      </c>
      <c r="AH1172" s="8">
        <v>167.14422347447896</v>
      </c>
      <c r="AI1172" s="8">
        <v>-10.144223474478963</v>
      </c>
      <c r="AJ1172" s="8">
        <v>-10.158908782120086</v>
      </c>
      <c r="AK1172" s="8">
        <v>1.4455595533026089E-3</v>
      </c>
      <c r="AL1172" s="8">
        <v>-0.10555817878444484</v>
      </c>
      <c r="AM1172" s="8">
        <v>2.3043581441351006E-6</v>
      </c>
      <c r="AN1172" s="8">
        <v>0.5458003925322269</v>
      </c>
      <c r="AO1172" s="8">
        <v>0.45917228864634985</v>
      </c>
      <c r="AP1172" s="8">
        <v>0.32489718186596334</v>
      </c>
      <c r="AQ1172" s="8">
        <v>-10.158908782120086</v>
      </c>
    </row>
    <row r="1173" spans="32:43" x14ac:dyDescent="0.25">
      <c r="AF1173" t="str">
        <v>Paraguay|2007</v>
      </c>
      <c r="AG1173">
        <v>159</v>
      </c>
      <c r="AH1173" s="8">
        <v>162.4505374287499</v>
      </c>
      <c r="AI1173" s="8">
        <v>-3.4505374287498967</v>
      </c>
      <c r="AJ1173" s="8">
        <v>-3.4545405836692344</v>
      </c>
      <c r="AK1173" s="8">
        <v>1.158809636876769E-3</v>
      </c>
      <c r="AL1173" s="8">
        <v>-3.5900250184013126E-2</v>
      </c>
      <c r="AM1173" s="8">
        <v>2.1360556591956681E-7</v>
      </c>
      <c r="AN1173" s="8">
        <v>0.5458003925322269</v>
      </c>
      <c r="AO1173" s="8">
        <v>0.45944207526637204</v>
      </c>
      <c r="AP1173" s="8">
        <v>0.18947361342417346</v>
      </c>
      <c r="AQ1173" s="8">
        <v>-3.4545405836692344</v>
      </c>
    </row>
    <row r="1174" spans="32:43" x14ac:dyDescent="0.25">
      <c r="AF1174" t="str">
        <v>Paraguay|2006</v>
      </c>
      <c r="AG1174">
        <v>161</v>
      </c>
      <c r="AH1174" s="8">
        <v>163.32015182467921</v>
      </c>
      <c r="AI1174" s="8">
        <v>-2.3201518246792148</v>
      </c>
      <c r="AJ1174" s="8">
        <v>-2.323061488590684</v>
      </c>
      <c r="AK1174" s="8">
        <v>1.2525126544258931E-3</v>
      </c>
      <c r="AL1174" s="8">
        <v>-2.414056938789259E-2</v>
      </c>
      <c r="AM1174" s="8">
        <v>1.0440550568469872E-7</v>
      </c>
      <c r="AN1174" s="8">
        <v>0.5458003925322269</v>
      </c>
      <c r="AO1174" s="8">
        <v>0.45994586334879672</v>
      </c>
      <c r="AP1174" s="8">
        <v>0.15537235721933484</v>
      </c>
      <c r="AQ1174" s="8">
        <v>-2.323061488590684</v>
      </c>
    </row>
    <row r="1175" spans="32:43" x14ac:dyDescent="0.25">
      <c r="AF1175" t="str">
        <v>Paraguay|2005</v>
      </c>
      <c r="AG1175">
        <v>163</v>
      </c>
      <c r="AH1175" s="8">
        <v>163.35371935022721</v>
      </c>
      <c r="AI1175" s="8">
        <v>-0.35371935022720891</v>
      </c>
      <c r="AJ1175" s="8">
        <v>-0.35425960370892651</v>
      </c>
      <c r="AK1175" s="8">
        <v>1.5250214138485883E-3</v>
      </c>
      <c r="AL1175" s="8">
        <v>-3.6808589847476501E-3</v>
      </c>
      <c r="AM1175" s="8">
        <v>2.9562358229824631E-9</v>
      </c>
      <c r="AN1175" s="8">
        <v>0.55641671367392787</v>
      </c>
      <c r="AO1175" s="8">
        <v>0.46051724925448806</v>
      </c>
      <c r="AP1175" s="8">
        <v>6.0670083111428567E-2</v>
      </c>
      <c r="AQ1175" s="8">
        <v>-0.35425960370892651</v>
      </c>
    </row>
    <row r="1176" spans="32:43" x14ac:dyDescent="0.25">
      <c r="AF1176" t="str">
        <v>Paraguay|2004</v>
      </c>
      <c r="AG1176">
        <v>165</v>
      </c>
      <c r="AH1176" s="8">
        <v>165.54492561533783</v>
      </c>
      <c r="AI1176" s="8">
        <v>-0.54492561533783146</v>
      </c>
      <c r="AJ1176" s="8">
        <v>-0.54572406049326805</v>
      </c>
      <c r="AK1176" s="8">
        <v>1.4630931880021498E-3</v>
      </c>
      <c r="AL1176" s="8">
        <v>-5.6704054961583131E-3</v>
      </c>
      <c r="AM1176" s="8">
        <v>6.7303563689016237E-9</v>
      </c>
      <c r="AN1176" s="8">
        <v>0.55641671367392787</v>
      </c>
      <c r="AO1176" s="8">
        <v>0.46645088270954344</v>
      </c>
      <c r="AP1176" s="8">
        <v>7.5302094898869271E-2</v>
      </c>
      <c r="AQ1176" s="8">
        <v>-0.54572406049326805</v>
      </c>
    </row>
    <row r="1177" spans="32:43" x14ac:dyDescent="0.25">
      <c r="AF1177" t="str">
        <v>Paraguay|2003</v>
      </c>
      <c r="AG1177">
        <v>166</v>
      </c>
      <c r="AH1177" s="8">
        <v>157.01484260195454</v>
      </c>
      <c r="AI1177" s="8">
        <v>8.9851573980454589</v>
      </c>
      <c r="AJ1177" s="8">
        <v>8.9993010726396196</v>
      </c>
      <c r="AK1177" s="8">
        <v>1.5716414508189611E-3</v>
      </c>
      <c r="AL1177" s="8">
        <v>9.3503138733460708E-2</v>
      </c>
      <c r="AM1177" s="8">
        <v>1.9660334644149972E-6</v>
      </c>
      <c r="AN1177" s="8">
        <v>0.55641671367392787</v>
      </c>
      <c r="AO1177" s="8">
        <v>0.46683427581662074</v>
      </c>
      <c r="AP1177" s="8">
        <v>0.30578282936335832</v>
      </c>
      <c r="AQ1177" s="8">
        <v>8.9993010726396196</v>
      </c>
    </row>
    <row r="1178" spans="32:43" x14ac:dyDescent="0.25">
      <c r="AF1178" t="str">
        <v>Peru|2014</v>
      </c>
      <c r="AG1178">
        <v>125</v>
      </c>
      <c r="AH1178" s="8">
        <v>118.58220123392988</v>
      </c>
      <c r="AI1178" s="8">
        <v>6.4177987660701206</v>
      </c>
      <c r="AJ1178" s="8">
        <v>6.4357979413601516</v>
      </c>
      <c r="AK1178" s="8">
        <v>2.7967278423018929E-3</v>
      </c>
      <c r="AL1178" s="8">
        <v>6.6827190344630083E-2</v>
      </c>
      <c r="AM1178" s="8">
        <v>1.7892658599730758E-6</v>
      </c>
      <c r="AN1178" s="8">
        <v>0.55641671367392787</v>
      </c>
      <c r="AO1178" s="8">
        <v>0.46928590434890216</v>
      </c>
      <c r="AP1178" s="8">
        <v>0.25850955561570654</v>
      </c>
      <c r="AQ1178" s="8">
        <v>6.4357979413601516</v>
      </c>
    </row>
    <row r="1179" spans="32:43" x14ac:dyDescent="0.25">
      <c r="AF1179" t="str">
        <v>Peru|2013</v>
      </c>
      <c r="AG1179">
        <v>125</v>
      </c>
      <c r="AH1179" s="8">
        <v>138.71553404775295</v>
      </c>
      <c r="AI1179" s="8">
        <v>-13.715534047752953</v>
      </c>
      <c r="AJ1179" s="8">
        <v>-13.732266288202855</v>
      </c>
      <c r="AK1179" s="8">
        <v>1.2184616944309712E-3</v>
      </c>
      <c r="AL1179" s="8">
        <v>-0.14270409107488194</v>
      </c>
      <c r="AM1179" s="8">
        <v>3.5490832112359599E-6</v>
      </c>
      <c r="AN1179" s="8">
        <v>0.56352918771982563</v>
      </c>
      <c r="AO1179" s="8">
        <v>0.47339136492620781</v>
      </c>
      <c r="AP1179" s="8">
        <v>0.37776195027408721</v>
      </c>
      <c r="AQ1179" s="8">
        <v>-13.732266288202855</v>
      </c>
    </row>
    <row r="1180" spans="32:43" x14ac:dyDescent="0.25">
      <c r="AF1180" t="str">
        <v>Peru|2012</v>
      </c>
      <c r="AG1180">
        <v>129</v>
      </c>
      <c r="AH1180" s="8">
        <v>138.08980667893348</v>
      </c>
      <c r="AI1180" s="8">
        <v>-9.0898066789334848</v>
      </c>
      <c r="AJ1180" s="8">
        <v>-9.100477302837886</v>
      </c>
      <c r="AK1180" s="8">
        <v>1.1725345330045175E-3</v>
      </c>
      <c r="AL1180" s="8">
        <v>-9.4573260732581474E-2</v>
      </c>
      <c r="AM1180" s="8">
        <v>1.4999398807590682E-6</v>
      </c>
      <c r="AN1180" s="8">
        <v>0.56352918771982563</v>
      </c>
      <c r="AO1180" s="8">
        <v>0.47887912718599074</v>
      </c>
      <c r="AP1180" s="8">
        <v>0.30752765848388575</v>
      </c>
      <c r="AQ1180" s="8">
        <v>-9.100477302837886</v>
      </c>
    </row>
    <row r="1181" spans="32:43" x14ac:dyDescent="0.25">
      <c r="AF1181" t="str">
        <v>Peru|2011</v>
      </c>
      <c r="AG1181">
        <v>133</v>
      </c>
      <c r="AH1181" s="8">
        <v>138.47192577738087</v>
      </c>
      <c r="AI1181" s="8">
        <v>-5.4719257773808749</v>
      </c>
      <c r="AJ1181" s="8">
        <v>-5.4781101382784811</v>
      </c>
      <c r="AK1181" s="8">
        <v>1.1289223366271937E-3</v>
      </c>
      <c r="AL1181" s="8">
        <v>-5.6930425920555507E-2</v>
      </c>
      <c r="AM1181" s="8">
        <v>5.2329363656399152E-7</v>
      </c>
      <c r="AN1181" s="8">
        <v>0.56352918771982563</v>
      </c>
      <c r="AO1181" s="8">
        <v>0.48313298004092009</v>
      </c>
      <c r="AP1181" s="8">
        <v>0.23860097636127875</v>
      </c>
      <c r="AQ1181" s="8">
        <v>-5.4781101382784811</v>
      </c>
    </row>
    <row r="1182" spans="32:43" x14ac:dyDescent="0.25">
      <c r="AF1182" t="str">
        <v>Peru|2010</v>
      </c>
      <c r="AG1182">
        <v>14</v>
      </c>
      <c r="AH1182" s="8">
        <v>142.63555480078224</v>
      </c>
      <c r="AI1182" s="8">
        <v>-128.63555480078224</v>
      </c>
      <c r="AJ1182" s="8">
        <v>-128.80386932697914</v>
      </c>
      <c r="AK1182" s="8">
        <v>1.3067505431038282E-3</v>
      </c>
      <c r="AL1182" s="8">
        <v>-1.3384554518600706</v>
      </c>
      <c r="AM1182" s="8">
        <v>3.3486547761269213E-4</v>
      </c>
      <c r="AN1182" s="8">
        <v>0.56352918771982563</v>
      </c>
      <c r="AO1182" s="8">
        <v>0.48445032987095543</v>
      </c>
      <c r="AP1182" s="8">
        <v>1.1569163547379173</v>
      </c>
      <c r="AQ1182" s="8">
        <v>-128.80386932697914</v>
      </c>
    </row>
    <row r="1183" spans="32:43" x14ac:dyDescent="0.25">
      <c r="AF1183" t="str">
        <v>Peru|2009</v>
      </c>
      <c r="AG1183">
        <v>14</v>
      </c>
      <c r="AH1183" s="8">
        <v>141.21797975197285</v>
      </c>
      <c r="AI1183" s="8">
        <v>-127.21797975197285</v>
      </c>
      <c r="AJ1183" s="8">
        <v>-127.36040946517323</v>
      </c>
      <c r="AK1183" s="8">
        <v>1.1183201577200784E-3</v>
      </c>
      <c r="AL1183" s="8">
        <v>-1.3235806971930972</v>
      </c>
      <c r="AM1183" s="8">
        <v>2.8019147335500515E-4</v>
      </c>
      <c r="AN1183" s="8">
        <v>0.56352918771982563</v>
      </c>
      <c r="AO1183" s="8">
        <v>0.48565895240125706</v>
      </c>
      <c r="AP1183" s="8">
        <v>1.1504697723943456</v>
      </c>
      <c r="AQ1183" s="8">
        <v>-127.36040946517323</v>
      </c>
    </row>
    <row r="1184" spans="32:43" x14ac:dyDescent="0.25">
      <c r="AF1184" t="str">
        <v>Peru|2008</v>
      </c>
      <c r="AG1184">
        <v>138</v>
      </c>
      <c r="AH1184" s="8">
        <v>145.5724933339045</v>
      </c>
      <c r="AI1184" s="8">
        <v>-7.5724933339045037</v>
      </c>
      <c r="AJ1184" s="8">
        <v>-7.5821962805118224</v>
      </c>
      <c r="AK1184" s="8">
        <v>1.2797013224594841E-3</v>
      </c>
      <c r="AL1184" s="8">
        <v>-7.8790873550615342E-2</v>
      </c>
      <c r="AM1184" s="8">
        <v>1.1363667894456426E-6</v>
      </c>
      <c r="AN1184" s="8">
        <v>0.56352918771982563</v>
      </c>
      <c r="AO1184" s="8">
        <v>0.48654040567012619</v>
      </c>
      <c r="AP1184" s="8">
        <v>0.28069712066677016</v>
      </c>
      <c r="AQ1184" s="8">
        <v>-7.5821962805118224</v>
      </c>
    </row>
    <row r="1185" spans="32:43" x14ac:dyDescent="0.25">
      <c r="AF1185" t="str">
        <v>Peru|2007</v>
      </c>
      <c r="AG1185">
        <v>133</v>
      </c>
      <c r="AH1185" s="8">
        <v>141.40782262627198</v>
      </c>
      <c r="AI1185" s="8">
        <v>-8.4078226262719795</v>
      </c>
      <c r="AJ1185" s="8">
        <v>-8.4171295463005524</v>
      </c>
      <c r="AK1185" s="8">
        <v>1.1057118673743673E-3</v>
      </c>
      <c r="AL1185" s="8">
        <v>-8.7474754135578175E-2</v>
      </c>
      <c r="AM1185" s="8">
        <v>1.210012514515998E-6</v>
      </c>
      <c r="AN1185" s="8">
        <v>0.56352918771982563</v>
      </c>
      <c r="AO1185" s="8">
        <v>0.48832127819753557</v>
      </c>
      <c r="AP1185" s="8">
        <v>0.29576131277700635</v>
      </c>
      <c r="AQ1185" s="8">
        <v>-8.4171295463005524</v>
      </c>
    </row>
    <row r="1186" spans="32:43" x14ac:dyDescent="0.25">
      <c r="AF1186" t="str">
        <v>Peru|2006</v>
      </c>
      <c r="AG1186">
        <v>134</v>
      </c>
      <c r="AH1186" s="8">
        <v>145.28587340229524</v>
      </c>
      <c r="AI1186" s="8">
        <v>-11.285873402295238</v>
      </c>
      <c r="AJ1186" s="8">
        <v>-11.297600897275496</v>
      </c>
      <c r="AK1186" s="8">
        <v>1.0380518029351599E-3</v>
      </c>
      <c r="AL1186" s="8">
        <v>-0.11741393838714398</v>
      </c>
      <c r="AM1186" s="8">
        <v>2.0464981333338599E-6</v>
      </c>
      <c r="AN1186" s="8">
        <v>0.56352918771982563</v>
      </c>
      <c r="AO1186" s="8">
        <v>0.489113799346864</v>
      </c>
      <c r="AP1186" s="8">
        <v>0.34265717326089057</v>
      </c>
      <c r="AQ1186" s="8">
        <v>-11.297600897275496</v>
      </c>
    </row>
    <row r="1187" spans="32:43" x14ac:dyDescent="0.25">
      <c r="AF1187" t="str">
        <v>Peru|2005</v>
      </c>
      <c r="AG1187">
        <v>148</v>
      </c>
      <c r="AH1187" s="8">
        <v>146.2791083827359</v>
      </c>
      <c r="AI1187" s="8">
        <v>1.7208916172641011</v>
      </c>
      <c r="AJ1187" s="8">
        <v>1.7227364306137378</v>
      </c>
      <c r="AK1187" s="8">
        <v>1.0708622148191136E-3</v>
      </c>
      <c r="AL1187" s="8">
        <v>1.7903796491877625E-2</v>
      </c>
      <c r="AM1187" s="8">
        <v>4.9089786009855337E-8</v>
      </c>
      <c r="AN1187" s="8">
        <v>0.56352918771982563</v>
      </c>
      <c r="AO1187" s="8">
        <v>0.48955940306564988</v>
      </c>
      <c r="AP1187" s="8">
        <v>0.13380506900666217</v>
      </c>
      <c r="AQ1187" s="8">
        <v>1.7227364306137378</v>
      </c>
    </row>
    <row r="1188" spans="32:43" x14ac:dyDescent="0.25">
      <c r="AF1188" t="str">
        <v>Peru|2004</v>
      </c>
      <c r="AG1188">
        <v>151</v>
      </c>
      <c r="AH1188" s="8">
        <v>148.75278006855248</v>
      </c>
      <c r="AI1188" s="8">
        <v>2.2472199314475176</v>
      </c>
      <c r="AJ1188" s="8">
        <v>2.2494858239198599</v>
      </c>
      <c r="AK1188" s="8">
        <v>1.0072935104760627E-3</v>
      </c>
      <c r="AL1188" s="8">
        <v>2.3378862333604374E-2</v>
      </c>
      <c r="AM1188" s="8">
        <v>7.8730394160259564E-8</v>
      </c>
      <c r="AN1188" s="8">
        <v>0.56352918771982563</v>
      </c>
      <c r="AO1188" s="8">
        <v>0.48991135720760765</v>
      </c>
      <c r="AP1188" s="8">
        <v>0.15290147917402361</v>
      </c>
      <c r="AQ1188" s="8">
        <v>2.2494858239198599</v>
      </c>
    </row>
    <row r="1189" spans="32:43" x14ac:dyDescent="0.25">
      <c r="AF1189" t="str">
        <v>Peru|2003</v>
      </c>
      <c r="AG1189">
        <v>152</v>
      </c>
      <c r="AH1189" s="8">
        <v>143.91754407788369</v>
      </c>
      <c r="AI1189" s="8">
        <v>8.0824559221163099</v>
      </c>
      <c r="AJ1189" s="8">
        <v>8.0931184566690053</v>
      </c>
      <c r="AK1189" s="8">
        <v>1.3174815875714007E-3</v>
      </c>
      <c r="AL1189" s="8">
        <v>8.4098563035735596E-2</v>
      </c>
      <c r="AM1189" s="8">
        <v>1.3328958540674799E-6</v>
      </c>
      <c r="AN1189" s="8">
        <v>0.58143690916910251</v>
      </c>
      <c r="AO1189" s="8">
        <v>0.49266947476208667</v>
      </c>
      <c r="AP1189" s="8">
        <v>0.28999752246482313</v>
      </c>
      <c r="AQ1189" s="8">
        <v>8.0931184566690053</v>
      </c>
    </row>
    <row r="1190" spans="32:43" x14ac:dyDescent="0.25">
      <c r="AF1190" t="str">
        <v>Philippines|2014</v>
      </c>
      <c r="AG1190">
        <v>214</v>
      </c>
      <c r="AH1190" s="8">
        <v>163.9133442189526</v>
      </c>
      <c r="AI1190" s="8">
        <v>50.086655781047398</v>
      </c>
      <c r="AJ1190" s="8">
        <v>50.139904784643683</v>
      </c>
      <c r="AK1190" s="8">
        <v>1.0620084705983579E-3</v>
      </c>
      <c r="AL1190" s="8">
        <v>0.52108878274392634</v>
      </c>
      <c r="AM1190" s="8">
        <v>4.1239639383782454E-5</v>
      </c>
      <c r="AN1190" s="8">
        <v>0.58143690916910251</v>
      </c>
      <c r="AO1190" s="8">
        <v>0.49350226710921263</v>
      </c>
      <c r="AP1190" s="8">
        <v>0.72186479533492032</v>
      </c>
      <c r="AQ1190" s="8">
        <v>50.139904784643683</v>
      </c>
    </row>
    <row r="1191" spans="32:43" x14ac:dyDescent="0.25">
      <c r="AF1191" t="str">
        <v>Philippines|2013</v>
      </c>
      <c r="AG1191">
        <v>219</v>
      </c>
      <c r="AH1191" s="8">
        <v>164.34873221005796</v>
      </c>
      <c r="AI1191" s="8">
        <v>54.65126778994204</v>
      </c>
      <c r="AJ1191" s="8">
        <v>54.706578597991175</v>
      </c>
      <c r="AK1191" s="8">
        <v>1.0110449139139771E-3</v>
      </c>
      <c r="AL1191" s="8">
        <v>0.56856333780075119</v>
      </c>
      <c r="AM1191" s="8">
        <v>4.6737924871901107E-5</v>
      </c>
      <c r="AN1191" s="8">
        <v>0.58143690916910251</v>
      </c>
      <c r="AO1191" s="8">
        <v>0.4951198905558688</v>
      </c>
      <c r="AP1191" s="8">
        <v>0.7540313904611341</v>
      </c>
      <c r="AQ1191" s="8">
        <v>54.706578597991175</v>
      </c>
    </row>
    <row r="1192" spans="32:43" x14ac:dyDescent="0.25">
      <c r="AF1192" t="str">
        <v>Philippines|2012</v>
      </c>
      <c r="AG1192">
        <v>217</v>
      </c>
      <c r="AH1192" s="8">
        <v>166.42691044621756</v>
      </c>
      <c r="AI1192" s="8">
        <v>50.573089553782438</v>
      </c>
      <c r="AJ1192" s="8">
        <v>50.624400154019433</v>
      </c>
      <c r="AK1192" s="8">
        <v>1.0135547301476371E-3</v>
      </c>
      <c r="AL1192" s="8">
        <v>0.52613675551562644</v>
      </c>
      <c r="AM1192" s="8">
        <v>4.0122395436826072E-5</v>
      </c>
      <c r="AN1192" s="8">
        <v>0.58143690916910251</v>
      </c>
      <c r="AO1192" s="8">
        <v>0.49530723059077358</v>
      </c>
      <c r="AP1192" s="8">
        <v>0.7253528489746397</v>
      </c>
      <c r="AQ1192" s="8">
        <v>50.624400154019433</v>
      </c>
    </row>
    <row r="1193" spans="32:43" x14ac:dyDescent="0.25">
      <c r="AF1193" t="str">
        <v>Philippines|2011</v>
      </c>
      <c r="AG1193">
        <v>218</v>
      </c>
      <c r="AH1193" s="8">
        <v>167.73268756157356</v>
      </c>
      <c r="AI1193" s="8">
        <v>50.267312438426444</v>
      </c>
      <c r="AJ1193" s="8">
        <v>50.318474142980165</v>
      </c>
      <c r="AK1193" s="8">
        <v>1.0167578692538513E-3</v>
      </c>
      <c r="AL1193" s="8">
        <v>0.52295644400516716</v>
      </c>
      <c r="AM1193" s="8">
        <v>3.9764208013716977E-5</v>
      </c>
      <c r="AN1193" s="8">
        <v>0.58143690916910251</v>
      </c>
      <c r="AO1193" s="8">
        <v>0.49761521959276384</v>
      </c>
      <c r="AP1193" s="8">
        <v>0.72315727473708458</v>
      </c>
      <c r="AQ1193" s="8">
        <v>50.318474142980165</v>
      </c>
    </row>
    <row r="1194" spans="32:43" x14ac:dyDescent="0.25">
      <c r="AF1194" t="str">
        <v>Philippines|2010</v>
      </c>
      <c r="AG1194">
        <v>218</v>
      </c>
      <c r="AH1194" s="8">
        <v>168.73022665604677</v>
      </c>
      <c r="AI1194" s="8">
        <v>49.269773343953233</v>
      </c>
      <c r="AJ1194" s="8">
        <v>49.319496896290616</v>
      </c>
      <c r="AK1194" s="8">
        <v>1.0081926107628494E-3</v>
      </c>
      <c r="AL1194" s="8">
        <v>0.51257633952212722</v>
      </c>
      <c r="AM1194" s="8">
        <v>3.7879187425695333E-5</v>
      </c>
      <c r="AN1194" s="8">
        <v>0.58143690916910251</v>
      </c>
      <c r="AO1194" s="8">
        <v>0.49762042644377008</v>
      </c>
      <c r="AP1194" s="8">
        <v>0.71594436901349201</v>
      </c>
      <c r="AQ1194" s="8">
        <v>49.319496896290616</v>
      </c>
    </row>
    <row r="1195" spans="32:43" x14ac:dyDescent="0.25">
      <c r="AF1195" t="str">
        <v>Philippines|2009</v>
      </c>
      <c r="AG1195">
        <v>219</v>
      </c>
      <c r="AH1195" s="8">
        <v>163.01145218009481</v>
      </c>
      <c r="AI1195" s="8">
        <v>55.988547819905193</v>
      </c>
      <c r="AJ1195" s="8">
        <v>56.038478525106925</v>
      </c>
      <c r="AK1195" s="8">
        <v>8.9100750976602321E-4</v>
      </c>
      <c r="AL1195" s="8">
        <v>0.58244071136042408</v>
      </c>
      <c r="AM1195" s="8">
        <v>4.3218919378394106E-5</v>
      </c>
      <c r="AN1195" s="8">
        <v>0.58143690916910251</v>
      </c>
      <c r="AO1195" s="8">
        <v>0.49762304851696876</v>
      </c>
      <c r="AP1195" s="8">
        <v>0.76317803385607486</v>
      </c>
      <c r="AQ1195" s="8">
        <v>56.038478525106925</v>
      </c>
    </row>
    <row r="1196" spans="32:43" x14ac:dyDescent="0.25">
      <c r="AF1196" t="str">
        <v>Philippines|2008</v>
      </c>
      <c r="AG1196">
        <v>217</v>
      </c>
      <c r="AH1196" s="8">
        <v>165.10527220146187</v>
      </c>
      <c r="AI1196" s="8">
        <v>51.894727798538128</v>
      </c>
      <c r="AJ1196" s="8">
        <v>51.940093623077196</v>
      </c>
      <c r="AK1196" s="8">
        <v>8.7342592926920991E-4</v>
      </c>
      <c r="AL1196" s="8">
        <v>0.53984854780808122</v>
      </c>
      <c r="AM1196" s="8">
        <v>3.6395811353375361E-5</v>
      </c>
      <c r="AN1196" s="8">
        <v>0.58143690916910251</v>
      </c>
      <c r="AO1196" s="8">
        <v>0.50129782460288397</v>
      </c>
      <c r="AP1196" s="8">
        <v>0.73474386544433379</v>
      </c>
      <c r="AQ1196" s="8">
        <v>51.940093623077196</v>
      </c>
    </row>
    <row r="1197" spans="32:43" x14ac:dyDescent="0.25">
      <c r="AF1197" t="str">
        <v>Philippines|2007</v>
      </c>
      <c r="AG1197">
        <v>216</v>
      </c>
      <c r="AH1197" s="8">
        <v>166.54718680548731</v>
      </c>
      <c r="AI1197" s="8">
        <v>49.452813194512686</v>
      </c>
      <c r="AJ1197" s="8">
        <v>49.496736915645194</v>
      </c>
      <c r="AK1197" s="8">
        <v>8.8740640029195386E-4</v>
      </c>
      <c r="AL1197" s="8">
        <v>0.51444948849807981</v>
      </c>
      <c r="AM1197" s="8">
        <v>3.358114987078984E-5</v>
      </c>
      <c r="AN1197" s="8">
        <v>0.58143690916910251</v>
      </c>
      <c r="AO1197" s="8">
        <v>0.50204626026129118</v>
      </c>
      <c r="AP1197" s="8">
        <v>0.71725134262549817</v>
      </c>
      <c r="AQ1197" s="8">
        <v>49.496736915645194</v>
      </c>
    </row>
    <row r="1198" spans="32:43" x14ac:dyDescent="0.25">
      <c r="AF1198" t="str">
        <v>Philippines|2006</v>
      </c>
      <c r="AG1198">
        <v>219</v>
      </c>
      <c r="AH1198" s="8">
        <v>164.7834280762053</v>
      </c>
      <c r="AI1198" s="8">
        <v>54.216571923794703</v>
      </c>
      <c r="AJ1198" s="8">
        <v>54.263914800627937</v>
      </c>
      <c r="AK1198" s="8">
        <v>8.7245597755301418E-4</v>
      </c>
      <c r="AL1198" s="8">
        <v>0.56400186791205908</v>
      </c>
      <c r="AM1198" s="8">
        <v>3.9681276582334403E-5</v>
      </c>
      <c r="AN1198" s="8">
        <v>0.58143690916910251</v>
      </c>
      <c r="AO1198" s="8">
        <v>0.50722825315857956</v>
      </c>
      <c r="AP1198" s="8">
        <v>0.75100057783736696</v>
      </c>
      <c r="AQ1198" s="8">
        <v>54.263914800627937</v>
      </c>
    </row>
    <row r="1199" spans="32:43" x14ac:dyDescent="0.25">
      <c r="AF1199" t="str">
        <v>Philippines|2005</v>
      </c>
      <c r="AG1199">
        <v>223</v>
      </c>
      <c r="AH1199" s="8">
        <v>163.94785547386357</v>
      </c>
      <c r="AI1199" s="8">
        <v>59.052144526136431</v>
      </c>
      <c r="AJ1199" s="8">
        <v>59.104920084861078</v>
      </c>
      <c r="AK1199" s="8">
        <v>8.9291312210350846E-4</v>
      </c>
      <c r="AL1199" s="8">
        <v>0.6143114476953202</v>
      </c>
      <c r="AM1199" s="8">
        <v>4.8181059150546953E-5</v>
      </c>
      <c r="AN1199" s="8">
        <v>0.59953306862096256</v>
      </c>
      <c r="AO1199" s="8">
        <v>0.5072992746729339</v>
      </c>
      <c r="AP1199" s="8">
        <v>0.78378022920670831</v>
      </c>
      <c r="AQ1199" s="8">
        <v>59.104920084861078</v>
      </c>
    </row>
    <row r="1200" spans="32:43" x14ac:dyDescent="0.25">
      <c r="AF1200" t="str">
        <v>Philippines|2004</v>
      </c>
      <c r="AG1200">
        <v>218</v>
      </c>
      <c r="AH1200" s="8">
        <v>165.23438903099549</v>
      </c>
      <c r="AI1200" s="8">
        <v>52.765610969004513</v>
      </c>
      <c r="AJ1200" s="8">
        <v>52.818070056423643</v>
      </c>
      <c r="AK1200" s="8">
        <v>9.9320341245122444E-4</v>
      </c>
      <c r="AL1200" s="8">
        <v>0.54894104403709865</v>
      </c>
      <c r="AM1200" s="8">
        <v>4.2797965869894912E-5</v>
      </c>
      <c r="AN1200" s="8">
        <v>0.59953306862096256</v>
      </c>
      <c r="AO1200" s="8">
        <v>0.50958300074679019</v>
      </c>
      <c r="AP1200" s="8">
        <v>0.74090555675949588</v>
      </c>
      <c r="AQ1200" s="8">
        <v>52.818070056423643</v>
      </c>
    </row>
    <row r="1201" spans="32:43" x14ac:dyDescent="0.25">
      <c r="AF1201" t="str">
        <v>Philippines|2003</v>
      </c>
      <c r="AG1201">
        <v>217</v>
      </c>
      <c r="AH1201" s="8">
        <v>165.25603807170052</v>
      </c>
      <c r="AI1201" s="8">
        <v>51.743961928299484</v>
      </c>
      <c r="AJ1201" s="8">
        <v>51.796112249612818</v>
      </c>
      <c r="AK1201" s="8">
        <v>1.0068385260657213E-3</v>
      </c>
      <c r="AL1201" s="8">
        <v>0.5383161078762948</v>
      </c>
      <c r="AM1201" s="8">
        <v>4.1722855181305922E-5</v>
      </c>
      <c r="AN1201" s="8">
        <v>0.59953306862096256</v>
      </c>
      <c r="AO1201" s="8">
        <v>0.51255095610743007</v>
      </c>
      <c r="AP1201" s="8">
        <v>0.7337002847732137</v>
      </c>
      <c r="AQ1201" s="8">
        <v>51.796112249612818</v>
      </c>
    </row>
    <row r="1202" spans="32:43" x14ac:dyDescent="0.25">
      <c r="AF1202" t="str">
        <v>Philippines|2002</v>
      </c>
      <c r="AG1202">
        <v>221</v>
      </c>
      <c r="AH1202" s="8">
        <v>168.04686080367728</v>
      </c>
      <c r="AI1202" s="8">
        <v>52.953139196322724</v>
      </c>
      <c r="AJ1202" s="8">
        <v>53.007218465283024</v>
      </c>
      <c r="AK1202" s="8">
        <v>1.0202246132895319E-3</v>
      </c>
      <c r="AL1202" s="8">
        <v>0.55089942309487172</v>
      </c>
      <c r="AM1202" s="8">
        <v>4.4277765520490148E-5</v>
      </c>
      <c r="AN1202" s="8">
        <v>0.59953306862096256</v>
      </c>
      <c r="AO1202" s="8">
        <v>0.51257633952212722</v>
      </c>
      <c r="AP1202" s="8">
        <v>0.74222599192892169</v>
      </c>
      <c r="AQ1202" s="8">
        <v>53.007218465283024</v>
      </c>
    </row>
    <row r="1203" spans="32:43" x14ac:dyDescent="0.25">
      <c r="AF1203" t="str">
        <v>Philippines|2001</v>
      </c>
      <c r="AG1203">
        <v>221</v>
      </c>
      <c r="AH1203" s="8">
        <v>168.16840627266865</v>
      </c>
      <c r="AI1203" s="8">
        <v>52.831593727331352</v>
      </c>
      <c r="AJ1203" s="8">
        <v>52.883157718825146</v>
      </c>
      <c r="AK1203" s="8">
        <v>9.7505507836650573E-4</v>
      </c>
      <c r="AL1203" s="8">
        <v>0.54962249587127199</v>
      </c>
      <c r="AM1203" s="8">
        <v>4.2119555187719685E-5</v>
      </c>
      <c r="AN1203" s="8">
        <v>0.59953306862096256</v>
      </c>
      <c r="AO1203" s="8">
        <v>0.51444948849807981</v>
      </c>
      <c r="AP1203" s="8">
        <v>0.74136529179026989</v>
      </c>
      <c r="AQ1203" s="8">
        <v>52.883157718825146</v>
      </c>
    </row>
    <row r="1204" spans="32:43" x14ac:dyDescent="0.25">
      <c r="AF1204" t="str">
        <v>Philippines|2000</v>
      </c>
      <c r="AG1204">
        <v>219</v>
      </c>
      <c r="AH1204" s="8">
        <v>169.14830604862223</v>
      </c>
      <c r="AI1204" s="8">
        <v>49.851693951377769</v>
      </c>
      <c r="AJ1204" s="8">
        <v>49.905341734187388</v>
      </c>
      <c r="AK1204" s="8">
        <v>1.0749907914741285E-3</v>
      </c>
      <c r="AL1204" s="8">
        <v>0.51864767005452972</v>
      </c>
      <c r="AM1204" s="8">
        <v>4.135411014842981E-5</v>
      </c>
      <c r="AN1204" s="8">
        <v>0.59953306862096256</v>
      </c>
      <c r="AO1204" s="8">
        <v>0.51450150864305744</v>
      </c>
      <c r="AP1204" s="8">
        <v>0.72017197255553467</v>
      </c>
      <c r="AQ1204" s="8">
        <v>49.905341734187388</v>
      </c>
    </row>
    <row r="1205" spans="32:43" x14ac:dyDescent="0.25">
      <c r="AF1205" t="str">
        <v>Poland|2014</v>
      </c>
      <c r="AG1205">
        <v>12</v>
      </c>
      <c r="AH1205" s="8">
        <v>83.99656979417793</v>
      </c>
      <c r="AI1205" s="8">
        <v>-71.99656979417793</v>
      </c>
      <c r="AJ1205" s="8">
        <v>-72.844093756698754</v>
      </c>
      <c r="AK1205" s="8">
        <v>1.1634765686722438E-2</v>
      </c>
      <c r="AL1205" s="8">
        <v>-0.7530295680013146</v>
      </c>
      <c r="AM1205" s="8">
        <v>9.5359990526896706E-4</v>
      </c>
      <c r="AN1205" s="8">
        <v>0.59953306862096256</v>
      </c>
      <c r="AO1205" s="8">
        <v>0.51580239151258211</v>
      </c>
      <c r="AP1205" s="8">
        <v>0.86777276288283822</v>
      </c>
      <c r="AQ1205" s="8">
        <v>-72.844093756698754</v>
      </c>
    </row>
    <row r="1206" spans="32:43" x14ac:dyDescent="0.25">
      <c r="AF1206" t="str">
        <v>Poland|2013</v>
      </c>
      <c r="AG1206">
        <v>12</v>
      </c>
      <c r="AH1206" s="8">
        <v>103.0494849152615</v>
      </c>
      <c r="AI1206" s="8">
        <v>-91.049484915261502</v>
      </c>
      <c r="AJ1206" s="8">
        <v>-91.634029049598169</v>
      </c>
      <c r="AK1206" s="8">
        <v>6.3791163653873426E-3</v>
      </c>
      <c r="AL1206" s="8">
        <v>-0.94978671813807869</v>
      </c>
      <c r="AM1206" s="8">
        <v>8.273589282064873E-4</v>
      </c>
      <c r="AN1206" s="8">
        <v>0.59953306862096256</v>
      </c>
      <c r="AO1206" s="8">
        <v>0.5170194334144117</v>
      </c>
      <c r="AP1206" s="8">
        <v>0.97457001705268909</v>
      </c>
      <c r="AQ1206" s="8">
        <v>-91.634029049598169</v>
      </c>
    </row>
    <row r="1207" spans="32:43" x14ac:dyDescent="0.25">
      <c r="AF1207" t="str">
        <v>Poland|2012</v>
      </c>
      <c r="AG1207">
        <v>125</v>
      </c>
      <c r="AH1207" s="8">
        <v>100.20113181615179</v>
      </c>
      <c r="AI1207" s="8">
        <v>24.798868183848214</v>
      </c>
      <c r="AJ1207" s="8">
        <v>25.061597351409507</v>
      </c>
      <c r="AK1207" s="8">
        <v>1.0483336871044063E-2</v>
      </c>
      <c r="AL1207" s="8">
        <v>0.25922641776734046</v>
      </c>
      <c r="AM1207" s="8">
        <v>1.0170373595163222E-4</v>
      </c>
      <c r="AN1207" s="8">
        <v>0.59953306862096256</v>
      </c>
      <c r="AO1207" s="8">
        <v>0.51728609907373746</v>
      </c>
      <c r="AP1207" s="8">
        <v>0.50914282649109421</v>
      </c>
      <c r="AQ1207" s="8">
        <v>25.061597351409507</v>
      </c>
    </row>
    <row r="1208" spans="32:43" x14ac:dyDescent="0.25">
      <c r="AF1208" t="str">
        <v>Poland|2011</v>
      </c>
      <c r="AG1208">
        <v>128</v>
      </c>
      <c r="AH1208" s="8">
        <v>99.109956361779524</v>
      </c>
      <c r="AI1208" s="8">
        <v>28.890043638220476</v>
      </c>
      <c r="AJ1208" s="8">
        <v>29.215967593077355</v>
      </c>
      <c r="AK1208" s="8">
        <v>1.1155678955986514E-2</v>
      </c>
      <c r="AL1208" s="8">
        <v>0.30209475858808804</v>
      </c>
      <c r="AM1208" s="8">
        <v>1.4708094926316778E-4</v>
      </c>
      <c r="AN1208" s="8">
        <v>0.59953306862096256</v>
      </c>
      <c r="AO1208" s="8">
        <v>0.51864767005452972</v>
      </c>
      <c r="AP1208" s="8">
        <v>0.54963147525236222</v>
      </c>
      <c r="AQ1208" s="8">
        <v>29.215967593077355</v>
      </c>
    </row>
    <row r="1209" spans="32:43" x14ac:dyDescent="0.25">
      <c r="AF1209" t="str">
        <v>Poland|2010</v>
      </c>
      <c r="AG1209">
        <v>13</v>
      </c>
      <c r="AH1209" s="8">
        <v>102.29918646707117</v>
      </c>
      <c r="AI1209" s="8">
        <v>-89.299186467071166</v>
      </c>
      <c r="AJ1209" s="8">
        <v>-90.201159405368941</v>
      </c>
      <c r="AK1209" s="8">
        <v>9.9995714494561863E-3</v>
      </c>
      <c r="AL1209" s="8">
        <v>-0.93323015899636197</v>
      </c>
      <c r="AM1209" s="8">
        <v>1.2566822935254091E-3</v>
      </c>
      <c r="AN1209" s="8">
        <v>0.6178277297492264</v>
      </c>
      <c r="AO1209" s="8">
        <v>0.52013170475461346</v>
      </c>
      <c r="AP1209" s="8">
        <v>0.96603838381109985</v>
      </c>
      <c r="AQ1209" s="8">
        <v>-90.201159405368941</v>
      </c>
    </row>
    <row r="1210" spans="32:43" x14ac:dyDescent="0.25">
      <c r="AF1210" t="str">
        <v>Poland|2009</v>
      </c>
      <c r="AG1210">
        <v>136</v>
      </c>
      <c r="AH1210" s="8">
        <v>98.05282566391449</v>
      </c>
      <c r="AI1210" s="8">
        <v>37.94717433608551</v>
      </c>
      <c r="AJ1210" s="8">
        <v>38.125645802915152</v>
      </c>
      <c r="AK1210" s="8">
        <v>4.6811395078321695E-3</v>
      </c>
      <c r="AL1210" s="8">
        <v>0.39550982818928143</v>
      </c>
      <c r="AM1210" s="8">
        <v>1.0510076336255608E-4</v>
      </c>
      <c r="AN1210" s="8">
        <v>0.6178277297492264</v>
      </c>
      <c r="AO1210" s="8">
        <v>0.52108878274392634</v>
      </c>
      <c r="AP1210" s="8">
        <v>0.62889572123626458</v>
      </c>
      <c r="AQ1210" s="8">
        <v>38.125645802915152</v>
      </c>
    </row>
    <row r="1211" spans="32:43" x14ac:dyDescent="0.25">
      <c r="AF1211" t="str">
        <v>Poland|2008</v>
      </c>
      <c r="AG1211">
        <v>14</v>
      </c>
      <c r="AH1211" s="8">
        <v>107.98303543195624</v>
      </c>
      <c r="AI1211" s="8">
        <v>-93.983035431956239</v>
      </c>
      <c r="AJ1211" s="8">
        <v>-94.612473066126697</v>
      </c>
      <c r="AK1211" s="8">
        <v>6.6527976045033486E-3</v>
      </c>
      <c r="AL1211" s="8">
        <v>-0.98052322587473562</v>
      </c>
      <c r="AM1211" s="8">
        <v>9.198583795854056E-4</v>
      </c>
      <c r="AN1211" s="8">
        <v>0.6178277297492264</v>
      </c>
      <c r="AO1211" s="8">
        <v>0.52295644400516716</v>
      </c>
      <c r="AP1211" s="8">
        <v>0.99021372737138702</v>
      </c>
      <c r="AQ1211" s="8">
        <v>-94.612473066126697</v>
      </c>
    </row>
    <row r="1212" spans="32:43" x14ac:dyDescent="0.25">
      <c r="AF1212" t="str">
        <v>Poland|2007</v>
      </c>
      <c r="AG1212">
        <v>144</v>
      </c>
      <c r="AH1212" s="8">
        <v>106.0980790953538</v>
      </c>
      <c r="AI1212" s="8">
        <v>37.901920904646204</v>
      </c>
      <c r="AJ1212" s="8">
        <v>38.139918695217972</v>
      </c>
      <c r="AK1212" s="8">
        <v>6.2401231757635393E-3</v>
      </c>
      <c r="AL1212" s="8">
        <v>0.39534790903201328</v>
      </c>
      <c r="AM1212" s="8">
        <v>1.4020792328669715E-4</v>
      </c>
      <c r="AN1212" s="8">
        <v>0.6178277297492264</v>
      </c>
      <c r="AO1212" s="8">
        <v>0.52531333872618013</v>
      </c>
      <c r="AP1212" s="8">
        <v>0.62876697514422086</v>
      </c>
      <c r="AQ1212" s="8">
        <v>38.139918695217972</v>
      </c>
    </row>
    <row r="1213" spans="32:43" x14ac:dyDescent="0.25">
      <c r="AF1213" t="str">
        <v>Poland|2006</v>
      </c>
      <c r="AG1213">
        <v>144</v>
      </c>
      <c r="AH1213" s="8">
        <v>104.28507190678016</v>
      </c>
      <c r="AI1213" s="8">
        <v>39.714928093219839</v>
      </c>
      <c r="AJ1213" s="8">
        <v>39.97308171091872</v>
      </c>
      <c r="AK1213" s="8">
        <v>6.4581865257679772E-3</v>
      </c>
      <c r="AL1213" s="8">
        <v>0.41430450930038598</v>
      </c>
      <c r="AM1213" s="8">
        <v>1.5939170465654006E-4</v>
      </c>
      <c r="AN1213" s="8">
        <v>0.6178277297492264</v>
      </c>
      <c r="AO1213" s="8">
        <v>0.52613675551562644</v>
      </c>
      <c r="AP1213" s="8">
        <v>0.64366490451195646</v>
      </c>
      <c r="AQ1213" s="8">
        <v>39.97308171091872</v>
      </c>
    </row>
    <row r="1214" spans="32:43" x14ac:dyDescent="0.25">
      <c r="AF1214" t="str">
        <v>Poland|2005</v>
      </c>
      <c r="AG1214">
        <v>144</v>
      </c>
      <c r="AH1214" s="8">
        <v>103.46636167451203</v>
      </c>
      <c r="AI1214" s="8">
        <v>40.533638325487971</v>
      </c>
      <c r="AJ1214" s="8">
        <v>40.785641512414294</v>
      </c>
      <c r="AK1214" s="8">
        <v>6.1787231383774281E-3</v>
      </c>
      <c r="AL1214" s="8">
        <v>0.42278580463251181</v>
      </c>
      <c r="AM1214" s="8">
        <v>1.58757115394796E-4</v>
      </c>
      <c r="AN1214" s="8">
        <v>0.6178277297492264</v>
      </c>
      <c r="AO1214" s="8">
        <v>0.53214969326803396</v>
      </c>
      <c r="AP1214" s="8">
        <v>0.65021981254996519</v>
      </c>
      <c r="AQ1214" s="8">
        <v>40.785641512414294</v>
      </c>
    </row>
    <row r="1215" spans="32:43" x14ac:dyDescent="0.25">
      <c r="AF1215" t="str">
        <v>Poland|2004</v>
      </c>
      <c r="AG1215">
        <v>143</v>
      </c>
      <c r="AH1215" s="8">
        <v>89.662885879066295</v>
      </c>
      <c r="AI1215" s="8">
        <v>53.337114120933705</v>
      </c>
      <c r="AJ1215" s="8">
        <v>53.618365861083035</v>
      </c>
      <c r="AK1215" s="8">
        <v>5.2454366266589574E-3</v>
      </c>
      <c r="AL1215" s="8">
        <v>0.55607132209336529</v>
      </c>
      <c r="AM1215" s="8">
        <v>2.3293173438831548E-4</v>
      </c>
      <c r="AN1215" s="8">
        <v>0.6178277297492264</v>
      </c>
      <c r="AO1215" s="8">
        <v>0.53237499460563453</v>
      </c>
      <c r="AP1215" s="8">
        <v>0.74570189894713645</v>
      </c>
      <c r="AQ1215" s="8">
        <v>53.618365861083035</v>
      </c>
    </row>
    <row r="1216" spans="32:43" x14ac:dyDescent="0.25">
      <c r="AF1216" t="str">
        <v>Poland|2003</v>
      </c>
      <c r="AG1216">
        <v>142</v>
      </c>
      <c r="AH1216" s="8">
        <v>92.527875799456609</v>
      </c>
      <c r="AI1216" s="8">
        <v>49.472124200543391</v>
      </c>
      <c r="AJ1216" s="8">
        <v>49.73799062248019</v>
      </c>
      <c r="AK1216" s="8">
        <v>5.3453390177092899E-3</v>
      </c>
      <c r="AL1216" s="8">
        <v>0.51580239151258211</v>
      </c>
      <c r="AM1216" s="8">
        <v>2.042544821346789E-4</v>
      </c>
      <c r="AN1216" s="8">
        <v>0.63075778691378914</v>
      </c>
      <c r="AO1216" s="8">
        <v>0.53299007117156438</v>
      </c>
      <c r="AP1216" s="8">
        <v>0.71819383979019347</v>
      </c>
      <c r="AQ1216" s="8">
        <v>49.73799062248019</v>
      </c>
    </row>
    <row r="1217" spans="32:43" x14ac:dyDescent="0.25">
      <c r="AF1217" t="str">
        <v>Poland|2002</v>
      </c>
      <c r="AG1217">
        <v>145</v>
      </c>
      <c r="AH1217" s="8">
        <v>93.069932492207784</v>
      </c>
      <c r="AI1217" s="8">
        <v>51.930067507792216</v>
      </c>
      <c r="AJ1217" s="8">
        <v>52.21898277816959</v>
      </c>
      <c r="AK1217" s="8">
        <v>5.5327632789154112E-3</v>
      </c>
      <c r="AL1217" s="8">
        <v>0.54148022612322166</v>
      </c>
      <c r="AM1217" s="8">
        <v>2.3303372253681418E-4</v>
      </c>
      <c r="AN1217" s="8">
        <v>0.63075778691378914</v>
      </c>
      <c r="AO1217" s="8">
        <v>0.53650084551300659</v>
      </c>
      <c r="AP1217" s="8">
        <v>0.73585339988561693</v>
      </c>
      <c r="AQ1217" s="8">
        <v>52.21898277816959</v>
      </c>
    </row>
    <row r="1218" spans="32:43" x14ac:dyDescent="0.25">
      <c r="AF1218" t="str">
        <v>Poland|2001</v>
      </c>
      <c r="AG1218">
        <v>149</v>
      </c>
      <c r="AH1218" s="8">
        <v>96.538790668729632</v>
      </c>
      <c r="AI1218" s="8">
        <v>52.461209331270368</v>
      </c>
      <c r="AJ1218" s="8">
        <v>52.756230142684437</v>
      </c>
      <c r="AK1218" s="8">
        <v>5.5921511187619309E-3</v>
      </c>
      <c r="AL1218" s="8">
        <v>0.5470348314973188</v>
      </c>
      <c r="AM1218" s="8">
        <v>2.4040653876278731E-4</v>
      </c>
      <c r="AN1218" s="8">
        <v>0.63075778691378914</v>
      </c>
      <c r="AO1218" s="8">
        <v>0.5383161078762948</v>
      </c>
      <c r="AP1218" s="8">
        <v>0.73961803080868627</v>
      </c>
      <c r="AQ1218" s="8">
        <v>52.756230142684437</v>
      </c>
    </row>
    <row r="1219" spans="32:43" x14ac:dyDescent="0.25">
      <c r="AF1219" t="str">
        <v>Poland|2000</v>
      </c>
      <c r="AG1219">
        <v>153</v>
      </c>
      <c r="AH1219" s="8">
        <v>100.6793484956039</v>
      </c>
      <c r="AI1219" s="8">
        <v>52.320651504396096</v>
      </c>
      <c r="AJ1219" s="8">
        <v>52.610501791342791</v>
      </c>
      <c r="AK1219" s="8">
        <v>5.5093617638596638E-3</v>
      </c>
      <c r="AL1219" s="8">
        <v>0.5455464673799949</v>
      </c>
      <c r="AM1219" s="8">
        <v>2.3554074652917066E-4</v>
      </c>
      <c r="AN1219" s="8">
        <v>0.63075778691378914</v>
      </c>
      <c r="AO1219" s="8">
        <v>0.53887499181880827</v>
      </c>
      <c r="AP1219" s="8">
        <v>0.73861117469206683</v>
      </c>
      <c r="AQ1219" s="8">
        <v>52.610501791342791</v>
      </c>
    </row>
    <row r="1220" spans="32:43" x14ac:dyDescent="0.25">
      <c r="AF1220" t="str">
        <v>Portugal|2014</v>
      </c>
      <c r="AG1220">
        <v>78</v>
      </c>
      <c r="AH1220" s="8">
        <v>75.393068635570359</v>
      </c>
      <c r="AI1220" s="8">
        <v>2.6069313644296415</v>
      </c>
      <c r="AJ1220" s="8">
        <v>2.6241720912588642</v>
      </c>
      <c r="AK1220" s="8">
        <v>6.5699680621754825E-3</v>
      </c>
      <c r="AL1220" s="8">
        <v>2.7196931598926666E-2</v>
      </c>
      <c r="AM1220" s="8">
        <v>6.9882390318457788E-7</v>
      </c>
      <c r="AN1220" s="8">
        <v>0.63819387575704722</v>
      </c>
      <c r="AO1220" s="8">
        <v>0.53984854780808122</v>
      </c>
      <c r="AP1220" s="8">
        <v>0.16491492230518942</v>
      </c>
      <c r="AQ1220" s="8">
        <v>2.6241720912588642</v>
      </c>
    </row>
    <row r="1221" spans="32:43" x14ac:dyDescent="0.25">
      <c r="AF1221" t="str">
        <v>Portugal|2013</v>
      </c>
      <c r="AG1221">
        <v>79</v>
      </c>
      <c r="AH1221" s="8">
        <v>71.918043162081574</v>
      </c>
      <c r="AI1221" s="8">
        <v>7.0819568379184261</v>
      </c>
      <c r="AJ1221" s="8">
        <v>7.1143605131322927</v>
      </c>
      <c r="AK1221" s="8">
        <v>4.5546855763146515E-3</v>
      </c>
      <c r="AL1221" s="8">
        <v>7.3808015156752615E-2</v>
      </c>
      <c r="AM1221" s="8">
        <v>3.5608198957406055E-6</v>
      </c>
      <c r="AN1221" s="8">
        <v>0.63819387575704722</v>
      </c>
      <c r="AO1221" s="8">
        <v>0.54087150234598758</v>
      </c>
      <c r="AP1221" s="8">
        <v>0.27167630584346625</v>
      </c>
      <c r="AQ1221" s="8">
        <v>7.1143605131322927</v>
      </c>
    </row>
    <row r="1222" spans="32:43" x14ac:dyDescent="0.25">
      <c r="AF1222" t="str">
        <v>Portugal|2012</v>
      </c>
      <c r="AG1222">
        <v>81</v>
      </c>
      <c r="AH1222" s="8">
        <v>90.031121206853868</v>
      </c>
      <c r="AI1222" s="8">
        <v>-9.031121206853868</v>
      </c>
      <c r="AJ1222" s="8">
        <v>-9.0892017654503618</v>
      </c>
      <c r="AK1222" s="8">
        <v>6.3900615362361673E-3</v>
      </c>
      <c r="AL1222" s="8">
        <v>-9.4209058115710065E-2</v>
      </c>
      <c r="AM1222" s="8">
        <v>8.1541068341332946E-6</v>
      </c>
      <c r="AN1222" s="8">
        <v>0.63819387575704722</v>
      </c>
      <c r="AO1222" s="8">
        <v>0.54120674270861113</v>
      </c>
      <c r="AP1222" s="8">
        <v>0.30693494117762166</v>
      </c>
      <c r="AQ1222" s="8">
        <v>-9.0892017654503618</v>
      </c>
    </row>
    <row r="1223" spans="32:43" x14ac:dyDescent="0.25">
      <c r="AF1223" t="str">
        <v>Portugal|2011</v>
      </c>
      <c r="AG1223">
        <v>85</v>
      </c>
      <c r="AH1223" s="8">
        <v>78.680345582142564</v>
      </c>
      <c r="AI1223" s="8">
        <v>6.3196544178574356</v>
      </c>
      <c r="AJ1223" s="8">
        <v>6.3475621582729946</v>
      </c>
      <c r="AK1223" s="8">
        <v>4.3966076612870601E-3</v>
      </c>
      <c r="AL1223" s="8">
        <v>6.58580853336551E-2</v>
      </c>
      <c r="AM1223" s="8">
        <v>2.7362231035768733E-6</v>
      </c>
      <c r="AN1223" s="8">
        <v>0.63819387575704722</v>
      </c>
      <c r="AO1223" s="8">
        <v>0.54148022612322166</v>
      </c>
      <c r="AP1223" s="8">
        <v>0.25662830189528024</v>
      </c>
      <c r="AQ1223" s="8">
        <v>6.3475621582729946</v>
      </c>
    </row>
    <row r="1224" spans="32:43" x14ac:dyDescent="0.25">
      <c r="AF1224" t="str">
        <v>Portugal|2010</v>
      </c>
      <c r="AG1224">
        <v>88</v>
      </c>
      <c r="AH1224" s="8">
        <v>82.742240770012415</v>
      </c>
      <c r="AI1224" s="8">
        <v>5.2577592299875846</v>
      </c>
      <c r="AJ1224" s="8">
        <v>5.2809191980784096</v>
      </c>
      <c r="AK1224" s="8">
        <v>4.3855941024911324E-3</v>
      </c>
      <c r="AL1224" s="8">
        <v>5.4791610098019944E-2</v>
      </c>
      <c r="AM1224" s="8">
        <v>1.8891539370249046E-6</v>
      </c>
      <c r="AN1224" s="8">
        <v>0.64566542262831106</v>
      </c>
      <c r="AO1224" s="8">
        <v>0.54226409693589661</v>
      </c>
      <c r="AP1224" s="8">
        <v>0.23407607758594201</v>
      </c>
      <c r="AQ1224" s="8">
        <v>5.2809191980784096</v>
      </c>
    </row>
    <row r="1225" spans="32:43" x14ac:dyDescent="0.25">
      <c r="AF1225" t="str">
        <v>Portugal|2009</v>
      </c>
      <c r="AG1225">
        <v>9</v>
      </c>
      <c r="AH1225" s="8">
        <v>94.565872138717111</v>
      </c>
      <c r="AI1225" s="8">
        <v>-85.565872138717111</v>
      </c>
      <c r="AJ1225" s="8">
        <v>-86.117554603133257</v>
      </c>
      <c r="AK1225" s="8">
        <v>6.406155713066174E-3</v>
      </c>
      <c r="AL1225" s="8">
        <v>-0.89259631474286893</v>
      </c>
      <c r="AM1225" s="8">
        <v>7.3383891335682323E-4</v>
      </c>
      <c r="AN1225" s="8">
        <v>0.64566542262831106</v>
      </c>
      <c r="AO1225" s="8">
        <v>0.54273045307430745</v>
      </c>
      <c r="AP1225" s="8">
        <v>0.94477315517687577</v>
      </c>
      <c r="AQ1225" s="8">
        <v>-86.117554603133257</v>
      </c>
    </row>
    <row r="1226" spans="32:43" x14ac:dyDescent="0.25">
      <c r="AF1226" t="str">
        <v>Portugal|2008</v>
      </c>
      <c r="AG1226">
        <v>92</v>
      </c>
      <c r="AH1226" s="8">
        <v>83.596038944476703</v>
      </c>
      <c r="AI1226" s="8">
        <v>8.4039610555232969</v>
      </c>
      <c r="AJ1226" s="8">
        <v>8.442633384642324</v>
      </c>
      <c r="AK1226" s="8">
        <v>4.5806003123829587E-3</v>
      </c>
      <c r="AL1226" s="8">
        <v>8.7587057261609882E-2</v>
      </c>
      <c r="AM1226" s="8">
        <v>5.0431063687296497E-6</v>
      </c>
      <c r="AN1226" s="8">
        <v>0.64566542262831106</v>
      </c>
      <c r="AO1226" s="8">
        <v>0.54345564056508611</v>
      </c>
      <c r="AP1226" s="8">
        <v>0.29595110620102416</v>
      </c>
      <c r="AQ1226" s="8">
        <v>8.442633384642324</v>
      </c>
    </row>
    <row r="1227" spans="32:43" x14ac:dyDescent="0.25">
      <c r="AF1227" t="str">
        <v>Portugal|2007</v>
      </c>
      <c r="AG1227">
        <v>94</v>
      </c>
      <c r="AH1227" s="8">
        <v>105.18238244795467</v>
      </c>
      <c r="AI1227" s="8">
        <v>-11.182382447954666</v>
      </c>
      <c r="AJ1227" s="8">
        <v>-11.25616832269276</v>
      </c>
      <c r="AK1227" s="8">
        <v>6.5551502627532966E-3</v>
      </c>
      <c r="AL1227" s="8">
        <v>-0.11665985019044359</v>
      </c>
      <c r="AM1227" s="8">
        <v>1.2828730375515757E-5</v>
      </c>
      <c r="AN1227" s="8">
        <v>0.64566542262831106</v>
      </c>
      <c r="AO1227" s="8">
        <v>0.54402446564946594</v>
      </c>
      <c r="AP1227" s="8">
        <v>0.34155504708676693</v>
      </c>
      <c r="AQ1227" s="8">
        <v>-11.25616832269276</v>
      </c>
    </row>
    <row r="1228" spans="32:43" x14ac:dyDescent="0.25">
      <c r="AF1228" t="str">
        <v>Portugal|2006</v>
      </c>
      <c r="AG1228">
        <v>96</v>
      </c>
      <c r="AH1228" s="8">
        <v>95.630360125347096</v>
      </c>
      <c r="AI1228" s="8">
        <v>0.36963987465290415</v>
      </c>
      <c r="AJ1228" s="8">
        <v>0.37140235819038731</v>
      </c>
      <c r="AK1228" s="8">
        <v>4.7454828937291416E-3</v>
      </c>
      <c r="AL1228" s="8">
        <v>3.8527487646442117E-3</v>
      </c>
      <c r="AM1228" s="8">
        <v>1.0110894865464842E-8</v>
      </c>
      <c r="AN1228" s="8">
        <v>0.64566542262831106</v>
      </c>
      <c r="AO1228" s="8">
        <v>0.5455464673799949</v>
      </c>
      <c r="AP1228" s="8">
        <v>6.2070514454483229E-2</v>
      </c>
      <c r="AQ1228" s="8">
        <v>0.37140235819038731</v>
      </c>
    </row>
    <row r="1229" spans="32:43" x14ac:dyDescent="0.25">
      <c r="AF1229" t="str">
        <v>Portugal|2005</v>
      </c>
      <c r="AG1229">
        <v>11</v>
      </c>
      <c r="AH1229" s="8">
        <v>96.783337488634999</v>
      </c>
      <c r="AI1229" s="8">
        <v>-85.783337488634999</v>
      </c>
      <c r="AJ1229" s="8">
        <v>-86.20607998899024</v>
      </c>
      <c r="AK1229" s="8">
        <v>4.9038594541037164E-3</v>
      </c>
      <c r="AL1229" s="8">
        <v>-0.89418910130572959</v>
      </c>
      <c r="AM1229" s="8">
        <v>5.6290314782470789E-4</v>
      </c>
      <c r="AN1229" s="8">
        <v>0.65505588009570503</v>
      </c>
      <c r="AO1229" s="8">
        <v>0.54605884066289545</v>
      </c>
      <c r="AP1229" s="8">
        <v>0.94561572602496924</v>
      </c>
      <c r="AQ1229" s="8">
        <v>-86.20607998899024</v>
      </c>
    </row>
    <row r="1230" spans="32:43" x14ac:dyDescent="0.25">
      <c r="AF1230" t="str">
        <v>Portugal|2004</v>
      </c>
      <c r="AG1230">
        <v>99</v>
      </c>
      <c r="AH1230" s="8">
        <v>101.56946748995159</v>
      </c>
      <c r="AI1230" s="8">
        <v>-2.5694674899515917</v>
      </c>
      <c r="AJ1230" s="8">
        <v>-2.5878093113050586</v>
      </c>
      <c r="AK1230" s="8">
        <v>7.0877793326344554E-3</v>
      </c>
      <c r="AL1230" s="8">
        <v>-2.6813076880181908E-2</v>
      </c>
      <c r="AM1230" s="8">
        <v>7.3315297100670056E-7</v>
      </c>
      <c r="AN1230" s="8">
        <v>0.65505588009570503</v>
      </c>
      <c r="AO1230" s="8">
        <v>0.5470348314973188</v>
      </c>
      <c r="AP1230" s="8">
        <v>0.16374699044618166</v>
      </c>
      <c r="AQ1230" s="8">
        <v>-2.5878093113050586</v>
      </c>
    </row>
    <row r="1231" spans="32:43" x14ac:dyDescent="0.25">
      <c r="AF1231" t="str">
        <v>Portugal|2003</v>
      </c>
      <c r="AG1231">
        <v>15</v>
      </c>
      <c r="AH1231" s="8">
        <v>96.726560962762761</v>
      </c>
      <c r="AI1231" s="8">
        <v>-81.726560962762761</v>
      </c>
      <c r="AJ1231" s="8">
        <v>-82.163148707689786</v>
      </c>
      <c r="AK1231" s="8">
        <v>5.3136686190090781E-3</v>
      </c>
      <c r="AL1231" s="8">
        <v>-0.8520775118435775</v>
      </c>
      <c r="AM1231" s="8">
        <v>5.5407490866238806E-4</v>
      </c>
      <c r="AN1231" s="8">
        <v>0.65505588009570503</v>
      </c>
      <c r="AO1231" s="8">
        <v>0.54790163862939034</v>
      </c>
      <c r="AP1231" s="8">
        <v>0.92308044711367243</v>
      </c>
      <c r="AQ1231" s="8">
        <v>-82.163148707689786</v>
      </c>
    </row>
    <row r="1232" spans="32:43" x14ac:dyDescent="0.25">
      <c r="AF1232" t="str">
        <v>Portugal|2002</v>
      </c>
      <c r="AG1232">
        <v>17</v>
      </c>
      <c r="AH1232" s="8">
        <v>88.787463789126946</v>
      </c>
      <c r="AI1232" s="8">
        <v>-71.787463789126946</v>
      </c>
      <c r="AJ1232" s="8">
        <v>-72.124180446943981</v>
      </c>
      <c r="AK1232" s="8">
        <v>4.6685682350973996E-3</v>
      </c>
      <c r="AL1232" s="8">
        <v>-0.74821033878326504</v>
      </c>
      <c r="AM1232" s="8">
        <v>3.7511580399530238E-4</v>
      </c>
      <c r="AN1232" s="8">
        <v>0.65505588009570503</v>
      </c>
      <c r="AO1232" s="8">
        <v>0.54894104403709865</v>
      </c>
      <c r="AP1232" s="8">
        <v>0.86499152526673062</v>
      </c>
      <c r="AQ1232" s="8">
        <v>-72.124180446943981</v>
      </c>
    </row>
    <row r="1233" spans="32:43" x14ac:dyDescent="0.25">
      <c r="AF1233" t="str">
        <v>Portugal|2001</v>
      </c>
      <c r="AG1233">
        <v>11</v>
      </c>
      <c r="AH1233" s="8">
        <v>93.572651605346152</v>
      </c>
      <c r="AI1233" s="8">
        <v>-82.572651605346152</v>
      </c>
      <c r="AJ1233" s="8">
        <v>-82.970379061284603</v>
      </c>
      <c r="AK1233" s="8">
        <v>4.793607796400136E-3</v>
      </c>
      <c r="AL1233" s="8">
        <v>-0.86067384794916868</v>
      </c>
      <c r="AM1233" s="8">
        <v>5.0971629182507215E-4</v>
      </c>
      <c r="AN1233" s="8">
        <v>0.65505588009570503</v>
      </c>
      <c r="AO1233" s="8">
        <v>0.54962249587127199</v>
      </c>
      <c r="AP1233" s="8">
        <v>0.92772509287459115</v>
      </c>
      <c r="AQ1233" s="8">
        <v>-82.970379061284603</v>
      </c>
    </row>
    <row r="1234" spans="32:43" x14ac:dyDescent="0.25">
      <c r="AF1234" t="str">
        <v>Portugal|2000</v>
      </c>
      <c r="AG1234">
        <v>11</v>
      </c>
      <c r="AH1234" s="8">
        <v>101.96903451081616</v>
      </c>
      <c r="AI1234" s="8">
        <v>-90.969034510816158</v>
      </c>
      <c r="AJ1234" s="8">
        <v>-91.571660793937738</v>
      </c>
      <c r="AK1234" s="8">
        <v>6.5809255603397837E-3</v>
      </c>
      <c r="AL1234" s="8">
        <v>-0.94904387878469287</v>
      </c>
      <c r="AM1234" s="8">
        <v>8.5237171271138122E-4</v>
      </c>
      <c r="AN1234" s="8">
        <v>0.65505588009570503</v>
      </c>
      <c r="AO1234" s="8">
        <v>0.55089942309487172</v>
      </c>
      <c r="AP1234" s="8">
        <v>0.97418883117427135</v>
      </c>
      <c r="AQ1234" s="8">
        <v>-91.571660793937738</v>
      </c>
    </row>
    <row r="1235" spans="32:43" x14ac:dyDescent="0.25">
      <c r="AF1235" t="str">
        <v>Romania|2014</v>
      </c>
      <c r="AG1235">
        <v>135</v>
      </c>
      <c r="AH1235" s="8">
        <v>69.880928122834746</v>
      </c>
      <c r="AI1235" s="8">
        <v>65.119071877165254</v>
      </c>
      <c r="AJ1235" s="8">
        <v>65.985407797573586</v>
      </c>
      <c r="AK1235" s="8">
        <v>1.3129204612420169E-2</v>
      </c>
      <c r="AL1235" s="8">
        <v>0.68161165482511921</v>
      </c>
      <c r="AM1235" s="8">
        <v>8.8298656405524792E-4</v>
      </c>
      <c r="AN1235" s="8">
        <v>0.65505588009570503</v>
      </c>
      <c r="AO1235" s="8">
        <v>0.55427603547563742</v>
      </c>
      <c r="AP1235" s="8">
        <v>0.82559775606836483</v>
      </c>
      <c r="AQ1235" s="8">
        <v>65.985407797573586</v>
      </c>
    </row>
    <row r="1236" spans="32:43" x14ac:dyDescent="0.25">
      <c r="AF1236" t="str">
        <v>Romania|2013</v>
      </c>
      <c r="AG1236">
        <v>138</v>
      </c>
      <c r="AH1236" s="8">
        <v>99.989046409405546</v>
      </c>
      <c r="AI1236" s="8">
        <v>38.010953590594454</v>
      </c>
      <c r="AJ1236" s="8">
        <v>38.189570548896945</v>
      </c>
      <c r="AK1236" s="8">
        <v>4.6771135609863339E-3</v>
      </c>
      <c r="AL1236" s="8">
        <v>0.39617377531437914</v>
      </c>
      <c r="AM1236" s="8">
        <v>1.053628070690484E-4</v>
      </c>
      <c r="AN1236" s="8">
        <v>0.66830051777737376</v>
      </c>
      <c r="AO1236" s="8">
        <v>0.55607132209336529</v>
      </c>
      <c r="AP1236" s="8">
        <v>0.62942336730882431</v>
      </c>
      <c r="AQ1236" s="8">
        <v>38.189570548896945</v>
      </c>
    </row>
    <row r="1237" spans="32:43" x14ac:dyDescent="0.25">
      <c r="AF1237" t="str">
        <v>Romania|2012</v>
      </c>
      <c r="AG1237">
        <v>138</v>
      </c>
      <c r="AH1237" s="8">
        <v>92.057263179512944</v>
      </c>
      <c r="AI1237" s="8">
        <v>45.942736820487056</v>
      </c>
      <c r="AJ1237" s="8">
        <v>46.165446971255605</v>
      </c>
      <c r="AK1237" s="8">
        <v>4.8241740388047984E-3</v>
      </c>
      <c r="AL1237" s="8">
        <v>0.47887912718599074</v>
      </c>
      <c r="AM1237" s="8">
        <v>1.588096633566528E-4</v>
      </c>
      <c r="AN1237" s="8">
        <v>0.66830051777737376</v>
      </c>
      <c r="AO1237" s="8">
        <v>0.55664245473484342</v>
      </c>
      <c r="AP1237" s="8">
        <v>0.69201092996136326</v>
      </c>
      <c r="AQ1237" s="8">
        <v>46.165446971255605</v>
      </c>
    </row>
    <row r="1238" spans="32:43" x14ac:dyDescent="0.25">
      <c r="AF1238" t="str">
        <v>Romania|2011</v>
      </c>
      <c r="AG1238">
        <v>139</v>
      </c>
      <c r="AH1238" s="8">
        <v>89.418198032821294</v>
      </c>
      <c r="AI1238" s="8">
        <v>49.581801967178706</v>
      </c>
      <c r="AJ1238" s="8">
        <v>49.913888070670765</v>
      </c>
      <c r="AK1238" s="8">
        <v>6.6531804339079242E-3</v>
      </c>
      <c r="AL1238" s="8">
        <v>0.51728609907373746</v>
      </c>
      <c r="AM1238" s="8">
        <v>2.5603065762994391E-4</v>
      </c>
      <c r="AN1238" s="8">
        <v>0.67210623049259632</v>
      </c>
      <c r="AO1238" s="8">
        <v>0.5594020919055307</v>
      </c>
      <c r="AP1238" s="8">
        <v>0.71922604170993243</v>
      </c>
      <c r="AQ1238" s="8">
        <v>49.913888070670765</v>
      </c>
    </row>
    <row r="1239" spans="32:43" x14ac:dyDescent="0.25">
      <c r="AF1239" t="str">
        <v>Romania|2010</v>
      </c>
      <c r="AG1239">
        <v>153</v>
      </c>
      <c r="AH1239" s="8">
        <v>83.161451137491071</v>
      </c>
      <c r="AI1239" s="8">
        <v>69.838548862508929</v>
      </c>
      <c r="AJ1239" s="8">
        <v>70.193979774666232</v>
      </c>
      <c r="AK1239" s="8">
        <v>5.0635526479377788E-3</v>
      </c>
      <c r="AL1239" s="8">
        <v>0.72804209509548001</v>
      </c>
      <c r="AM1239" s="8">
        <v>3.853673626443056E-4</v>
      </c>
      <c r="AN1239" s="8">
        <v>0.67210623049259632</v>
      </c>
      <c r="AO1239" s="8">
        <v>0.55956602611431139</v>
      </c>
      <c r="AP1239" s="8">
        <v>0.8532538280579115</v>
      </c>
      <c r="AQ1239" s="8">
        <v>70.193979774666232</v>
      </c>
    </row>
    <row r="1240" spans="32:43" x14ac:dyDescent="0.25">
      <c r="AF1240" t="str">
        <v>Romania|2009</v>
      </c>
      <c r="AG1240">
        <v>158</v>
      </c>
      <c r="AH1240" s="8">
        <v>98.516464922967799</v>
      </c>
      <c r="AI1240" s="8">
        <v>59.483535077032201</v>
      </c>
      <c r="AJ1240" s="8">
        <v>59.860151490487112</v>
      </c>
      <c r="AK1240" s="8">
        <v>6.291604750027489E-3</v>
      </c>
      <c r="AL1240" s="8">
        <v>0.62047779680129767</v>
      </c>
      <c r="AM1240" s="8">
        <v>3.4822257551218015E-4</v>
      </c>
      <c r="AN1240" s="8">
        <v>0.67210623049259632</v>
      </c>
      <c r="AO1240" s="8">
        <v>0.56400186791205908</v>
      </c>
      <c r="AP1240" s="8">
        <v>0.78770413024262964</v>
      </c>
      <c r="AQ1240" s="8">
        <v>59.860151490487112</v>
      </c>
    </row>
    <row r="1241" spans="32:43" x14ac:dyDescent="0.25">
      <c r="AF1241" t="str">
        <v>Romania|2008</v>
      </c>
      <c r="AG1241">
        <v>159</v>
      </c>
      <c r="AH1241" s="8">
        <v>113.62375317667727</v>
      </c>
      <c r="AI1241" s="8">
        <v>45.376246823322731</v>
      </c>
      <c r="AJ1241" s="8">
        <v>45.676643580302056</v>
      </c>
      <c r="AK1241" s="8">
        <v>6.5765943693128145E-3</v>
      </c>
      <c r="AL1241" s="8">
        <v>0.47339136492620781</v>
      </c>
      <c r="AM1241" s="8">
        <v>2.1193822452318799E-4</v>
      </c>
      <c r="AN1241" s="8">
        <v>0.67210623049259632</v>
      </c>
      <c r="AO1241" s="8">
        <v>0.56856333780075119</v>
      </c>
      <c r="AP1241" s="8">
        <v>0.68803442132367754</v>
      </c>
      <c r="AQ1241" s="8">
        <v>45.676643580302056</v>
      </c>
    </row>
    <row r="1242" spans="32:43" x14ac:dyDescent="0.25">
      <c r="AF1242" t="str">
        <v>Romania|2007</v>
      </c>
      <c r="AG1242">
        <v>154</v>
      </c>
      <c r="AH1242" s="8">
        <v>113.73042746651097</v>
      </c>
      <c r="AI1242" s="8">
        <v>40.269572533489026</v>
      </c>
      <c r="AJ1242" s="8">
        <v>40.476460862504574</v>
      </c>
      <c r="AK1242" s="8">
        <v>5.1113245725294644E-3</v>
      </c>
      <c r="AL1242" s="8">
        <v>0.4198060857512938</v>
      </c>
      <c r="AM1242" s="8">
        <v>1.2934760523818174E-4</v>
      </c>
      <c r="AN1242" s="8">
        <v>0.67974704019936438</v>
      </c>
      <c r="AO1242" s="8">
        <v>0.57825225362271737</v>
      </c>
      <c r="AP1242" s="8">
        <v>0.64792444447735864</v>
      </c>
      <c r="AQ1242" s="8">
        <v>40.476460862504574</v>
      </c>
    </row>
    <row r="1243" spans="32:43" x14ac:dyDescent="0.25">
      <c r="AF1243" t="str">
        <v>Romania|2006</v>
      </c>
      <c r="AG1243">
        <v>157</v>
      </c>
      <c r="AH1243" s="8">
        <v>112.82982497799199</v>
      </c>
      <c r="AI1243" s="8">
        <v>44.17017502200801</v>
      </c>
      <c r="AJ1243" s="8">
        <v>44.406319073287229</v>
      </c>
      <c r="AK1243" s="8">
        <v>5.3178028759711679E-3</v>
      </c>
      <c r="AL1243" s="8">
        <v>0.46051724925448806</v>
      </c>
      <c r="AM1243" s="8">
        <v>1.619726372022078E-4</v>
      </c>
      <c r="AN1243" s="8">
        <v>0.67974704019936438</v>
      </c>
      <c r="AO1243" s="8">
        <v>0.58009378252355281</v>
      </c>
      <c r="AP1243" s="8">
        <v>0.67861421238763342</v>
      </c>
      <c r="AQ1243" s="8">
        <v>44.406319073287229</v>
      </c>
    </row>
    <row r="1244" spans="32:43" x14ac:dyDescent="0.25">
      <c r="AF1244" t="str">
        <v>Romania|2005</v>
      </c>
      <c r="AG1244">
        <v>162</v>
      </c>
      <c r="AH1244" s="8">
        <v>114.27826510878049</v>
      </c>
      <c r="AI1244" s="8">
        <v>47.721734891219512</v>
      </c>
      <c r="AJ1244" s="8">
        <v>47.991778296968434</v>
      </c>
      <c r="AK1244" s="8">
        <v>5.6268680872361152E-3</v>
      </c>
      <c r="AL1244" s="8">
        <v>0.49762304851696876</v>
      </c>
      <c r="AM1244" s="8">
        <v>2.0017981693748986E-4</v>
      </c>
      <c r="AN1244" s="8">
        <v>0.67974704019936438</v>
      </c>
      <c r="AO1244" s="8">
        <v>0.58018834897299376</v>
      </c>
      <c r="AP1244" s="8">
        <v>0.70542402037141372</v>
      </c>
      <c r="AQ1244" s="8">
        <v>47.991778296968434</v>
      </c>
    </row>
    <row r="1245" spans="32:43" x14ac:dyDescent="0.25">
      <c r="AF1245" t="str">
        <v>Romania|2004</v>
      </c>
      <c r="AG1245">
        <v>165</v>
      </c>
      <c r="AH1245" s="8">
        <v>130.24049384559467</v>
      </c>
      <c r="AI1245" s="8">
        <v>34.759506154405329</v>
      </c>
      <c r="AJ1245" s="8">
        <v>34.970649298387933</v>
      </c>
      <c r="AK1245" s="8">
        <v>6.0377244408880678E-3</v>
      </c>
      <c r="AL1245" s="8">
        <v>0.36253304683990101</v>
      </c>
      <c r="AM1245" s="8">
        <v>1.1405138102445799E-4</v>
      </c>
      <c r="AN1245" s="8">
        <v>0.67974704019936438</v>
      </c>
      <c r="AO1245" s="8">
        <v>0.58036992675413357</v>
      </c>
      <c r="AP1245" s="8">
        <v>0.60210717222094357</v>
      </c>
      <c r="AQ1245" s="8">
        <v>34.970649298387933</v>
      </c>
    </row>
    <row r="1246" spans="32:43" x14ac:dyDescent="0.25">
      <c r="AF1246" t="str">
        <v>Romania|2003</v>
      </c>
      <c r="AG1246">
        <v>174</v>
      </c>
      <c r="AH1246" s="8">
        <v>132.35225331545823</v>
      </c>
      <c r="AI1246" s="8">
        <v>41.647746684541772</v>
      </c>
      <c r="AJ1246" s="8">
        <v>41.908369239468406</v>
      </c>
      <c r="AK1246" s="8">
        <v>6.2188665332552247E-3</v>
      </c>
      <c r="AL1246" s="8">
        <v>0.43441527710374828</v>
      </c>
      <c r="AM1246" s="8">
        <v>1.6870681561454822E-4</v>
      </c>
      <c r="AN1246" s="8">
        <v>0.68742774275107121</v>
      </c>
      <c r="AO1246" s="8">
        <v>0.58080722719668521</v>
      </c>
      <c r="AP1246" s="8">
        <v>0.65910187156747502</v>
      </c>
      <c r="AQ1246" s="8">
        <v>41.908369239468406</v>
      </c>
    </row>
    <row r="1247" spans="32:43" x14ac:dyDescent="0.25">
      <c r="AF1247" t="str">
        <v>Romania|2002</v>
      </c>
      <c r="AG1247">
        <v>178</v>
      </c>
      <c r="AH1247" s="8">
        <v>144.12114647912443</v>
      </c>
      <c r="AI1247" s="8">
        <v>33.878853520875566</v>
      </c>
      <c r="AJ1247" s="8">
        <v>34.113895061741545</v>
      </c>
      <c r="AK1247" s="8">
        <v>6.8899063106275969E-3</v>
      </c>
      <c r="AL1247" s="8">
        <v>0.35349962824367692</v>
      </c>
      <c r="AM1247" s="8">
        <v>1.2384994077138399E-4</v>
      </c>
      <c r="AN1247" s="8">
        <v>0.68742774275107121</v>
      </c>
      <c r="AO1247" s="8">
        <v>0.58244071136042408</v>
      </c>
      <c r="AP1247" s="8">
        <v>0.5945583472155419</v>
      </c>
      <c r="AQ1247" s="8">
        <v>34.113895061741545</v>
      </c>
    </row>
    <row r="1248" spans="32:43" x14ac:dyDescent="0.25">
      <c r="AF1248" t="str">
        <v>Romania|2001</v>
      </c>
      <c r="AG1248">
        <v>179</v>
      </c>
      <c r="AH1248" s="8">
        <v>148.39977224063938</v>
      </c>
      <c r="AI1248" s="8">
        <v>30.600227759360621</v>
      </c>
      <c r="AJ1248" s="8">
        <v>30.819969705634506</v>
      </c>
      <c r="AK1248" s="8">
        <v>7.129856011302619E-3</v>
      </c>
      <c r="AL1248" s="8">
        <v>0.31932828421169496</v>
      </c>
      <c r="AM1248" s="8">
        <v>1.0460803465020554E-4</v>
      </c>
      <c r="AN1248" s="8">
        <v>0.68742774275107121</v>
      </c>
      <c r="AO1248" s="8">
        <v>0.58383725658893715</v>
      </c>
      <c r="AP1248" s="8">
        <v>0.56509139456524637</v>
      </c>
      <c r="AQ1248" s="8">
        <v>30.819969705634506</v>
      </c>
    </row>
    <row r="1249" spans="32:43" x14ac:dyDescent="0.25">
      <c r="AF1249" t="str">
        <v>Romania|2000</v>
      </c>
      <c r="AG1249">
        <v>175</v>
      </c>
      <c r="AH1249" s="8">
        <v>152.80204205182926</v>
      </c>
      <c r="AI1249" s="8">
        <v>22.197957948170739</v>
      </c>
      <c r="AJ1249" s="8">
        <v>22.365190491782656</v>
      </c>
      <c r="AK1249" s="8">
        <v>7.4773583383230813E-3</v>
      </c>
      <c r="AL1249" s="8">
        <v>0.23168705391326463</v>
      </c>
      <c r="AM1249" s="8">
        <v>5.7771449665797713E-5</v>
      </c>
      <c r="AN1249" s="8">
        <v>0.68742774275107121</v>
      </c>
      <c r="AO1249" s="8">
        <v>0.58919680259749518</v>
      </c>
      <c r="AP1249" s="8">
        <v>0.48133881405228962</v>
      </c>
      <c r="AQ1249" s="8">
        <v>22.365190491782656</v>
      </c>
    </row>
    <row r="1250" spans="32:43" x14ac:dyDescent="0.25">
      <c r="AF1250" t="str">
        <v>Russian Federation|2014</v>
      </c>
      <c r="AG1250">
        <v>225</v>
      </c>
      <c r="AH1250" s="8">
        <v>133.00363193161093</v>
      </c>
      <c r="AI1250" s="8">
        <v>91.996368068389074</v>
      </c>
      <c r="AJ1250" s="8">
        <v>92.417581046246582</v>
      </c>
      <c r="AK1250" s="8">
        <v>4.5577148102018553E-3</v>
      </c>
      <c r="AL1250" s="8">
        <v>0.95878580109895095</v>
      </c>
      <c r="AM1250" s="8">
        <v>6.0127923952111152E-4</v>
      </c>
      <c r="AN1250" s="8">
        <v>0.68742774275107121</v>
      </c>
      <c r="AO1250" s="8">
        <v>0.5892849546961425</v>
      </c>
      <c r="AP1250" s="8">
        <v>0.97917608278539514</v>
      </c>
      <c r="AQ1250" s="8">
        <v>92.417581046246582</v>
      </c>
    </row>
    <row r="1251" spans="32:43" x14ac:dyDescent="0.25">
      <c r="AF1251" t="str">
        <v>Russian Federation|2013</v>
      </c>
      <c r="AG1251">
        <v>229</v>
      </c>
      <c r="AH1251" s="8">
        <v>139.12229475929894</v>
      </c>
      <c r="AI1251" s="8">
        <v>89.877705240701061</v>
      </c>
      <c r="AJ1251" s="8">
        <v>90.334356035092057</v>
      </c>
      <c r="AK1251" s="8">
        <v>5.0551176145385724E-3</v>
      </c>
      <c r="AL1251" s="8">
        <v>0.93693921933750768</v>
      </c>
      <c r="AM1251" s="8">
        <v>6.3717252243118477E-4</v>
      </c>
      <c r="AN1251" s="8">
        <v>0.69708605805955215</v>
      </c>
      <c r="AO1251" s="8">
        <v>0.59008494169288039</v>
      </c>
      <c r="AP1251" s="8">
        <v>0.96795620734489207</v>
      </c>
      <c r="AQ1251" s="8">
        <v>90.334356035092057</v>
      </c>
    </row>
    <row r="1252" spans="32:43" x14ac:dyDescent="0.25">
      <c r="AF1252" t="str">
        <v>Russian Federation|2012</v>
      </c>
      <c r="AG1252">
        <v>237</v>
      </c>
      <c r="AH1252" s="8">
        <v>151.79295080751908</v>
      </c>
      <c r="AI1252" s="8">
        <v>85.207049192480923</v>
      </c>
      <c r="AJ1252" s="8">
        <v>86.371409245496125</v>
      </c>
      <c r="AK1252" s="8">
        <v>1.3480850471082452E-2</v>
      </c>
      <c r="AL1252" s="8">
        <v>0.89203464071689265</v>
      </c>
      <c r="AM1252" s="8">
        <v>1.5533780759966033E-3</v>
      </c>
      <c r="AN1252" s="8">
        <v>0.69708605805955215</v>
      </c>
      <c r="AO1252" s="8">
        <v>0.59671938932640112</v>
      </c>
      <c r="AP1252" s="8">
        <v>0.94447585502059961</v>
      </c>
      <c r="AQ1252" s="8">
        <v>86.371409245496125</v>
      </c>
    </row>
    <row r="1253" spans="32:43" x14ac:dyDescent="0.25">
      <c r="AF1253" t="str">
        <v>Russian Federation|2011</v>
      </c>
      <c r="AG1253">
        <v>242</v>
      </c>
      <c r="AH1253" s="8">
        <v>156.27196176010185</v>
      </c>
      <c r="AI1253" s="8">
        <v>85.728038239898154</v>
      </c>
      <c r="AJ1253" s="8">
        <v>86.788292064711698</v>
      </c>
      <c r="AK1253" s="8">
        <v>1.2216553634019965E-2</v>
      </c>
      <c r="AL1253" s="8">
        <v>0.89691434072375653</v>
      </c>
      <c r="AM1253" s="8">
        <v>1.4213166975616421E-3</v>
      </c>
      <c r="AN1253" s="8">
        <v>0.69708605805955215</v>
      </c>
      <c r="AO1253" s="8">
        <v>0.59910867439981252</v>
      </c>
      <c r="AP1253" s="8">
        <v>0.94705561648920944</v>
      </c>
      <c r="AQ1253" s="8">
        <v>86.788292064711698</v>
      </c>
    </row>
    <row r="1254" spans="32:43" x14ac:dyDescent="0.25">
      <c r="AF1254" t="str">
        <v>Russian Federation|2010</v>
      </c>
      <c r="AG1254">
        <v>256</v>
      </c>
      <c r="AH1254" s="8">
        <v>160.07178014061535</v>
      </c>
      <c r="AI1254" s="8">
        <v>95.928219859384654</v>
      </c>
      <c r="AJ1254" s="8">
        <v>96.368022031328522</v>
      </c>
      <c r="AK1254" s="8">
        <v>4.5637770981839824E-3</v>
      </c>
      <c r="AL1254" s="8">
        <v>0.99976658995428791</v>
      </c>
      <c r="AM1254" s="8">
        <v>6.5465152420165465E-4</v>
      </c>
      <c r="AN1254" s="8">
        <v>0.69708605805955215</v>
      </c>
      <c r="AO1254" s="8">
        <v>0.60256120623333198</v>
      </c>
      <c r="AP1254" s="8">
        <v>0.99988328816631789</v>
      </c>
      <c r="AQ1254" s="8">
        <v>96.368022031328522</v>
      </c>
    </row>
    <row r="1255" spans="32:43" x14ac:dyDescent="0.25">
      <c r="AF1255" t="str">
        <v>Russian Federation|2009</v>
      </c>
      <c r="AG1255">
        <v>261</v>
      </c>
      <c r="AH1255" s="8">
        <v>157.26913216007674</v>
      </c>
      <c r="AI1255" s="8">
        <v>103.73086783992326</v>
      </c>
      <c r="AJ1255" s="8">
        <v>104.43453875785862</v>
      </c>
      <c r="AK1255" s="8">
        <v>6.7379137812527768E-3</v>
      </c>
      <c r="AL1255" s="8">
        <v>1.0822685452270711</v>
      </c>
      <c r="AM1255" s="8">
        <v>1.1350986937032864E-3</v>
      </c>
      <c r="AN1255" s="8">
        <v>0.70485976116869065</v>
      </c>
      <c r="AO1255" s="8">
        <v>0.60439576087742386</v>
      </c>
      <c r="AP1255" s="8">
        <v>1.0403213663224797</v>
      </c>
      <c r="AQ1255" s="8">
        <v>104.43453875785862</v>
      </c>
    </row>
    <row r="1256" spans="32:43" x14ac:dyDescent="0.25">
      <c r="AF1256" t="str">
        <v>Russian Federation|2008</v>
      </c>
      <c r="AG1256">
        <v>278</v>
      </c>
      <c r="AH1256" s="8">
        <v>161.60178691709766</v>
      </c>
      <c r="AI1256" s="8">
        <v>116.39821308290234</v>
      </c>
      <c r="AJ1256" s="8">
        <v>117.60518889657129</v>
      </c>
      <c r="AK1256" s="8">
        <v>1.0262946941315921E-2</v>
      </c>
      <c r="AL1256" s="8">
        <v>1.2165931104848136</v>
      </c>
      <c r="AM1256" s="8">
        <v>2.1925268461423261E-3</v>
      </c>
      <c r="AN1256" s="8">
        <v>0.70485976116869065</v>
      </c>
      <c r="AO1256" s="8">
        <v>0.60488891106686782</v>
      </c>
      <c r="AP1256" s="8">
        <v>1.1029927971137499</v>
      </c>
      <c r="AQ1256" s="8">
        <v>117.60518889657129</v>
      </c>
    </row>
    <row r="1257" spans="32:43" x14ac:dyDescent="0.25">
      <c r="AF1257" t="str">
        <v>Russian Federation|2007</v>
      </c>
      <c r="AG1257">
        <v>282</v>
      </c>
      <c r="AH1257" s="8">
        <v>164.54251618949803</v>
      </c>
      <c r="AI1257" s="8">
        <v>117.45748381050197</v>
      </c>
      <c r="AJ1257" s="8">
        <v>118.14601282059724</v>
      </c>
      <c r="AK1257" s="8">
        <v>5.8277803343290552E-3</v>
      </c>
      <c r="AL1257" s="8">
        <v>1.2249231306072377</v>
      </c>
      <c r="AM1257" s="8">
        <v>1.2564962056914697E-3</v>
      </c>
      <c r="AN1257" s="8">
        <v>0.70485976116869065</v>
      </c>
      <c r="AO1257" s="8">
        <v>0.60809796921709569</v>
      </c>
      <c r="AP1257" s="8">
        <v>1.1067624544622201</v>
      </c>
      <c r="AQ1257" s="8">
        <v>118.14601282059724</v>
      </c>
    </row>
    <row r="1258" spans="32:43" x14ac:dyDescent="0.25">
      <c r="AF1258" t="str">
        <v>Russian Federation|2006</v>
      </c>
      <c r="AG1258">
        <v>3</v>
      </c>
      <c r="AH1258" s="8">
        <v>163.05212290126104</v>
      </c>
      <c r="AI1258" s="8">
        <v>-160.05212290126104</v>
      </c>
      <c r="AJ1258" s="8">
        <v>-160.92223659367102</v>
      </c>
      <c r="AK1258" s="8">
        <v>5.407044488245534E-3</v>
      </c>
      <c r="AL1258" s="8">
        <v>-1.6687746878927545</v>
      </c>
      <c r="AM1258" s="8">
        <v>2.1627779411626078E-3</v>
      </c>
      <c r="AN1258" s="8">
        <v>0.70485976116869065</v>
      </c>
      <c r="AO1258" s="8">
        <v>0.60838883398137411</v>
      </c>
      <c r="AP1258" s="8">
        <v>1.2918106238503979</v>
      </c>
      <c r="AQ1258" s="8">
        <v>-160.92223659367102</v>
      </c>
    </row>
    <row r="1259" spans="32:43" x14ac:dyDescent="0.25">
      <c r="AF1259" t="str">
        <v>Russian Federation|2005</v>
      </c>
      <c r="AG1259">
        <v>327</v>
      </c>
      <c r="AH1259" s="8">
        <v>160.87082616910496</v>
      </c>
      <c r="AI1259" s="8">
        <v>166.12917383089504</v>
      </c>
      <c r="AJ1259" s="8">
        <v>166.9381177060346</v>
      </c>
      <c r="AK1259" s="8">
        <v>4.8457709135311857E-3</v>
      </c>
      <c r="AL1259" s="8">
        <v>1.7316481891764821</v>
      </c>
      <c r="AM1259" s="8">
        <v>2.0859013825323628E-3</v>
      </c>
      <c r="AN1259" s="8">
        <v>0.70485976116869065</v>
      </c>
      <c r="AO1259" s="8">
        <v>0.61046194149081323</v>
      </c>
      <c r="AP1259" s="8">
        <v>1.315921042151269</v>
      </c>
      <c r="AQ1259" s="8">
        <v>166.9381177060346</v>
      </c>
    </row>
    <row r="1260" spans="32:43" x14ac:dyDescent="0.25">
      <c r="AF1260" t="str">
        <v>Russian Federation|2004</v>
      </c>
      <c r="AG1260">
        <v>321</v>
      </c>
      <c r="AH1260" s="8">
        <v>164.69156315469255</v>
      </c>
      <c r="AI1260" s="8">
        <v>156.30843684530745</v>
      </c>
      <c r="AJ1260" s="8">
        <v>157.12257165972235</v>
      </c>
      <c r="AK1260" s="8">
        <v>5.1815267902950513E-3</v>
      </c>
      <c r="AL1260" s="8">
        <v>1.6295566150142617</v>
      </c>
      <c r="AM1260" s="8">
        <v>1.975853651101049E-3</v>
      </c>
      <c r="AN1260" s="8">
        <v>0.70485976116869065</v>
      </c>
      <c r="AO1260" s="8">
        <v>0.61201006912819378</v>
      </c>
      <c r="AP1260" s="8">
        <v>1.2765408787086536</v>
      </c>
      <c r="AQ1260" s="8">
        <v>157.12257165972235</v>
      </c>
    </row>
    <row r="1261" spans="32:43" x14ac:dyDescent="0.25">
      <c r="AF1261" t="str">
        <v>Russian Federation|2003</v>
      </c>
      <c r="AG1261">
        <v>322</v>
      </c>
      <c r="AH1261" s="8">
        <v>169.39896853237769</v>
      </c>
      <c r="AI1261" s="8">
        <v>152.60103146762231</v>
      </c>
      <c r="AJ1261" s="8">
        <v>153.33688893623349</v>
      </c>
      <c r="AK1261" s="8">
        <v>4.7989591657699405E-3</v>
      </c>
      <c r="AL1261" s="8">
        <v>1.5906001262958318</v>
      </c>
      <c r="AM1261" s="8">
        <v>1.7428508323745239E-3</v>
      </c>
      <c r="AN1261" s="8">
        <v>0.71660092108895201</v>
      </c>
      <c r="AO1261" s="8">
        <v>0.6143114476953202</v>
      </c>
      <c r="AP1261" s="8">
        <v>1.2611899643970499</v>
      </c>
      <c r="AQ1261" s="8">
        <v>153.33688893623349</v>
      </c>
    </row>
    <row r="1262" spans="32:43" x14ac:dyDescent="0.25">
      <c r="AF1262" t="str">
        <v>Russian Federation|2002</v>
      </c>
      <c r="AG1262">
        <v>313</v>
      </c>
      <c r="AH1262" s="8">
        <v>172.77950834845987</v>
      </c>
      <c r="AI1262" s="8">
        <v>140.22049165154013</v>
      </c>
      <c r="AJ1262" s="8">
        <v>140.85384411348554</v>
      </c>
      <c r="AK1262" s="8">
        <v>4.4965223770188356E-3</v>
      </c>
      <c r="AL1262" s="8">
        <v>1.461332519963662</v>
      </c>
      <c r="AM1262" s="8">
        <v>1.3779518289415078E-3</v>
      </c>
      <c r="AN1262" s="8">
        <v>0.71660092108895201</v>
      </c>
      <c r="AO1262" s="8">
        <v>0.61540556643707722</v>
      </c>
      <c r="AP1262" s="8">
        <v>1.2088558722873715</v>
      </c>
      <c r="AQ1262" s="8">
        <v>140.85384411348554</v>
      </c>
    </row>
    <row r="1263" spans="32:43" x14ac:dyDescent="0.25">
      <c r="AF1263" t="str">
        <v>Russian Federation|2001</v>
      </c>
      <c r="AG1263">
        <v>38</v>
      </c>
      <c r="AH1263" s="8">
        <v>176.79226719055399</v>
      </c>
      <c r="AI1263" s="8">
        <v>-138.79226719055399</v>
      </c>
      <c r="AJ1263" s="8">
        <v>-139.40577376078699</v>
      </c>
      <c r="AK1263" s="8">
        <v>4.4008691583015559E-3</v>
      </c>
      <c r="AL1263" s="8">
        <v>-1.4463785413382422</v>
      </c>
      <c r="AM1263" s="8">
        <v>1.32105180212391E-3</v>
      </c>
      <c r="AN1263" s="8">
        <v>0.72053661622133203</v>
      </c>
      <c r="AO1263" s="8">
        <v>0.61583866661752751</v>
      </c>
      <c r="AP1263" s="8">
        <v>1.202654788930823</v>
      </c>
      <c r="AQ1263" s="8">
        <v>-139.40577376078699</v>
      </c>
    </row>
    <row r="1264" spans="32:43" x14ac:dyDescent="0.25">
      <c r="AF1264" t="str">
        <v>Rwanda|2014</v>
      </c>
      <c r="AG1264">
        <v>23</v>
      </c>
      <c r="AH1264" s="8">
        <v>163.07195239138707</v>
      </c>
      <c r="AI1264" s="8">
        <v>-140.07195239138707</v>
      </c>
      <c r="AJ1264" s="8">
        <v>-140.28740797227297</v>
      </c>
      <c r="AK1264" s="8">
        <v>1.5358155375462493E-3</v>
      </c>
      <c r="AL1264" s="8">
        <v>-1.4576185641446133</v>
      </c>
      <c r="AM1264" s="8">
        <v>4.6687036489428583E-4</v>
      </c>
      <c r="AN1264" s="8">
        <v>0.72053661622133203</v>
      </c>
      <c r="AO1264" s="8">
        <v>0.61769416667792842</v>
      </c>
      <c r="AP1264" s="8">
        <v>1.2073187500178291</v>
      </c>
      <c r="AQ1264" s="8">
        <v>-140.28740797227297</v>
      </c>
    </row>
    <row r="1265" spans="32:43" x14ac:dyDescent="0.25">
      <c r="AF1265" t="str">
        <v>Rwanda|2013</v>
      </c>
      <c r="AG1265">
        <v>233</v>
      </c>
      <c r="AH1265" s="8">
        <v>164.00837298785154</v>
      </c>
      <c r="AI1265" s="8">
        <v>68.991627012148456</v>
      </c>
      <c r="AJ1265" s="8">
        <v>69.094825917864043</v>
      </c>
      <c r="AK1265" s="8">
        <v>1.4935836995705117E-3</v>
      </c>
      <c r="AL1265" s="8">
        <v>0.71792637924686609</v>
      </c>
      <c r="AM1265" s="8">
        <v>1.1013883735184777E-4</v>
      </c>
      <c r="AN1265" s="8">
        <v>0.72448350403832262</v>
      </c>
      <c r="AO1265" s="8">
        <v>0.62047779680129767</v>
      </c>
      <c r="AP1265" s="8">
        <v>0.84730536363631392</v>
      </c>
      <c r="AQ1265" s="8">
        <v>69.094825917864043</v>
      </c>
    </row>
    <row r="1266" spans="32:43" x14ac:dyDescent="0.25">
      <c r="AF1266" t="str">
        <v>Rwanda|2012</v>
      </c>
      <c r="AG1266">
        <v>239</v>
      </c>
      <c r="AH1266" s="8">
        <v>170.2523025655284</v>
      </c>
      <c r="AI1266" s="8">
        <v>68.747697434471604</v>
      </c>
      <c r="AJ1266" s="8">
        <v>68.848632999538978</v>
      </c>
      <c r="AK1266" s="8">
        <v>1.4660503872030292E-3</v>
      </c>
      <c r="AL1266" s="8">
        <v>0.71537818677021359</v>
      </c>
      <c r="AM1266" s="8">
        <v>1.0733946067376347E-4</v>
      </c>
      <c r="AN1266" s="8">
        <v>0.72448350403832262</v>
      </c>
      <c r="AO1266" s="8">
        <v>0.62144574642511041</v>
      </c>
      <c r="AP1266" s="8">
        <v>0.8458003232265956</v>
      </c>
      <c r="AQ1266" s="8">
        <v>68.848632999538978</v>
      </c>
    </row>
    <row r="1267" spans="32:43" x14ac:dyDescent="0.25">
      <c r="AF1267" t="str">
        <v>Rwanda|2011</v>
      </c>
      <c r="AG1267">
        <v>247</v>
      </c>
      <c r="AH1267" s="8">
        <v>211.43037863428441</v>
      </c>
      <c r="AI1267" s="8">
        <v>35.569621365715591</v>
      </c>
      <c r="AJ1267" s="8">
        <v>35.694668359906082</v>
      </c>
      <c r="AK1267" s="8">
        <v>3.503240117814165E-3</v>
      </c>
      <c r="AL1267" s="8">
        <v>0.37051027042252294</v>
      </c>
      <c r="AM1267" s="8">
        <v>6.8943999979648166E-5</v>
      </c>
      <c r="AN1267" s="8">
        <v>0.72448350403832262</v>
      </c>
      <c r="AO1267" s="8">
        <v>0.62179882626818905</v>
      </c>
      <c r="AP1267" s="8">
        <v>0.60869554821973437</v>
      </c>
      <c r="AQ1267" s="8">
        <v>35.694668359906082</v>
      </c>
    </row>
    <row r="1268" spans="32:43" x14ac:dyDescent="0.25">
      <c r="AF1268" t="str">
        <v>Rwanda|2010</v>
      </c>
      <c r="AG1268">
        <v>26</v>
      </c>
      <c r="AH1268" s="8">
        <v>222.20414311063925</v>
      </c>
      <c r="AI1268" s="8">
        <v>-196.20414311063925</v>
      </c>
      <c r="AJ1268" s="8">
        <v>-196.83562747770932</v>
      </c>
      <c r="AK1268" s="8">
        <v>3.2081812381327471E-3</v>
      </c>
      <c r="AL1268" s="8">
        <v>-2.0434541406014826</v>
      </c>
      <c r="AM1268" s="8">
        <v>1.9199334766605092E-3</v>
      </c>
      <c r="AN1268" s="8">
        <v>0.72448350403832262</v>
      </c>
      <c r="AO1268" s="8">
        <v>0.6246605308467934</v>
      </c>
      <c r="AP1268" s="8">
        <v>1.4294943653619214</v>
      </c>
      <c r="AQ1268" s="8">
        <v>-196.83562747770932</v>
      </c>
    </row>
    <row r="1269" spans="32:43" x14ac:dyDescent="0.25">
      <c r="AF1269" t="str">
        <v>Rwanda|2009</v>
      </c>
      <c r="AG1269">
        <v>288</v>
      </c>
      <c r="AH1269" s="8">
        <v>221.41797568878712</v>
      </c>
      <c r="AI1269" s="8">
        <v>66.582024311212876</v>
      </c>
      <c r="AJ1269" s="8">
        <v>66.742699401545707</v>
      </c>
      <c r="AK1269" s="8">
        <v>2.407380758847623E-3</v>
      </c>
      <c r="AL1269" s="8">
        <v>0.69316932508954798</v>
      </c>
      <c r="AM1269" s="8">
        <v>1.6564265726106485E-4</v>
      </c>
      <c r="AN1269" s="8">
        <v>0.72448350403832262</v>
      </c>
      <c r="AO1269" s="8">
        <v>0.62484990128083517</v>
      </c>
      <c r="AP1269" s="8">
        <v>0.83256791019684873</v>
      </c>
      <c r="AQ1269" s="8">
        <v>66.742699401545707</v>
      </c>
    </row>
    <row r="1270" spans="32:43" x14ac:dyDescent="0.25">
      <c r="AF1270" t="str">
        <v>Rwanda|2008</v>
      </c>
      <c r="AG1270">
        <v>282</v>
      </c>
      <c r="AH1270" s="8">
        <v>224.66662319676911</v>
      </c>
      <c r="AI1270" s="8">
        <v>57.333376803230891</v>
      </c>
      <c r="AJ1270" s="8">
        <v>57.440057955462805</v>
      </c>
      <c r="AK1270" s="8">
        <v>1.8572605256531203E-3</v>
      </c>
      <c r="AL1270" s="8">
        <v>0.59671938932640112</v>
      </c>
      <c r="AM1270" s="8">
        <v>9.4650396070465105E-5</v>
      </c>
      <c r="AN1270" s="8">
        <v>0.72448350403832262</v>
      </c>
      <c r="AO1270" s="8">
        <v>0.62726622547277289</v>
      </c>
      <c r="AP1270" s="8">
        <v>0.77247614159040612</v>
      </c>
      <c r="AQ1270" s="8">
        <v>57.440057955462805</v>
      </c>
    </row>
    <row r="1271" spans="32:43" x14ac:dyDescent="0.25">
      <c r="AF1271" t="str">
        <v>Rwanda|2007</v>
      </c>
      <c r="AG1271">
        <v>295</v>
      </c>
      <c r="AH1271" s="8">
        <v>243.01071577567288</v>
      </c>
      <c r="AI1271" s="8">
        <v>51.989284224327122</v>
      </c>
      <c r="AJ1271" s="8">
        <v>52.106829720500471</v>
      </c>
      <c r="AK1271" s="8">
        <v>2.2558558408535289E-3</v>
      </c>
      <c r="AL1271" s="8">
        <v>0.54120674270861113</v>
      </c>
      <c r="AM1271" s="8">
        <v>9.4606399087662177E-5</v>
      </c>
      <c r="AN1271" s="8">
        <v>0.7363925894099338</v>
      </c>
      <c r="AO1271" s="8">
        <v>0.62818307185244027</v>
      </c>
      <c r="AP1271" s="8">
        <v>0.73566754903870213</v>
      </c>
      <c r="AQ1271" s="8">
        <v>52.106829720500471</v>
      </c>
    </row>
    <row r="1272" spans="32:43" x14ac:dyDescent="0.25">
      <c r="AF1272" t="str">
        <v>Rwanda|2006</v>
      </c>
      <c r="AG1272">
        <v>328</v>
      </c>
      <c r="AH1272" s="8">
        <v>266.16989055604199</v>
      </c>
      <c r="AI1272" s="8">
        <v>61.830109443958008</v>
      </c>
      <c r="AJ1272" s="8">
        <v>62.012123824205815</v>
      </c>
      <c r="AK1272" s="8">
        <v>2.9351418565147901E-3</v>
      </c>
      <c r="AL1272" s="8">
        <v>0.64386862754496832</v>
      </c>
      <c r="AM1272" s="8">
        <v>1.7434206082189658E-4</v>
      </c>
      <c r="AN1272" s="8">
        <v>0.7363925894099338</v>
      </c>
      <c r="AO1272" s="8">
        <v>0.62829554141721322</v>
      </c>
      <c r="AP1272" s="8">
        <v>0.80241424934068084</v>
      </c>
      <c r="AQ1272" s="8">
        <v>62.012123824205815</v>
      </c>
    </row>
    <row r="1273" spans="32:43" x14ac:dyDescent="0.25">
      <c r="AF1273" t="str">
        <v>Rwanda|2005</v>
      </c>
      <c r="AG1273">
        <v>37</v>
      </c>
      <c r="AH1273" s="8">
        <v>282.7222069618424</v>
      </c>
      <c r="AI1273" s="8">
        <v>-245.7222069618424</v>
      </c>
      <c r="AJ1273" s="8">
        <v>-246.58974522981538</v>
      </c>
      <c r="AK1273" s="8">
        <v>3.5181441432790735E-3</v>
      </c>
      <c r="AL1273" s="8">
        <v>-2.5595797396201099</v>
      </c>
      <c r="AM1273" s="8">
        <v>3.30433082233032E-3</v>
      </c>
      <c r="AN1273" s="8">
        <v>0.74038552290047832</v>
      </c>
      <c r="AO1273" s="8">
        <v>0.63334172830651758</v>
      </c>
      <c r="AP1273" s="8">
        <v>1.5998686632408643</v>
      </c>
      <c r="AQ1273" s="8">
        <v>-246.58974522981538</v>
      </c>
    </row>
    <row r="1274" spans="32:43" x14ac:dyDescent="0.25">
      <c r="AF1274" t="str">
        <v>Rwanda|2004</v>
      </c>
      <c r="AG1274">
        <v>397</v>
      </c>
      <c r="AH1274" s="8">
        <v>296.20030160645723</v>
      </c>
      <c r="AI1274" s="8">
        <v>100.79969839354277</v>
      </c>
      <c r="AJ1274" s="8">
        <v>101.20338377600315</v>
      </c>
      <c r="AK1274" s="8">
        <v>3.9888526193339689E-3</v>
      </c>
      <c r="AL1274" s="8">
        <v>1.0502340324843864</v>
      </c>
      <c r="AM1274" s="8">
        <v>6.3104150664891991E-4</v>
      </c>
      <c r="AN1274" s="8">
        <v>0.74038552290047832</v>
      </c>
      <c r="AO1274" s="8">
        <v>0.64256248145792727</v>
      </c>
      <c r="AP1274" s="8">
        <v>1.0248092663927206</v>
      </c>
      <c r="AQ1274" s="8">
        <v>101.20338377600315</v>
      </c>
    </row>
    <row r="1275" spans="32:43" x14ac:dyDescent="0.25">
      <c r="AF1275" t="str">
        <v>Rwanda|2003</v>
      </c>
      <c r="AG1275">
        <v>48</v>
      </c>
      <c r="AH1275" s="8">
        <v>308.33001011728618</v>
      </c>
      <c r="AI1275" s="8">
        <v>-260.33001011728618</v>
      </c>
      <c r="AJ1275" s="8">
        <v>-261.54916407406643</v>
      </c>
      <c r="AK1275" s="8">
        <v>4.6612802648261101E-3</v>
      </c>
      <c r="AL1275" s="8">
        <v>-2.7132995327833966</v>
      </c>
      <c r="AM1275" s="8">
        <v>4.9252894394441124E-3</v>
      </c>
      <c r="AN1275" s="8">
        <v>0.74038552290047832</v>
      </c>
      <c r="AO1275" s="8">
        <v>0.64386862754496832</v>
      </c>
      <c r="AP1275" s="8">
        <v>1.6472096201708502</v>
      </c>
      <c r="AQ1275" s="8">
        <v>-261.54916407406643</v>
      </c>
    </row>
    <row r="1276" spans="32:43" x14ac:dyDescent="0.25">
      <c r="AF1276" t="str">
        <v>Rwanda|2002</v>
      </c>
      <c r="AG1276">
        <v>415</v>
      </c>
      <c r="AH1276" s="8">
        <v>317.54267475588381</v>
      </c>
      <c r="AI1276" s="8">
        <v>97.457325244116191</v>
      </c>
      <c r="AJ1276" s="8">
        <v>98.069557727244643</v>
      </c>
      <c r="AK1276" s="8">
        <v>6.242839238973859E-3</v>
      </c>
      <c r="AL1276" s="8">
        <v>1.0165606778891749</v>
      </c>
      <c r="AM1276" s="8">
        <v>9.2740717891544463E-4</v>
      </c>
      <c r="AN1276" s="8">
        <v>0.74038552290047832</v>
      </c>
      <c r="AO1276" s="8">
        <v>0.64921513158351762</v>
      </c>
      <c r="AP1276" s="8">
        <v>1.0082463379002053</v>
      </c>
      <c r="AQ1276" s="8">
        <v>98.069557727244643</v>
      </c>
    </row>
    <row r="1277" spans="32:43" x14ac:dyDescent="0.25">
      <c r="AF1277" t="str">
        <v>Samoa|2014</v>
      </c>
      <c r="AG1277">
        <v>128</v>
      </c>
      <c r="AH1277" s="8">
        <v>127.16181592402566</v>
      </c>
      <c r="AI1277" s="8">
        <v>0.83818407597433975</v>
      </c>
      <c r="AJ1277" s="8">
        <v>0.84020775869011888</v>
      </c>
      <c r="AK1277" s="8">
        <v>2.4085503791752647E-3</v>
      </c>
      <c r="AL1277" s="8">
        <v>8.7261364737912621E-3</v>
      </c>
      <c r="AM1277" s="8">
        <v>2.6263280886346914E-8</v>
      </c>
      <c r="AN1277" s="8">
        <v>0.74038552290047832</v>
      </c>
      <c r="AO1277" s="8">
        <v>0.65117427526829286</v>
      </c>
      <c r="AP1277" s="8">
        <v>9.3413791667993337E-2</v>
      </c>
      <c r="AQ1277" s="8">
        <v>0.84020775869011888</v>
      </c>
    </row>
    <row r="1278" spans="32:43" x14ac:dyDescent="0.25">
      <c r="AF1278" t="str">
        <v>Samoa|2013</v>
      </c>
      <c r="AG1278">
        <v>131</v>
      </c>
      <c r="AH1278" s="8">
        <v>126.99528764947289</v>
      </c>
      <c r="AI1278" s="8">
        <v>4.0047123505271145</v>
      </c>
      <c r="AJ1278" s="8">
        <v>4.0145254343601913</v>
      </c>
      <c r="AK1278" s="8">
        <v>2.4443944853572569E-3</v>
      </c>
      <c r="AL1278" s="8">
        <v>4.1692863581875704E-2</v>
      </c>
      <c r="AM1278" s="8">
        <v>6.0849861109097115E-7</v>
      </c>
      <c r="AN1278" s="8">
        <v>0.74038552290047832</v>
      </c>
      <c r="AO1278" s="8">
        <v>0.65401415635008908</v>
      </c>
      <c r="AP1278" s="8">
        <v>0.20418830422400716</v>
      </c>
      <c r="AQ1278" s="8">
        <v>4.0145254343601913</v>
      </c>
    </row>
    <row r="1279" spans="32:43" x14ac:dyDescent="0.25">
      <c r="AF1279" t="str">
        <v>Samoa|2012</v>
      </c>
      <c r="AG1279">
        <v>136</v>
      </c>
      <c r="AH1279" s="8">
        <v>127.89108337222885</v>
      </c>
      <c r="AI1279" s="8">
        <v>8.1089166277711513</v>
      </c>
      <c r="AJ1279" s="8">
        <v>8.1276515469103128</v>
      </c>
      <c r="AK1279" s="8">
        <v>2.3050839508841369E-3</v>
      </c>
      <c r="AL1279" s="8">
        <v>8.4415638529728207E-2</v>
      </c>
      <c r="AM1279" s="8">
        <v>2.3519970219338782E-6</v>
      </c>
      <c r="AN1279" s="8">
        <v>0.75243590193089316</v>
      </c>
      <c r="AO1279" s="8">
        <v>0.65771983406453283</v>
      </c>
      <c r="AP1279" s="8">
        <v>0.29054369469965824</v>
      </c>
      <c r="AQ1279" s="8">
        <v>8.1276515469103128</v>
      </c>
    </row>
    <row r="1280" spans="32:43" x14ac:dyDescent="0.25">
      <c r="AF1280" t="str">
        <v>Samoa|2011</v>
      </c>
      <c r="AG1280">
        <v>139</v>
      </c>
      <c r="AH1280" s="8">
        <v>135.58699219648022</v>
      </c>
      <c r="AI1280" s="8">
        <v>3.4130078035197755</v>
      </c>
      <c r="AJ1280" s="8">
        <v>3.4175351980077489</v>
      </c>
      <c r="AK1280" s="8">
        <v>1.3247543114149861E-3</v>
      </c>
      <c r="AL1280" s="8">
        <v>3.5512732738139902E-2</v>
      </c>
      <c r="AM1280" s="8">
        <v>2.389908106733152E-7</v>
      </c>
      <c r="AN1280" s="8">
        <v>0.75243590193089316</v>
      </c>
      <c r="AO1280" s="8">
        <v>0.65772635427248549</v>
      </c>
      <c r="AP1280" s="8">
        <v>0.1884482229636032</v>
      </c>
      <c r="AQ1280" s="8">
        <v>3.4175351980077489</v>
      </c>
    </row>
    <row r="1281" spans="32:43" x14ac:dyDescent="0.25">
      <c r="AF1281" t="str">
        <v>Samoa|2010</v>
      </c>
      <c r="AG1281">
        <v>144</v>
      </c>
      <c r="AH1281" s="8">
        <v>139.34477381044056</v>
      </c>
      <c r="AI1281" s="8">
        <v>4.6552261895594427</v>
      </c>
      <c r="AJ1281" s="8">
        <v>4.6603047089854499</v>
      </c>
      <c r="AK1281" s="8">
        <v>1.0897397795074752E-3</v>
      </c>
      <c r="AL1281" s="8">
        <v>4.8432457353350146E-2</v>
      </c>
      <c r="AM1281" s="8">
        <v>3.655706323730471E-7</v>
      </c>
      <c r="AN1281" s="8">
        <v>0.75243590193089316</v>
      </c>
      <c r="AO1281" s="8">
        <v>0.65917574678347957</v>
      </c>
      <c r="AP1281" s="8">
        <v>0.22007375434919574</v>
      </c>
      <c r="AQ1281" s="8">
        <v>4.6603047089854499</v>
      </c>
    </row>
    <row r="1282" spans="32:43" x14ac:dyDescent="0.25">
      <c r="AF1282" t="str">
        <v>Samoa|2009</v>
      </c>
      <c r="AG1282">
        <v>172</v>
      </c>
      <c r="AH1282" s="8">
        <v>140.65210878834685</v>
      </c>
      <c r="AI1282" s="8">
        <v>31.347891211653149</v>
      </c>
      <c r="AJ1282" s="8">
        <v>31.387574394877603</v>
      </c>
      <c r="AK1282" s="8">
        <v>1.264295951168794E-3</v>
      </c>
      <c r="AL1282" s="8">
        <v>0.32616848564832718</v>
      </c>
      <c r="AM1282" s="8">
        <v>1.9239072259434642E-5</v>
      </c>
      <c r="AN1282" s="8">
        <v>0.7585022038564404</v>
      </c>
      <c r="AO1282" s="8">
        <v>0.65922295829850241</v>
      </c>
      <c r="AP1282" s="8">
        <v>0.5711116227571692</v>
      </c>
      <c r="AQ1282" s="8">
        <v>31.387574394877603</v>
      </c>
    </row>
    <row r="1283" spans="32:43" x14ac:dyDescent="0.25">
      <c r="AF1283" t="str">
        <v>Samoa|2008</v>
      </c>
      <c r="AG1283">
        <v>146</v>
      </c>
      <c r="AH1283" s="8">
        <v>144.69200229006188</v>
      </c>
      <c r="AI1283" s="8">
        <v>1.307997709938121</v>
      </c>
      <c r="AJ1283" s="8">
        <v>1.309506892356932</v>
      </c>
      <c r="AK1283" s="8">
        <v>1.1524814627700687E-3</v>
      </c>
      <c r="AL1283" s="8">
        <v>1.3608690601799167E-2</v>
      </c>
      <c r="AM1283" s="8">
        <v>3.0525964465351021E-8</v>
      </c>
      <c r="AN1283" s="8">
        <v>0.7605305121875553</v>
      </c>
      <c r="AO1283" s="8">
        <v>0.6597922549966051</v>
      </c>
      <c r="AP1283" s="8">
        <v>0.11665629259409527</v>
      </c>
      <c r="AQ1283" s="8">
        <v>1.309506892356932</v>
      </c>
    </row>
    <row r="1284" spans="32:43" x14ac:dyDescent="0.25">
      <c r="AF1284" t="str">
        <v>Samoa|2007</v>
      </c>
      <c r="AG1284">
        <v>149</v>
      </c>
      <c r="AH1284" s="8">
        <v>144.24402937537499</v>
      </c>
      <c r="AI1284" s="8">
        <v>4.7559706246250073</v>
      </c>
      <c r="AJ1284" s="8">
        <v>4.7615065138907484</v>
      </c>
      <c r="AK1284" s="8">
        <v>1.1626339793070113E-3</v>
      </c>
      <c r="AL1284" s="8">
        <v>4.9482396780886846E-2</v>
      </c>
      <c r="AM1284" s="8">
        <v>4.0714738110819535E-7</v>
      </c>
      <c r="AN1284" s="8">
        <v>0.7605305121875553</v>
      </c>
      <c r="AO1284" s="8">
        <v>0.66051025454525969</v>
      </c>
      <c r="AP1284" s="8">
        <v>0.22244639080211404</v>
      </c>
      <c r="AQ1284" s="8">
        <v>4.7615065138907484</v>
      </c>
    </row>
    <row r="1285" spans="32:43" x14ac:dyDescent="0.25">
      <c r="AF1285" t="str">
        <v>Samoa|2006</v>
      </c>
      <c r="AG1285">
        <v>153</v>
      </c>
      <c r="AH1285" s="8">
        <v>145.90905416058823</v>
      </c>
      <c r="AI1285" s="8">
        <v>7.0909458394117735</v>
      </c>
      <c r="AJ1285" s="8">
        <v>7.09880533076673</v>
      </c>
      <c r="AK1285" s="8">
        <v>1.1071569072182588E-3</v>
      </c>
      <c r="AL1285" s="8">
        <v>7.3774057817701841E-2</v>
      </c>
      <c r="AM1285" s="8">
        <v>8.6178628032911279E-7</v>
      </c>
      <c r="AN1285" s="8">
        <v>0.7605305121875553</v>
      </c>
      <c r="AO1285" s="8">
        <v>0.66226525887204535</v>
      </c>
      <c r="AP1285" s="8">
        <v>0.27161380270100755</v>
      </c>
      <c r="AQ1285" s="8">
        <v>7.09880533076673</v>
      </c>
    </row>
    <row r="1286" spans="32:43" x14ac:dyDescent="0.25">
      <c r="AF1286" t="str">
        <v>Samoa|2005</v>
      </c>
      <c r="AG1286">
        <v>16</v>
      </c>
      <c r="AH1286" s="8">
        <v>146.61282234107543</v>
      </c>
      <c r="AI1286" s="8">
        <v>-130.61282234107543</v>
      </c>
      <c r="AJ1286" s="8">
        <v>-130.73423738600957</v>
      </c>
      <c r="AK1286" s="8">
        <v>9.2871651192377497E-4</v>
      </c>
      <c r="AL1286" s="8">
        <v>-1.3587718163933256</v>
      </c>
      <c r="AM1286" s="8">
        <v>2.4517812036985783E-4</v>
      </c>
      <c r="AN1286" s="8">
        <v>0.7605305121875553</v>
      </c>
      <c r="AO1286" s="8">
        <v>0.6669773551474909</v>
      </c>
      <c r="AP1286" s="8">
        <v>1.1656636806529255</v>
      </c>
      <c r="AQ1286" s="8">
        <v>-130.73423738600957</v>
      </c>
    </row>
    <row r="1287" spans="32:43" x14ac:dyDescent="0.25">
      <c r="AF1287" t="str">
        <v>Samoa|2004</v>
      </c>
      <c r="AG1287">
        <v>162</v>
      </c>
      <c r="AH1287" s="8">
        <v>149.34269459204995</v>
      </c>
      <c r="AI1287" s="8">
        <v>12.657305407950048</v>
      </c>
      <c r="AJ1287" s="8">
        <v>12.668810659475964</v>
      </c>
      <c r="AK1287" s="8">
        <v>9.0815561422190349E-4</v>
      </c>
      <c r="AL1287" s="8">
        <v>0.13167323531301317</v>
      </c>
      <c r="AM1287" s="8">
        <v>2.2513956961869976E-6</v>
      </c>
      <c r="AN1287" s="8">
        <v>0.7605305121875553</v>
      </c>
      <c r="AO1287" s="8">
        <v>0.67054450599449422</v>
      </c>
      <c r="AP1287" s="8">
        <v>0.36286806874263983</v>
      </c>
      <c r="AQ1287" s="8">
        <v>12.668810659475964</v>
      </c>
    </row>
    <row r="1288" spans="32:43" x14ac:dyDescent="0.25">
      <c r="AF1288" t="str">
        <v>Samoa|2003</v>
      </c>
      <c r="AG1288">
        <v>169</v>
      </c>
      <c r="AH1288" s="8">
        <v>154.12404006391756</v>
      </c>
      <c r="AI1288" s="8">
        <v>14.875959936082438</v>
      </c>
      <c r="AJ1288" s="8">
        <v>14.890927438883709</v>
      </c>
      <c r="AK1288" s="8">
        <v>1.0051424172672319E-3</v>
      </c>
      <c r="AL1288" s="8">
        <v>0.15476128532219802</v>
      </c>
      <c r="AM1288" s="8">
        <v>3.4426348748561652E-6</v>
      </c>
      <c r="AN1288" s="8">
        <v>0.77071942334710242</v>
      </c>
      <c r="AO1288" s="8">
        <v>0.67406449975789851</v>
      </c>
      <c r="AP1288" s="8">
        <v>0.39339710893980656</v>
      </c>
      <c r="AQ1288" s="8">
        <v>14.890927438883709</v>
      </c>
    </row>
    <row r="1289" spans="32:43" x14ac:dyDescent="0.25">
      <c r="AF1289" t="str">
        <v>Samoa|2002</v>
      </c>
      <c r="AG1289">
        <v>174</v>
      </c>
      <c r="AH1289" s="8">
        <v>152.90715198597587</v>
      </c>
      <c r="AI1289" s="8">
        <v>21.092848014024128</v>
      </c>
      <c r="AJ1289" s="8">
        <v>21.11153451454938</v>
      </c>
      <c r="AK1289" s="8">
        <v>8.8513227270972477E-4</v>
      </c>
      <c r="AL1289" s="8">
        <v>0.21942518173134867</v>
      </c>
      <c r="AM1289" s="8">
        <v>6.0935116742400356E-6</v>
      </c>
      <c r="AN1289" s="8">
        <v>0.77071942334710242</v>
      </c>
      <c r="AO1289" s="8">
        <v>0.67482522530557154</v>
      </c>
      <c r="AP1289" s="8">
        <v>0.46842841687001513</v>
      </c>
      <c r="AQ1289" s="8">
        <v>21.11153451454938</v>
      </c>
    </row>
    <row r="1290" spans="32:43" x14ac:dyDescent="0.25">
      <c r="AF1290" t="str">
        <v>Samoa|2001</v>
      </c>
      <c r="AG1290">
        <v>175</v>
      </c>
      <c r="AH1290" s="8">
        <v>154.86271645754283</v>
      </c>
      <c r="AI1290" s="8">
        <v>20.137283542457169</v>
      </c>
      <c r="AJ1290" s="8">
        <v>20.154784374672957</v>
      </c>
      <c r="AK1290" s="8">
        <v>8.6832148091739339E-4</v>
      </c>
      <c r="AL1290" s="8">
        <v>0.2094828505471299</v>
      </c>
      <c r="AM1290" s="8">
        <v>5.448246215559158E-6</v>
      </c>
      <c r="AN1290" s="8">
        <v>0.77071942334710242</v>
      </c>
      <c r="AO1290" s="8">
        <v>0.68079900895427126</v>
      </c>
      <c r="AP1290" s="8">
        <v>0.457692965367756</v>
      </c>
      <c r="AQ1290" s="8">
        <v>20.154784374672957</v>
      </c>
    </row>
    <row r="1291" spans="32:43" x14ac:dyDescent="0.25">
      <c r="AF1291" t="str">
        <v>Samoa|2000</v>
      </c>
      <c r="AG1291">
        <v>18</v>
      </c>
      <c r="AH1291" s="8">
        <v>152.64158664628769</v>
      </c>
      <c r="AI1291" s="8">
        <v>-134.64158664628769</v>
      </c>
      <c r="AJ1291" s="8">
        <v>-134.77420782525076</v>
      </c>
      <c r="AK1291" s="8">
        <v>9.8402491918191679E-4</v>
      </c>
      <c r="AL1291" s="8">
        <v>-1.4007220282239139</v>
      </c>
      <c r="AM1291" s="8">
        <v>2.7608292063569792E-4</v>
      </c>
      <c r="AN1291" s="8">
        <v>0.77687132996834551</v>
      </c>
      <c r="AO1291" s="8">
        <v>0.68149160765122296</v>
      </c>
      <c r="AP1291" s="8">
        <v>1.1835210299035306</v>
      </c>
      <c r="AQ1291" s="8">
        <v>-134.77420782525076</v>
      </c>
    </row>
    <row r="1292" spans="32:43" x14ac:dyDescent="0.25">
      <c r="AF1292" t="str">
        <v>Sao Tome and Principe|2014</v>
      </c>
      <c r="AG1292">
        <v>191</v>
      </c>
      <c r="AH1292" s="8">
        <v>155.84069687705548</v>
      </c>
      <c r="AI1292" s="8">
        <v>35.159303122944522</v>
      </c>
      <c r="AJ1292" s="8">
        <v>35.214104122408308</v>
      </c>
      <c r="AK1292" s="8">
        <v>1.5562230199948229E-3</v>
      </c>
      <c r="AL1292" s="8">
        <v>0.36587893437518931</v>
      </c>
      <c r="AM1292" s="8">
        <v>2.9807461505424423E-5</v>
      </c>
      <c r="AN1292" s="8">
        <v>0.77892850500468358</v>
      </c>
      <c r="AO1292" s="8">
        <v>0.68161165482511921</v>
      </c>
      <c r="AP1292" s="8">
        <v>0.60487927256204543</v>
      </c>
      <c r="AQ1292" s="8">
        <v>35.214104122408308</v>
      </c>
    </row>
    <row r="1293" spans="32:43" x14ac:dyDescent="0.25">
      <c r="AF1293" t="str">
        <v>Sao Tome and Principe|2013</v>
      </c>
      <c r="AG1293">
        <v>192</v>
      </c>
      <c r="AH1293" s="8">
        <v>157.38600888518522</v>
      </c>
      <c r="AI1293" s="8">
        <v>34.61399111481478</v>
      </c>
      <c r="AJ1293" s="8">
        <v>34.667427737914423</v>
      </c>
      <c r="AK1293" s="8">
        <v>1.5414072109307324E-3</v>
      </c>
      <c r="AL1293" s="8">
        <v>0.36020157101698957</v>
      </c>
      <c r="AM1293" s="8">
        <v>2.8614126497932704E-5</v>
      </c>
      <c r="AN1293" s="8">
        <v>0.78098898173722842</v>
      </c>
      <c r="AO1293" s="8">
        <v>0.68495016898114336</v>
      </c>
      <c r="AP1293" s="8">
        <v>0.60016795234083398</v>
      </c>
      <c r="AQ1293" s="8">
        <v>34.667427737914423</v>
      </c>
    </row>
    <row r="1294" spans="32:43" x14ac:dyDescent="0.25">
      <c r="AF1294" t="str">
        <v>Sao Tome and Principe|2012</v>
      </c>
      <c r="AG1294">
        <v>194</v>
      </c>
      <c r="AH1294" s="8">
        <v>164.03881525808231</v>
      </c>
      <c r="AI1294" s="8">
        <v>29.961184741917691</v>
      </c>
      <c r="AJ1294" s="8">
        <v>30.006972287275868</v>
      </c>
      <c r="AK1294" s="8">
        <v>1.5258968788927924E-3</v>
      </c>
      <c r="AL1294" s="8">
        <v>0.31178091989682366</v>
      </c>
      <c r="AM1294" s="8">
        <v>2.1222151354677185E-5</v>
      </c>
      <c r="AN1294" s="8">
        <v>0.78098898173722842</v>
      </c>
      <c r="AO1294" s="8">
        <v>0.68606110089051975</v>
      </c>
      <c r="AP1294" s="8">
        <v>0.55837345916225611</v>
      </c>
      <c r="AQ1294" s="8">
        <v>30.006972287275868</v>
      </c>
    </row>
    <row r="1295" spans="32:43" x14ac:dyDescent="0.25">
      <c r="AF1295" t="str">
        <v>Sao Tome and Principe|2011</v>
      </c>
      <c r="AG1295">
        <v>198</v>
      </c>
      <c r="AH1295" s="8">
        <v>188.07746926664134</v>
      </c>
      <c r="AI1295" s="8">
        <v>9.9225307333586557</v>
      </c>
      <c r="AJ1295" s="8">
        <v>9.9384436323371617</v>
      </c>
      <c r="AK1295" s="8">
        <v>1.6011459708570527E-3</v>
      </c>
      <c r="AL1295" s="8">
        <v>0.10325934599266738</v>
      </c>
      <c r="AM1295" s="8">
        <v>2.4427979849285993E-6</v>
      </c>
      <c r="AN1295" s="8">
        <v>0.78098898173722842</v>
      </c>
      <c r="AO1295" s="8">
        <v>0.68620741693397902</v>
      </c>
      <c r="AP1295" s="8">
        <v>0.32133992281175922</v>
      </c>
      <c r="AQ1295" s="8">
        <v>9.9384436323371617</v>
      </c>
    </row>
    <row r="1296" spans="32:43" x14ac:dyDescent="0.25">
      <c r="AF1296" t="str">
        <v>Sao Tome and Principe|2010</v>
      </c>
      <c r="AG1296">
        <v>24</v>
      </c>
      <c r="AH1296" s="8">
        <v>187.3986307512651</v>
      </c>
      <c r="AI1296" s="8">
        <v>-163.3986307512651</v>
      </c>
      <c r="AJ1296" s="8">
        <v>-163.64453254261934</v>
      </c>
      <c r="AK1296" s="8">
        <v>1.5026581550483891E-3</v>
      </c>
      <c r="AL1296" s="8">
        <v>-1.7003327140298472</v>
      </c>
      <c r="AM1296" s="8">
        <v>6.215600040607944E-4</v>
      </c>
      <c r="AN1296" s="8">
        <v>0.78719041678006285</v>
      </c>
      <c r="AO1296" s="8">
        <v>0.68722863820082158</v>
      </c>
      <c r="AP1296" s="8">
        <v>1.3039680648044443</v>
      </c>
      <c r="AQ1296" s="8">
        <v>-163.64453254261934</v>
      </c>
    </row>
    <row r="1297" spans="32:43" x14ac:dyDescent="0.25">
      <c r="AF1297" t="str">
        <v>Sao Tome and Principe|2009</v>
      </c>
      <c r="AG1297">
        <v>21</v>
      </c>
      <c r="AH1297" s="8">
        <v>193.28416628876013</v>
      </c>
      <c r="AI1297" s="8">
        <v>-172.28416628876013</v>
      </c>
      <c r="AJ1297" s="8">
        <v>-172.49649433610153</v>
      </c>
      <c r="AK1297" s="8">
        <v>1.2309122464118295E-3</v>
      </c>
      <c r="AL1297" s="8">
        <v>-1.7925520444096799</v>
      </c>
      <c r="AM1297" s="8">
        <v>5.6572778304229076E-4</v>
      </c>
      <c r="AN1297" s="8">
        <v>0.78926429572475043</v>
      </c>
      <c r="AO1297" s="8">
        <v>0.68758078052771576</v>
      </c>
      <c r="AP1297" s="8">
        <v>1.3388622200994693</v>
      </c>
      <c r="AQ1297" s="8">
        <v>-172.49649433610153</v>
      </c>
    </row>
    <row r="1298" spans="32:43" x14ac:dyDescent="0.25">
      <c r="AF1298" t="str">
        <v>Sao Tome and Principe|2008</v>
      </c>
      <c r="AG1298">
        <v>215</v>
      </c>
      <c r="AH1298" s="8">
        <v>189.59884526187673</v>
      </c>
      <c r="AI1298" s="8">
        <v>25.401154738123267</v>
      </c>
      <c r="AJ1298" s="8">
        <v>25.429859043842505</v>
      </c>
      <c r="AK1298" s="8">
        <v>1.1287638547170104E-3</v>
      </c>
      <c r="AL1298" s="8">
        <v>0.26427596101051998</v>
      </c>
      <c r="AM1298" s="8">
        <v>1.1274852480313483E-5</v>
      </c>
      <c r="AN1298" s="8">
        <v>0.78926429572475043</v>
      </c>
      <c r="AO1298" s="8">
        <v>0.6880565581722865</v>
      </c>
      <c r="AP1298" s="8">
        <v>0.51407777719963732</v>
      </c>
      <c r="AQ1298" s="8">
        <v>25.429859043842505</v>
      </c>
    </row>
    <row r="1299" spans="32:43" x14ac:dyDescent="0.25">
      <c r="AF1299" t="str">
        <v>Sao Tome and Principe|2007</v>
      </c>
      <c r="AG1299">
        <v>217</v>
      </c>
      <c r="AH1299" s="8">
        <v>193.18626518424335</v>
      </c>
      <c r="AI1299" s="8">
        <v>23.813734815756646</v>
      </c>
      <c r="AJ1299" s="8">
        <v>23.839845670460363</v>
      </c>
      <c r="AK1299" s="8">
        <v>1.0952610627035686E-3</v>
      </c>
      <c r="AL1299" s="8">
        <v>0.2477561425412167</v>
      </c>
      <c r="AM1299" s="8">
        <v>9.6148916868308264E-6</v>
      </c>
      <c r="AN1299" s="8">
        <v>0.78926429572475043</v>
      </c>
      <c r="AO1299" s="8">
        <v>0.69113784691728175</v>
      </c>
      <c r="AP1299" s="8">
        <v>0.4977510849221895</v>
      </c>
      <c r="AQ1299" s="8">
        <v>23.839845670460363</v>
      </c>
    </row>
    <row r="1300" spans="32:43" x14ac:dyDescent="0.25">
      <c r="AF1300" t="str">
        <v>Sao Tome and Principe|2006</v>
      </c>
      <c r="AG1300">
        <v>22</v>
      </c>
      <c r="AH1300" s="8">
        <v>199.55154075289744</v>
      </c>
      <c r="AI1300" s="8">
        <v>-177.55154075289744</v>
      </c>
      <c r="AJ1300" s="8">
        <v>-177.83438095900391</v>
      </c>
      <c r="AK1300" s="8">
        <v>1.5904697650769273E-3</v>
      </c>
      <c r="AL1300" s="8">
        <v>-1.8476897120935563</v>
      </c>
      <c r="AM1300" s="8">
        <v>7.7692078625769074E-4</v>
      </c>
      <c r="AN1300" s="8">
        <v>0.78926429572475043</v>
      </c>
      <c r="AO1300" s="8">
        <v>0.69273327849624056</v>
      </c>
      <c r="AP1300" s="8">
        <v>1.3592975068371</v>
      </c>
      <c r="AQ1300" s="8">
        <v>-177.83438095900391</v>
      </c>
    </row>
    <row r="1301" spans="32:43" x14ac:dyDescent="0.25">
      <c r="AF1301" t="str">
        <v>Sao Tome and Principe|2005</v>
      </c>
      <c r="AG1301">
        <v>222</v>
      </c>
      <c r="AH1301" s="8">
        <v>205.76911674445475</v>
      </c>
      <c r="AI1301" s="8">
        <v>16.230883255545251</v>
      </c>
      <c r="AJ1301" s="8">
        <v>16.257246772610237</v>
      </c>
      <c r="AK1301" s="8">
        <v>1.6216470989050642E-3</v>
      </c>
      <c r="AL1301" s="8">
        <v>0.16890928761547802</v>
      </c>
      <c r="AM1301" s="8">
        <v>6.6201863433090805E-6</v>
      </c>
      <c r="AN1301" s="8">
        <v>0.78926429572475043</v>
      </c>
      <c r="AO1301" s="8">
        <v>0.69316932508954798</v>
      </c>
      <c r="AP1301" s="8">
        <v>0.41098575111003305</v>
      </c>
      <c r="AQ1301" s="8">
        <v>16.257246772610237</v>
      </c>
    </row>
    <row r="1302" spans="32:43" x14ac:dyDescent="0.25">
      <c r="AF1302" t="str">
        <v>Sao Tome and Principe|2004</v>
      </c>
      <c r="AG1302">
        <v>224</v>
      </c>
      <c r="AH1302" s="8">
        <v>210.52285544536016</v>
      </c>
      <c r="AI1302" s="8">
        <v>13.477144554639835</v>
      </c>
      <c r="AJ1302" s="8">
        <v>13.50363936066813</v>
      </c>
      <c r="AK1302" s="8">
        <v>1.9620492906131754E-3</v>
      </c>
      <c r="AL1302" s="8">
        <v>0.14027598047914683</v>
      </c>
      <c r="AM1302" s="8">
        <v>5.5262616521653647E-6</v>
      </c>
      <c r="AN1302" s="8">
        <v>0.79968509868701798</v>
      </c>
      <c r="AO1302" s="8">
        <v>0.69407562722205751</v>
      </c>
      <c r="AP1302" s="8">
        <v>0.37453435153420417</v>
      </c>
      <c r="AQ1302" s="8">
        <v>13.50363936066813</v>
      </c>
    </row>
    <row r="1303" spans="32:43" x14ac:dyDescent="0.25">
      <c r="AF1303" t="str">
        <v>Sao Tome and Principe|2003</v>
      </c>
      <c r="AG1303">
        <v>225</v>
      </c>
      <c r="AH1303" s="8">
        <v>214.45169739285367</v>
      </c>
      <c r="AI1303" s="8">
        <v>10.548302607146326</v>
      </c>
      <c r="AJ1303" s="8">
        <v>10.574660109662835</v>
      </c>
      <c r="AK1303" s="8">
        <v>2.4925153379090482E-3</v>
      </c>
      <c r="AL1303" s="8">
        <v>0.10982050917693517</v>
      </c>
      <c r="AM1303" s="8">
        <v>4.305172349751914E-6</v>
      </c>
      <c r="AN1303" s="8">
        <v>0.79968509868701798</v>
      </c>
      <c r="AO1303" s="8">
        <v>0.69482525919219995</v>
      </c>
      <c r="AP1303" s="8">
        <v>0.331391775964545</v>
      </c>
      <c r="AQ1303" s="8">
        <v>10.574660109662835</v>
      </c>
    </row>
    <row r="1304" spans="32:43" x14ac:dyDescent="0.25">
      <c r="AF1304" t="str">
        <v>Senegal|2014</v>
      </c>
      <c r="AG1304">
        <v>192</v>
      </c>
      <c r="AH1304" s="8">
        <v>187.33138605071395</v>
      </c>
      <c r="AI1304" s="8">
        <v>4.6686139492860548</v>
      </c>
      <c r="AJ1304" s="8">
        <v>4.6765210936845101</v>
      </c>
      <c r="AK1304" s="8">
        <v>1.6908176484295824E-3</v>
      </c>
      <c r="AL1304" s="8">
        <v>4.8586362344937045E-2</v>
      </c>
      <c r="AM1304" s="8">
        <v>5.7116611677502609E-7</v>
      </c>
      <c r="AN1304" s="8">
        <v>0.80387779347804156</v>
      </c>
      <c r="AO1304" s="8">
        <v>0.69582897317267178</v>
      </c>
      <c r="AP1304" s="8">
        <v>0.22042314385049736</v>
      </c>
      <c r="AQ1304" s="8">
        <v>4.6765210936845101</v>
      </c>
    </row>
    <row r="1305" spans="32:43" x14ac:dyDescent="0.25">
      <c r="AF1305" t="str">
        <v>Senegal|2013</v>
      </c>
      <c r="AG1305">
        <v>196</v>
      </c>
      <c r="AH1305" s="8">
        <v>193.05893348506703</v>
      </c>
      <c r="AI1305" s="8">
        <v>2.9410665149329702</v>
      </c>
      <c r="AJ1305" s="8">
        <v>2.9465920001578998</v>
      </c>
      <c r="AK1305" s="8">
        <v>1.8752121856820819E-3</v>
      </c>
      <c r="AL1305" s="8">
        <v>3.0610567432837292E-2</v>
      </c>
      <c r="AM1305" s="8">
        <v>2.5148396318307574E-7</v>
      </c>
      <c r="AN1305" s="8">
        <v>0.80387779347804156</v>
      </c>
      <c r="AO1305" s="8">
        <v>0.69674866108880218</v>
      </c>
      <c r="AP1305" s="8">
        <v>0.17495875923439014</v>
      </c>
      <c r="AQ1305" s="8">
        <v>2.9465920001578998</v>
      </c>
    </row>
    <row r="1306" spans="32:43" x14ac:dyDescent="0.25">
      <c r="AF1306" t="str">
        <v>Senegal|2012</v>
      </c>
      <c r="AG1306">
        <v>2</v>
      </c>
      <c r="AH1306" s="8">
        <v>199.83557407292551</v>
      </c>
      <c r="AI1306" s="8">
        <v>-197.83557407292551</v>
      </c>
      <c r="AJ1306" s="8">
        <v>-198.25050973149513</v>
      </c>
      <c r="AK1306" s="8">
        <v>2.0929865912153872E-3</v>
      </c>
      <c r="AL1306" s="8">
        <v>-2.0592937638652362</v>
      </c>
      <c r="AM1306" s="8">
        <v>1.2706178137935496E-3</v>
      </c>
      <c r="AN1306" s="8">
        <v>0.80808466725232064</v>
      </c>
      <c r="AO1306" s="8">
        <v>0.69822132161453387</v>
      </c>
      <c r="AP1306" s="8">
        <v>1.4350239593349081</v>
      </c>
      <c r="AQ1306" s="8">
        <v>-198.25050973149513</v>
      </c>
    </row>
    <row r="1307" spans="32:43" x14ac:dyDescent="0.25">
      <c r="AF1307" t="str">
        <v>Senegal|2011</v>
      </c>
      <c r="AG1307">
        <v>26</v>
      </c>
      <c r="AH1307" s="8">
        <v>205.74932204449459</v>
      </c>
      <c r="AI1307" s="8">
        <v>-179.74932204449459</v>
      </c>
      <c r="AJ1307" s="8">
        <v>-180.17555554229762</v>
      </c>
      <c r="AK1307" s="8">
        <v>2.3656566315009655E-3</v>
      </c>
      <c r="AL1307" s="8">
        <v>-1.8712875134121518</v>
      </c>
      <c r="AM1307" s="8">
        <v>1.1862147400493999E-3</v>
      </c>
      <c r="AN1307" s="8">
        <v>0.80808466725232064</v>
      </c>
      <c r="AO1307" s="8">
        <v>0.69947160581865142</v>
      </c>
      <c r="AP1307" s="8">
        <v>1.3679501136416312</v>
      </c>
      <c r="AQ1307" s="8">
        <v>-180.17555554229762</v>
      </c>
    </row>
    <row r="1308" spans="32:43" x14ac:dyDescent="0.25">
      <c r="AF1308" t="str">
        <v>Senegal|2010</v>
      </c>
      <c r="AG1308">
        <v>212</v>
      </c>
      <c r="AH1308" s="8">
        <v>208.46380369868666</v>
      </c>
      <c r="AI1308" s="8">
        <v>3.5361963013133391</v>
      </c>
      <c r="AJ1308" s="8">
        <v>3.5451549081753373</v>
      </c>
      <c r="AK1308" s="8">
        <v>2.5270001153797818E-3</v>
      </c>
      <c r="AL1308" s="8">
        <v>3.681669039626085E-2</v>
      </c>
      <c r="AM1308" s="8">
        <v>4.9056387502676777E-7</v>
      </c>
      <c r="AN1308" s="8">
        <v>0.80808466725232064</v>
      </c>
      <c r="AO1308" s="8">
        <v>0.70464864718609554</v>
      </c>
      <c r="AP1308" s="8">
        <v>0.19187675835353496</v>
      </c>
      <c r="AQ1308" s="8">
        <v>3.5451549081753373</v>
      </c>
    </row>
    <row r="1309" spans="32:43" x14ac:dyDescent="0.25">
      <c r="AF1309" t="str">
        <v>Senegal|2009</v>
      </c>
      <c r="AG1309">
        <v>219</v>
      </c>
      <c r="AH1309" s="8">
        <v>212.37067605786066</v>
      </c>
      <c r="AI1309" s="8">
        <v>6.6293239421393366</v>
      </c>
      <c r="AJ1309" s="8">
        <v>6.6471482475779196</v>
      </c>
      <c r="AK1309" s="8">
        <v>2.6814966019566584E-3</v>
      </c>
      <c r="AL1309" s="8">
        <v>6.9025769566310721E-2</v>
      </c>
      <c r="AM1309" s="8">
        <v>1.8300706197537862E-6</v>
      </c>
      <c r="AN1309" s="8">
        <v>0.80808466725232064</v>
      </c>
      <c r="AO1309" s="8">
        <v>0.70472486803106582</v>
      </c>
      <c r="AP1309" s="8">
        <v>0.26272755768345035</v>
      </c>
      <c r="AQ1309" s="8">
        <v>6.6471482475779196</v>
      </c>
    </row>
    <row r="1310" spans="32:43" x14ac:dyDescent="0.25">
      <c r="AF1310" t="str">
        <v>Senegal|2008</v>
      </c>
      <c r="AG1310">
        <v>225</v>
      </c>
      <c r="AH1310" s="8">
        <v>218.9911927139448</v>
      </c>
      <c r="AI1310" s="8">
        <v>6.0088072860552018</v>
      </c>
      <c r="AJ1310" s="8">
        <v>6.027139458899029</v>
      </c>
      <c r="AK1310" s="8">
        <v>3.0416042251618911E-3</v>
      </c>
      <c r="AL1310" s="8">
        <v>6.2576131649245734E-2</v>
      </c>
      <c r="AM1310" s="8">
        <v>1.7066523075858838E-6</v>
      </c>
      <c r="AN1310" s="8">
        <v>0.81654163928574663</v>
      </c>
      <c r="AO1310" s="8">
        <v>0.70478862706080447</v>
      </c>
      <c r="AP1310" s="8">
        <v>0.25015221695848655</v>
      </c>
      <c r="AQ1310" s="8">
        <v>6.027139458899029</v>
      </c>
    </row>
    <row r="1311" spans="32:43" x14ac:dyDescent="0.25">
      <c r="AF1311" t="str">
        <v>Senegal|2007</v>
      </c>
      <c r="AG1311">
        <v>23</v>
      </c>
      <c r="AH1311" s="8">
        <v>224.37045331157151</v>
      </c>
      <c r="AI1311" s="8">
        <v>-201.37045331157151</v>
      </c>
      <c r="AJ1311" s="8">
        <v>-202.04500245299337</v>
      </c>
      <c r="AK1311" s="8">
        <v>3.338608395319259E-3</v>
      </c>
      <c r="AL1311" s="8">
        <v>-2.0973981686609262</v>
      </c>
      <c r="AM1311" s="8">
        <v>2.1051428678172143E-3</v>
      </c>
      <c r="AN1311" s="8">
        <v>0.81654163928574663</v>
      </c>
      <c r="AO1311" s="8">
        <v>0.70520275400780008</v>
      </c>
      <c r="AP1311" s="8">
        <v>1.4482396792868666</v>
      </c>
      <c r="AQ1311" s="8">
        <v>-202.04500245299337</v>
      </c>
    </row>
    <row r="1312" spans="32:43" x14ac:dyDescent="0.25">
      <c r="AF1312" t="str">
        <v>Senegal|2006</v>
      </c>
      <c r="AG1312">
        <v>236</v>
      </c>
      <c r="AH1312" s="8">
        <v>227.29757317098853</v>
      </c>
      <c r="AI1312" s="8">
        <v>8.7024268290114719</v>
      </c>
      <c r="AJ1312" s="8">
        <v>8.7335106735987544</v>
      </c>
      <c r="AK1312" s="8">
        <v>3.5591465733530478E-3</v>
      </c>
      <c r="AL1312" s="8">
        <v>9.0651203056986887E-2</v>
      </c>
      <c r="AM1312" s="8">
        <v>4.193179488743241E-6</v>
      </c>
      <c r="AN1312" s="8">
        <v>0.81654163928574663</v>
      </c>
      <c r="AO1312" s="8">
        <v>0.7059725763723167</v>
      </c>
      <c r="AP1312" s="8">
        <v>0.30108338223320608</v>
      </c>
      <c r="AQ1312" s="8">
        <v>8.7335106735987544</v>
      </c>
    </row>
    <row r="1313" spans="32:43" x14ac:dyDescent="0.25">
      <c r="AF1313" t="str">
        <v>Senegal|2005</v>
      </c>
      <c r="AG1313">
        <v>242</v>
      </c>
      <c r="AH1313" s="8">
        <v>229.73113785785182</v>
      </c>
      <c r="AI1313" s="8">
        <v>12.26886214214818</v>
      </c>
      <c r="AJ1313" s="8">
        <v>12.315945531628564</v>
      </c>
      <c r="AK1313" s="8">
        <v>3.8229618147846648E-3</v>
      </c>
      <c r="AL1313" s="8">
        <v>0.12781887103358633</v>
      </c>
      <c r="AM1313" s="8">
        <v>8.956850959306018E-6</v>
      </c>
      <c r="AN1313" s="8">
        <v>0.81654163928574663</v>
      </c>
      <c r="AO1313" s="8">
        <v>0.70692554520650341</v>
      </c>
      <c r="AP1313" s="8">
        <v>0.35751765135946273</v>
      </c>
      <c r="AQ1313" s="8">
        <v>12.315945531628564</v>
      </c>
    </row>
    <row r="1314" spans="32:43" x14ac:dyDescent="0.25">
      <c r="AF1314" t="str">
        <v>Senegal|2004</v>
      </c>
      <c r="AG1314">
        <v>247</v>
      </c>
      <c r="AH1314" s="8">
        <v>232.79882328017399</v>
      </c>
      <c r="AI1314" s="8">
        <v>14.201176719826009</v>
      </c>
      <c r="AJ1314" s="8">
        <v>14.259238637222408</v>
      </c>
      <c r="AK1314" s="8">
        <v>4.0718806153390852E-3</v>
      </c>
      <c r="AL1314" s="8">
        <v>0.14796850597448727</v>
      </c>
      <c r="AM1314" s="8">
        <v>1.278814580633366E-5</v>
      </c>
      <c r="AN1314" s="8">
        <v>0.82505741806651911</v>
      </c>
      <c r="AO1314" s="8">
        <v>0.7099561074269275</v>
      </c>
      <c r="AP1314" s="8">
        <v>0.38466674664505024</v>
      </c>
      <c r="AQ1314" s="8">
        <v>14.259238637222408</v>
      </c>
    </row>
    <row r="1315" spans="32:43" x14ac:dyDescent="0.25">
      <c r="AF1315" t="str">
        <v>Serbia|2014</v>
      </c>
      <c r="AG1315">
        <v>123</v>
      </c>
      <c r="AH1315" s="8">
        <v>143.92340664019119</v>
      </c>
      <c r="AI1315" s="8">
        <v>-20.923406640191189</v>
      </c>
      <c r="AJ1315" s="8">
        <v>-20.99171701444202</v>
      </c>
      <c r="AK1315" s="8">
        <v>3.2541584951739006E-3</v>
      </c>
      <c r="AL1315" s="8">
        <v>-0.21792102529747712</v>
      </c>
      <c r="AM1315" s="8">
        <v>2.2149019029581605E-5</v>
      </c>
      <c r="AN1315" s="8">
        <v>0.82505741806651911</v>
      </c>
      <c r="AO1315" s="8">
        <v>0.71110933573162627</v>
      </c>
      <c r="AP1315" s="8">
        <v>0.4668201209218355</v>
      </c>
      <c r="AQ1315" s="8">
        <v>-20.99171701444202</v>
      </c>
    </row>
    <row r="1316" spans="32:43" x14ac:dyDescent="0.25">
      <c r="AF1316" t="str">
        <v>Serbia|2013</v>
      </c>
      <c r="AG1316">
        <v>122</v>
      </c>
      <c r="AH1316" s="8">
        <v>143.08399554960326</v>
      </c>
      <c r="AI1316" s="8">
        <v>-21.083995549603259</v>
      </c>
      <c r="AJ1316" s="8">
        <v>-21.143445742071808</v>
      </c>
      <c r="AK1316" s="8">
        <v>2.8117551506873545E-3</v>
      </c>
      <c r="AL1316" s="8">
        <v>-0.21954487069595294</v>
      </c>
      <c r="AM1316" s="8">
        <v>1.9415514297361188E-5</v>
      </c>
      <c r="AN1316" s="8">
        <v>0.82505741806651911</v>
      </c>
      <c r="AO1316" s="8">
        <v>0.71454878385328102</v>
      </c>
      <c r="AP1316" s="8">
        <v>0.46855615532820921</v>
      </c>
      <c r="AQ1316" s="8">
        <v>-21.143445742071808</v>
      </c>
    </row>
    <row r="1317" spans="32:43" x14ac:dyDescent="0.25">
      <c r="AF1317" t="str">
        <v>Serbia|2012</v>
      </c>
      <c r="AG1317">
        <v>126</v>
      </c>
      <c r="AH1317" s="8">
        <v>145.9541623398965</v>
      </c>
      <c r="AI1317" s="8">
        <v>-19.954162339896499</v>
      </c>
      <c r="AJ1317" s="8">
        <v>-20.01312518394808</v>
      </c>
      <c r="AK1317" s="8">
        <v>2.9462087260051081E-3</v>
      </c>
      <c r="AL1317" s="8">
        <v>-0.20779407537535027</v>
      </c>
      <c r="AM1317" s="8">
        <v>1.822691649105528E-5</v>
      </c>
      <c r="AN1317" s="8">
        <v>0.82505741806651911</v>
      </c>
      <c r="AO1317" s="8">
        <v>0.7152141762073061</v>
      </c>
      <c r="AP1317" s="8">
        <v>0.45584435433089471</v>
      </c>
      <c r="AQ1317" s="8">
        <v>-20.01312518394808</v>
      </c>
    </row>
    <row r="1318" spans="32:43" x14ac:dyDescent="0.25">
      <c r="AF1318" t="str">
        <v>Serbia|2011</v>
      </c>
      <c r="AG1318">
        <v>127</v>
      </c>
      <c r="AH1318" s="8">
        <v>153.00741582507442</v>
      </c>
      <c r="AI1318" s="8">
        <v>-26.007415825074418</v>
      </c>
      <c r="AJ1318" s="8">
        <v>-26.087618087588627</v>
      </c>
      <c r="AK1318" s="8">
        <v>3.0743420976546152E-3</v>
      </c>
      <c r="AL1318" s="8">
        <v>-0.27084746115159003</v>
      </c>
      <c r="AM1318" s="8">
        <v>3.2317735066132002E-5</v>
      </c>
      <c r="AN1318" s="8">
        <v>0.83363345347722417</v>
      </c>
      <c r="AO1318" s="8">
        <v>0.71537818677021359</v>
      </c>
      <c r="AP1318" s="8">
        <v>0.52043007325825241</v>
      </c>
      <c r="AQ1318" s="8">
        <v>-26.087618087588627</v>
      </c>
    </row>
    <row r="1319" spans="32:43" x14ac:dyDescent="0.25">
      <c r="AF1319" t="str">
        <v>Serbia|2010</v>
      </c>
      <c r="AG1319">
        <v>128</v>
      </c>
      <c r="AH1319" s="8">
        <v>152.55204216338458</v>
      </c>
      <c r="AI1319" s="8">
        <v>-24.552042163384584</v>
      </c>
      <c r="AJ1319" s="8">
        <v>-24.630010909902779</v>
      </c>
      <c r="AK1319" s="8">
        <v>3.1655993496472919E-3</v>
      </c>
      <c r="AL1319" s="8">
        <v>-0.25570255465855291</v>
      </c>
      <c r="AM1319" s="8">
        <v>2.9662313793797131E-5</v>
      </c>
      <c r="AN1319" s="8">
        <v>0.83363345347722417</v>
      </c>
      <c r="AO1319" s="8">
        <v>0.71792637924686609</v>
      </c>
      <c r="AP1319" s="8">
        <v>0.50567040120868545</v>
      </c>
      <c r="AQ1319" s="8">
        <v>-24.630010909902779</v>
      </c>
    </row>
    <row r="1320" spans="32:43" x14ac:dyDescent="0.25">
      <c r="AF1320" t="str">
        <v>Serbia|2009</v>
      </c>
      <c r="AG1320">
        <v>131</v>
      </c>
      <c r="AH1320" s="8">
        <v>153.08484748061809</v>
      </c>
      <c r="AI1320" s="8">
        <v>-22.084847480618095</v>
      </c>
      <c r="AJ1320" s="8">
        <v>-22.158036157930045</v>
      </c>
      <c r="AK1320" s="8">
        <v>3.3030308638501899E-3</v>
      </c>
      <c r="AL1320" s="8">
        <v>-0.23002327885147233</v>
      </c>
      <c r="AM1320" s="8">
        <v>2.50492676813329E-5</v>
      </c>
      <c r="AN1320" s="8">
        <v>0.83363345347722417</v>
      </c>
      <c r="AO1320" s="8">
        <v>0.71842954905740708</v>
      </c>
      <c r="AP1320" s="8">
        <v>0.47960742159757319</v>
      </c>
      <c r="AQ1320" s="8">
        <v>-22.158036157930045</v>
      </c>
    </row>
    <row r="1321" spans="32:43" x14ac:dyDescent="0.25">
      <c r="AF1321" t="str">
        <v>Serbia|2008</v>
      </c>
      <c r="AG1321">
        <v>132</v>
      </c>
      <c r="AH1321" s="8">
        <v>156.64952648097858</v>
      </c>
      <c r="AI1321" s="8">
        <v>-24.649526480978579</v>
      </c>
      <c r="AJ1321" s="8">
        <v>-24.733008463081344</v>
      </c>
      <c r="AK1321" s="8">
        <v>3.3753266298912981E-3</v>
      </c>
      <c r="AL1321" s="8">
        <v>-0.25674483629132161</v>
      </c>
      <c r="AM1321" s="8">
        <v>3.189257360408325E-5</v>
      </c>
      <c r="AN1321" s="8">
        <v>0.83363345347722417</v>
      </c>
      <c r="AO1321" s="8">
        <v>0.71999294886465282</v>
      </c>
      <c r="AP1321" s="8">
        <v>0.50669994700149867</v>
      </c>
      <c r="AQ1321" s="8">
        <v>-24.733008463081344</v>
      </c>
    </row>
    <row r="1322" spans="32:43" x14ac:dyDescent="0.25">
      <c r="AF1322" t="str">
        <v>Serbia|2007</v>
      </c>
      <c r="AG1322">
        <v>132</v>
      </c>
      <c r="AH1322" s="8">
        <v>152.68367031190138</v>
      </c>
      <c r="AI1322" s="8">
        <v>-20.683670311901381</v>
      </c>
      <c r="AJ1322" s="8">
        <v>-20.743824724686586</v>
      </c>
      <c r="AK1322" s="8">
        <v>2.8998708571624952E-3</v>
      </c>
      <c r="AL1322" s="8">
        <v>-0.215385853090166</v>
      </c>
      <c r="AM1322" s="8">
        <v>1.9274192596425281E-5</v>
      </c>
      <c r="AN1322" s="8">
        <v>0.83363345347722417</v>
      </c>
      <c r="AO1322" s="8">
        <v>0.72083495739792747</v>
      </c>
      <c r="AP1322" s="8">
        <v>0.46409681435037453</v>
      </c>
      <c r="AQ1322" s="8">
        <v>-20.743824724686586</v>
      </c>
    </row>
    <row r="1323" spans="32:43" x14ac:dyDescent="0.25">
      <c r="AF1323" t="str">
        <v>Serbia|2006</v>
      </c>
      <c r="AG1323">
        <v>133</v>
      </c>
      <c r="AH1323" s="8">
        <v>152.47086673156434</v>
      </c>
      <c r="AI1323" s="8">
        <v>-19.470866731564342</v>
      </c>
      <c r="AJ1323" s="8">
        <v>-19.518415187437</v>
      </c>
      <c r="AK1323" s="8">
        <v>2.4360817933241968E-3</v>
      </c>
      <c r="AL1323" s="8">
        <v>-0.20270939259858803</v>
      </c>
      <c r="AM1323" s="8">
        <v>1.4335103675706523E-5</v>
      </c>
      <c r="AN1323" s="8">
        <v>0.84444052159937644</v>
      </c>
      <c r="AO1323" s="8">
        <v>0.72683816489242892</v>
      </c>
      <c r="AP1323" s="8">
        <v>0.45023259832956125</v>
      </c>
      <c r="AQ1323" s="8">
        <v>-19.518415187437</v>
      </c>
    </row>
    <row r="1324" spans="32:43" x14ac:dyDescent="0.25">
      <c r="AF1324" t="str">
        <v>Serbia|2005</v>
      </c>
      <c r="AG1324">
        <v>135</v>
      </c>
      <c r="AH1324" s="8">
        <v>159.31962474291771</v>
      </c>
      <c r="AI1324" s="8">
        <v>-24.319624742917711</v>
      </c>
      <c r="AJ1324" s="8">
        <v>-24.39836476485371</v>
      </c>
      <c r="AK1324" s="8">
        <v>3.227266363745243E-3</v>
      </c>
      <c r="AL1324" s="8">
        <v>-0.25328982788841958</v>
      </c>
      <c r="AM1324" s="8">
        <v>2.9674001876213453E-5</v>
      </c>
      <c r="AN1324" s="8">
        <v>0.84444052159937644</v>
      </c>
      <c r="AO1324" s="8">
        <v>0.72687297873930756</v>
      </c>
      <c r="AP1324" s="8">
        <v>0.50327907555194418</v>
      </c>
      <c r="AQ1324" s="8">
        <v>-24.39836476485371</v>
      </c>
    </row>
    <row r="1325" spans="32:43" x14ac:dyDescent="0.25">
      <c r="AF1325" t="str">
        <v>Serbia|2004</v>
      </c>
      <c r="AG1325">
        <v>134</v>
      </c>
      <c r="AH1325" s="8">
        <v>152.8048151910009</v>
      </c>
      <c r="AI1325" s="8">
        <v>-18.804815191000898</v>
      </c>
      <c r="AJ1325" s="8">
        <v>-18.839260289725711</v>
      </c>
      <c r="AK1325" s="8">
        <v>1.828367897416746E-3</v>
      </c>
      <c r="AL1325" s="8">
        <v>-0.19571558592521646</v>
      </c>
      <c r="AM1325" s="8">
        <v>1.0023309687556671E-5</v>
      </c>
      <c r="AN1325" s="8">
        <v>0.84444052159937644</v>
      </c>
      <c r="AO1325" s="8">
        <v>0.72714592995584815</v>
      </c>
      <c r="AP1325" s="8">
        <v>0.44239754285621485</v>
      </c>
      <c r="AQ1325" s="8">
        <v>-18.839260289725711</v>
      </c>
    </row>
    <row r="1326" spans="32:43" x14ac:dyDescent="0.25">
      <c r="AF1326" t="str">
        <v>Seychelles|2014</v>
      </c>
      <c r="AG1326">
        <v>17</v>
      </c>
      <c r="AH1326" s="8">
        <v>125.1537188712835</v>
      </c>
      <c r="AI1326" s="8">
        <v>-108.1537188712835</v>
      </c>
      <c r="AJ1326" s="8">
        <v>-108.43235075483149</v>
      </c>
      <c r="AK1326" s="8">
        <v>2.5696379503749723E-3</v>
      </c>
      <c r="AL1326" s="8">
        <v>-1.1260537454277924</v>
      </c>
      <c r="AM1326" s="8">
        <v>4.6666964470923848E-4</v>
      </c>
      <c r="AN1326" s="8">
        <v>0.85097234001121802</v>
      </c>
      <c r="AO1326" s="8">
        <v>0.72739181481103909</v>
      </c>
      <c r="AP1326" s="8">
        <v>1.0611567958731605</v>
      </c>
      <c r="AQ1326" s="8">
        <v>-108.43235075483149</v>
      </c>
    </row>
    <row r="1327" spans="32:43" x14ac:dyDescent="0.25">
      <c r="AF1327" t="str">
        <v>Seychelles|2013</v>
      </c>
      <c r="AG1327">
        <v>172</v>
      </c>
      <c r="AH1327" s="8">
        <v>114.51711576466778</v>
      </c>
      <c r="AI1327" s="8">
        <v>57.482884235332222</v>
      </c>
      <c r="AJ1327" s="8">
        <v>57.750367994623986</v>
      </c>
      <c r="AK1327" s="8">
        <v>4.6317238933725885E-3</v>
      </c>
      <c r="AL1327" s="8">
        <v>0.59910867439981252</v>
      </c>
      <c r="AM1327" s="8">
        <v>2.3860088089310382E-4</v>
      </c>
      <c r="AN1327" s="8">
        <v>0.85097234001121802</v>
      </c>
      <c r="AO1327" s="8">
        <v>0.72804209509548001</v>
      </c>
      <c r="AP1327" s="8">
        <v>0.77402110720561912</v>
      </c>
      <c r="AQ1327" s="8">
        <v>57.750367994623986</v>
      </c>
    </row>
    <row r="1328" spans="32:43" x14ac:dyDescent="0.25">
      <c r="AF1328" t="str">
        <v>Seychelles|2012</v>
      </c>
      <c r="AG1328">
        <v>174</v>
      </c>
      <c r="AH1328" s="8">
        <v>120.43603603583796</v>
      </c>
      <c r="AI1328" s="8">
        <v>53.563963964162042</v>
      </c>
      <c r="AJ1328" s="8">
        <v>54.0644836342208</v>
      </c>
      <c r="AK1328" s="8">
        <v>9.2578276238626453E-3</v>
      </c>
      <c r="AL1328" s="8">
        <v>0.55956602611431139</v>
      </c>
      <c r="AM1328" s="8">
        <v>4.179776669516431E-4</v>
      </c>
      <c r="AN1328" s="8">
        <v>0.85097234001121802</v>
      </c>
      <c r="AO1328" s="8">
        <v>0.729092864574865</v>
      </c>
      <c r="AP1328" s="8">
        <v>0.74804146015733075</v>
      </c>
      <c r="AQ1328" s="8">
        <v>54.0644836342208</v>
      </c>
    </row>
    <row r="1329" spans="32:43" x14ac:dyDescent="0.25">
      <c r="AF1329" t="str">
        <v>Seychelles|2011</v>
      </c>
      <c r="AG1329">
        <v>177</v>
      </c>
      <c r="AH1329" s="8">
        <v>155.41069408723718</v>
      </c>
      <c r="AI1329" s="8">
        <v>21.589305912762825</v>
      </c>
      <c r="AJ1329" s="8">
        <v>21.677721577129049</v>
      </c>
      <c r="AK1329" s="8">
        <v>4.078641938989911E-3</v>
      </c>
      <c r="AL1329" s="8">
        <v>0.22494954100093409</v>
      </c>
      <c r="AM1329" s="8">
        <v>2.9604839921792433E-5</v>
      </c>
      <c r="AN1329" s="8">
        <v>0.85097234001121802</v>
      </c>
      <c r="AO1329" s="8">
        <v>0.7313163315011102</v>
      </c>
      <c r="AP1329" s="8">
        <v>0.47428845758771537</v>
      </c>
      <c r="AQ1329" s="8">
        <v>21.677721577129049</v>
      </c>
    </row>
    <row r="1330" spans="32:43" x14ac:dyDescent="0.25">
      <c r="AF1330" t="str">
        <v>Seychelles|2010</v>
      </c>
      <c r="AG1330">
        <v>18</v>
      </c>
      <c r="AH1330" s="8">
        <v>150.00705191442222</v>
      </c>
      <c r="AI1330" s="8">
        <v>-132.00705191442222</v>
      </c>
      <c r="AJ1330" s="8">
        <v>-132.22719340062795</v>
      </c>
      <c r="AK1330" s="8">
        <v>1.6648730154828894E-3</v>
      </c>
      <c r="AL1330" s="8">
        <v>-1.3737822800690531</v>
      </c>
      <c r="AM1330" s="8">
        <v>4.4961681257623738E-4</v>
      </c>
      <c r="AN1330" s="8">
        <v>0.85973834429501084</v>
      </c>
      <c r="AO1330" s="8">
        <v>0.73226885826302068</v>
      </c>
      <c r="AP1330" s="8">
        <v>1.1720845874206576</v>
      </c>
      <c r="AQ1330" s="8">
        <v>-132.22719340062795</v>
      </c>
    </row>
    <row r="1331" spans="32:43" x14ac:dyDescent="0.25">
      <c r="AF1331" t="str">
        <v>Seychelles|2009</v>
      </c>
      <c r="AG1331">
        <v>182</v>
      </c>
      <c r="AH1331" s="8">
        <v>143.87739674135975</v>
      </c>
      <c r="AI1331" s="8">
        <v>38.122603258640254</v>
      </c>
      <c r="AJ1331" s="8">
        <v>38.169331038661497</v>
      </c>
      <c r="AK1331" s="8">
        <v>1.2242231852036356E-3</v>
      </c>
      <c r="AL1331" s="8">
        <v>0.3966500407244461</v>
      </c>
      <c r="AM1331" s="8">
        <v>2.7549236398440611E-5</v>
      </c>
      <c r="AN1331" s="8">
        <v>0.85973834429501084</v>
      </c>
      <c r="AO1331" s="8">
        <v>0.73234244748535893</v>
      </c>
      <c r="AP1331" s="8">
        <v>0.62980158837878941</v>
      </c>
      <c r="AQ1331" s="8">
        <v>38.169331038661497</v>
      </c>
    </row>
    <row r="1332" spans="32:43" x14ac:dyDescent="0.25">
      <c r="AF1332" t="str">
        <v>Seychelles|2008</v>
      </c>
      <c r="AG1332">
        <v>184</v>
      </c>
      <c r="AH1332" s="8">
        <v>146.05670527293029</v>
      </c>
      <c r="AI1332" s="8">
        <v>37.943294727069713</v>
      </c>
      <c r="AJ1332" s="8">
        <v>38.060617107975844</v>
      </c>
      <c r="AK1332" s="8">
        <v>3.0825138902318438E-3</v>
      </c>
      <c r="AL1332" s="8">
        <v>0.3951521840365701</v>
      </c>
      <c r="AM1332" s="8">
        <v>6.8972594343767076E-5</v>
      </c>
      <c r="AN1332" s="8">
        <v>0.86414620345364646</v>
      </c>
      <c r="AO1332" s="8">
        <v>0.73582795032450321</v>
      </c>
      <c r="AP1332" s="8">
        <v>0.62861131395845082</v>
      </c>
      <c r="AQ1332" s="8">
        <v>38.060617107975844</v>
      </c>
    </row>
    <row r="1333" spans="32:43" x14ac:dyDescent="0.25">
      <c r="AF1333" t="str">
        <v>Seychelles|2007</v>
      </c>
      <c r="AG1333">
        <v>185</v>
      </c>
      <c r="AH1333" s="8">
        <v>153.19940264009819</v>
      </c>
      <c r="AI1333" s="8">
        <v>31.800597359901815</v>
      </c>
      <c r="AJ1333" s="8">
        <v>31.918355713490687</v>
      </c>
      <c r="AK1333" s="8">
        <v>3.6893615274517081E-3</v>
      </c>
      <c r="AL1333" s="8">
        <v>0.33128124412900495</v>
      </c>
      <c r="AM1333" s="8">
        <v>5.8056667577420597E-5</v>
      </c>
      <c r="AN1333" s="8">
        <v>0.86414620345364646</v>
      </c>
      <c r="AO1333" s="8">
        <v>0.73759199369259731</v>
      </c>
      <c r="AP1333" s="8">
        <v>0.57557036418582652</v>
      </c>
      <c r="AQ1333" s="8">
        <v>31.918355713490687</v>
      </c>
    </row>
    <row r="1334" spans="32:43" x14ac:dyDescent="0.25">
      <c r="AF1334" t="str">
        <v>Seychelles|2006</v>
      </c>
      <c r="AG1334">
        <v>185</v>
      </c>
      <c r="AH1334" s="8">
        <v>157.03808848079939</v>
      </c>
      <c r="AI1334" s="8">
        <v>27.961911519200612</v>
      </c>
      <c r="AJ1334" s="8">
        <v>28.026345851101777</v>
      </c>
      <c r="AK1334" s="8">
        <v>2.2990628975854376E-3</v>
      </c>
      <c r="AL1334" s="8">
        <v>0.29108888415749923</v>
      </c>
      <c r="AM1334" s="8">
        <v>2.7893542616098211E-5</v>
      </c>
      <c r="AN1334" s="8">
        <v>0.86414620345364646</v>
      </c>
      <c r="AO1334" s="8">
        <v>0.73776360607582459</v>
      </c>
      <c r="AP1334" s="8">
        <v>0.53952653702806797</v>
      </c>
      <c r="AQ1334" s="8">
        <v>28.026345851101777</v>
      </c>
    </row>
    <row r="1335" spans="32:43" x14ac:dyDescent="0.25">
      <c r="AF1335" t="str">
        <v>Seychelles|2005</v>
      </c>
      <c r="AG1335">
        <v>185</v>
      </c>
      <c r="AH1335" s="8">
        <v>170.57996841449403</v>
      </c>
      <c r="AI1335" s="8">
        <v>14.420031585505967</v>
      </c>
      <c r="AJ1335" s="8">
        <v>14.452085658904739</v>
      </c>
      <c r="AK1335" s="8">
        <v>2.2179548443944192E-3</v>
      </c>
      <c r="AL1335" s="8">
        <v>0.15010920455240923</v>
      </c>
      <c r="AM1335" s="8">
        <v>7.1553951546620563E-6</v>
      </c>
      <c r="AN1335" s="8">
        <v>0.87078966098259836</v>
      </c>
      <c r="AO1335" s="8">
        <v>0.73897226452385378</v>
      </c>
      <c r="AP1335" s="8">
        <v>0.38743929144113565</v>
      </c>
      <c r="AQ1335" s="8">
        <v>14.452085658904739</v>
      </c>
    </row>
    <row r="1336" spans="32:43" x14ac:dyDescent="0.25">
      <c r="AF1336" t="str">
        <v>Seychelles|2004</v>
      </c>
      <c r="AG1336">
        <v>186</v>
      </c>
      <c r="AH1336" s="8">
        <v>168.09130432307967</v>
      </c>
      <c r="AI1336" s="8">
        <v>17.908695676920331</v>
      </c>
      <c r="AJ1336" s="8">
        <v>17.948765594515763</v>
      </c>
      <c r="AK1336" s="8">
        <v>2.2324609112771869E-3</v>
      </c>
      <c r="AL1336" s="8">
        <v>0.18642674867167902</v>
      </c>
      <c r="AM1336" s="8">
        <v>1.1108947226001401E-5</v>
      </c>
      <c r="AN1336" s="8">
        <v>0.87078966098259836</v>
      </c>
      <c r="AO1336" s="8">
        <v>0.74031051111828161</v>
      </c>
      <c r="AP1336" s="8">
        <v>0.4317716394943964</v>
      </c>
      <c r="AQ1336" s="8">
        <v>17.948765594515763</v>
      </c>
    </row>
    <row r="1337" spans="32:43" x14ac:dyDescent="0.25">
      <c r="AF1337" t="str">
        <v>Seychelles|2003</v>
      </c>
      <c r="AG1337">
        <v>185</v>
      </c>
      <c r="AH1337" s="8">
        <v>165.27967960724686</v>
      </c>
      <c r="AI1337" s="8">
        <v>19.720320392753138</v>
      </c>
      <c r="AJ1337" s="8">
        <v>19.762820628075008</v>
      </c>
      <c r="AK1337" s="8">
        <v>2.1505146518151328E-3</v>
      </c>
      <c r="AL1337" s="8">
        <v>0.20527705192777154</v>
      </c>
      <c r="AM1337" s="8">
        <v>1.2973588899520167E-5</v>
      </c>
      <c r="AN1337" s="8">
        <v>0.87078966098259836</v>
      </c>
      <c r="AO1337" s="8">
        <v>0.74052158455397887</v>
      </c>
      <c r="AP1337" s="8">
        <v>0.45307510627684183</v>
      </c>
      <c r="AQ1337" s="8">
        <v>19.762820628075008</v>
      </c>
    </row>
    <row r="1338" spans="32:43" x14ac:dyDescent="0.25">
      <c r="AF1338" t="str">
        <v>Seychelles|2002</v>
      </c>
      <c r="AG1338">
        <v>186</v>
      </c>
      <c r="AH1338" s="8">
        <v>180.44664925793001</v>
      </c>
      <c r="AI1338" s="8">
        <v>5.5533507420699948</v>
      </c>
      <c r="AJ1338" s="8">
        <v>5.5859372567883296</v>
      </c>
      <c r="AK1338" s="8">
        <v>5.83367002175575E-3</v>
      </c>
      <c r="AL1338" s="8">
        <v>5.7914129481218567E-2</v>
      </c>
      <c r="AM1338" s="8">
        <v>2.8116019433603535E-6</v>
      </c>
      <c r="AN1338" s="8">
        <v>0.87747177544285526</v>
      </c>
      <c r="AO1338" s="8">
        <v>0.74149523311072441</v>
      </c>
      <c r="AP1338" s="8">
        <v>0.24065354657934832</v>
      </c>
      <c r="AQ1338" s="8">
        <v>5.5859372567883296</v>
      </c>
    </row>
    <row r="1339" spans="32:43" x14ac:dyDescent="0.25">
      <c r="AF1339" t="str">
        <v>Seychelles|2001</v>
      </c>
      <c r="AG1339">
        <v>187</v>
      </c>
      <c r="AH1339" s="8">
        <v>162.16679378669735</v>
      </c>
      <c r="AI1339" s="8">
        <v>24.833206213302645</v>
      </c>
      <c r="AJ1339" s="8">
        <v>24.879500714149312</v>
      </c>
      <c r="AK1339" s="8">
        <v>1.8607487898798254E-3</v>
      </c>
      <c r="AL1339" s="8">
        <v>0.25846169136311137</v>
      </c>
      <c r="AM1339" s="8">
        <v>1.7790613916699643E-5</v>
      </c>
      <c r="AN1339" s="8">
        <v>0.87747177544285526</v>
      </c>
      <c r="AO1339" s="8">
        <v>0.74616759028782487</v>
      </c>
      <c r="AP1339" s="8">
        <v>0.50839127781966453</v>
      </c>
      <c r="AQ1339" s="8">
        <v>24.879500714149312</v>
      </c>
    </row>
    <row r="1340" spans="32:43" x14ac:dyDescent="0.25">
      <c r="AF1340" t="str">
        <v>Seychelles|2000</v>
      </c>
      <c r="AG1340">
        <v>188</v>
      </c>
      <c r="AH1340" s="8">
        <v>166.58675942602997</v>
      </c>
      <c r="AI1340" s="8">
        <v>21.413240573970029</v>
      </c>
      <c r="AJ1340" s="8">
        <v>21.471796748943415</v>
      </c>
      <c r="AK1340" s="8">
        <v>2.72712040161549E-3</v>
      </c>
      <c r="AL1340" s="8">
        <v>0.2229637941551999</v>
      </c>
      <c r="AM1340" s="8">
        <v>1.9420524539181605E-5</v>
      </c>
      <c r="AN1340" s="8">
        <v>0.87747177544285526</v>
      </c>
      <c r="AO1340" s="8">
        <v>0.74786053920591922</v>
      </c>
      <c r="AP1340" s="8">
        <v>0.47219042149878465</v>
      </c>
      <c r="AQ1340" s="8">
        <v>21.471796748943415</v>
      </c>
    </row>
    <row r="1341" spans="32:43" x14ac:dyDescent="0.25">
      <c r="AF1341" t="str">
        <v>Sierra Leone|2014</v>
      </c>
      <c r="AG1341">
        <v>463</v>
      </c>
      <c r="AH1341" s="8">
        <v>183.64179414858762</v>
      </c>
      <c r="AI1341" s="8">
        <v>279.35820585141238</v>
      </c>
      <c r="AJ1341" s="8">
        <v>279.80771073585498</v>
      </c>
      <c r="AK1341" s="8">
        <v>1.6064778317239231E-3</v>
      </c>
      <c r="AL1341" s="8">
        <v>2.9071638511444768</v>
      </c>
      <c r="AM1341" s="8">
        <v>1.9427367785928515E-3</v>
      </c>
      <c r="AN1341" s="8">
        <v>0.87747177544285526</v>
      </c>
      <c r="AO1341" s="8">
        <v>0.75201998126696479</v>
      </c>
      <c r="AP1341" s="8">
        <v>1.7050407183244853</v>
      </c>
      <c r="AQ1341" s="8">
        <v>279.80771073585498</v>
      </c>
    </row>
    <row r="1342" spans="32:43" x14ac:dyDescent="0.25">
      <c r="AF1342" t="str">
        <v>Sierra Leone|2013</v>
      </c>
      <c r="AG1342">
        <v>47</v>
      </c>
      <c r="AH1342" s="8">
        <v>188.44693345160692</v>
      </c>
      <c r="AI1342" s="8">
        <v>-141.44693345160692</v>
      </c>
      <c r="AJ1342" s="8">
        <v>-141.68075568048783</v>
      </c>
      <c r="AK1342" s="8">
        <v>1.6503457209687453E-3</v>
      </c>
      <c r="AL1342" s="8">
        <v>-1.4720113367978382</v>
      </c>
      <c r="AM1342" s="8">
        <v>5.11701310359888E-4</v>
      </c>
      <c r="AN1342" s="8">
        <v>0.88644270123710234</v>
      </c>
      <c r="AO1342" s="8">
        <v>0.75361497319060189</v>
      </c>
      <c r="AP1342" s="8">
        <v>1.2132647430787058</v>
      </c>
      <c r="AQ1342" s="8">
        <v>-141.68075568048783</v>
      </c>
    </row>
    <row r="1343" spans="32:43" x14ac:dyDescent="0.25">
      <c r="AF1343" t="str">
        <v>Sierra Leone|2012</v>
      </c>
      <c r="AG1343">
        <v>411</v>
      </c>
      <c r="AH1343" s="8">
        <v>192.03514700709832</v>
      </c>
      <c r="AI1343" s="8">
        <v>218.96485299290168</v>
      </c>
      <c r="AJ1343" s="8">
        <v>219.34000207595975</v>
      </c>
      <c r="AK1343" s="8">
        <v>1.7103541511235218E-3</v>
      </c>
      <c r="AL1343" s="8">
        <v>2.2787940709972339</v>
      </c>
      <c r="AM1343" s="8">
        <v>1.2709884413604892E-3</v>
      </c>
      <c r="AN1343" s="8">
        <v>0.88644270123710234</v>
      </c>
      <c r="AO1343" s="8">
        <v>0.75567952755103307</v>
      </c>
      <c r="AP1343" s="8">
        <v>1.5095675112419562</v>
      </c>
      <c r="AQ1343" s="8">
        <v>219.34000207595975</v>
      </c>
    </row>
    <row r="1344" spans="32:43" x14ac:dyDescent="0.25">
      <c r="AF1344" t="str">
        <v>Sierra Leone|2011</v>
      </c>
      <c r="AG1344">
        <v>418</v>
      </c>
      <c r="AH1344" s="8">
        <v>212.83889991427074</v>
      </c>
      <c r="AI1344" s="8">
        <v>205.16110008572926</v>
      </c>
      <c r="AJ1344" s="8">
        <v>205.5362434559585</v>
      </c>
      <c r="AK1344" s="8">
        <v>1.8251932794015008E-3</v>
      </c>
      <c r="AL1344" s="8">
        <v>2.1352595413640163</v>
      </c>
      <c r="AM1344" s="8">
        <v>1.19098299045188E-3</v>
      </c>
      <c r="AN1344" s="8">
        <v>0.89095501331493132</v>
      </c>
      <c r="AO1344" s="8">
        <v>0.7563404854498621</v>
      </c>
      <c r="AP1344" s="8">
        <v>1.461252730147669</v>
      </c>
      <c r="AQ1344" s="8">
        <v>205.5362434559585</v>
      </c>
    </row>
    <row r="1345" spans="32:43" x14ac:dyDescent="0.25">
      <c r="AF1345" t="str">
        <v>Sierra Leone|2010</v>
      </c>
      <c r="AG1345">
        <v>424</v>
      </c>
      <c r="AH1345" s="8">
        <v>219.06370013980552</v>
      </c>
      <c r="AI1345" s="8">
        <v>204.93629986019448</v>
      </c>
      <c r="AJ1345" s="8">
        <v>205.34259326468032</v>
      </c>
      <c r="AK1345" s="8">
        <v>1.9786124156040497E-3</v>
      </c>
      <c r="AL1345" s="8">
        <v>2.1330838167157369</v>
      </c>
      <c r="AM1345" s="8">
        <v>1.2886609939659201E-3</v>
      </c>
      <c r="AN1345" s="8">
        <v>0.89095501331493132</v>
      </c>
      <c r="AO1345" s="8">
        <v>0.75809028766818809</v>
      </c>
      <c r="AP1345" s="8">
        <v>1.4605080680077522</v>
      </c>
      <c r="AQ1345" s="8">
        <v>205.34259326468032</v>
      </c>
    </row>
    <row r="1346" spans="32:43" x14ac:dyDescent="0.25">
      <c r="AF1346" t="str">
        <v>Sierra Leone|2009</v>
      </c>
      <c r="AG1346">
        <v>433</v>
      </c>
      <c r="AH1346" s="8">
        <v>223.17841821414905</v>
      </c>
      <c r="AI1346" s="8">
        <v>209.82158178585095</v>
      </c>
      <c r="AJ1346" s="8">
        <v>210.28055843393147</v>
      </c>
      <c r="AK1346" s="8">
        <v>2.1826870324995577E-3</v>
      </c>
      <c r="AL1346" s="8">
        <v>2.184155695710456</v>
      </c>
      <c r="AM1346" s="8">
        <v>1.4907663464180999E-3</v>
      </c>
      <c r="AN1346" s="8">
        <v>0.89095501331493132</v>
      </c>
      <c r="AO1346" s="8">
        <v>0.75860389846898246</v>
      </c>
      <c r="AP1346" s="8">
        <v>1.4778889321293587</v>
      </c>
      <c r="AQ1346" s="8">
        <v>210.28055843393147</v>
      </c>
    </row>
    <row r="1347" spans="32:43" x14ac:dyDescent="0.25">
      <c r="AF1347" t="str">
        <v>Sierra Leone|2008</v>
      </c>
      <c r="AG1347">
        <v>441</v>
      </c>
      <c r="AH1347" s="8">
        <v>227.96192596656732</v>
      </c>
      <c r="AI1347" s="8">
        <v>213.03807403343268</v>
      </c>
      <c r="AJ1347" s="8">
        <v>213.53480425237203</v>
      </c>
      <c r="AK1347" s="8">
        <v>2.3262260252070273E-3</v>
      </c>
      <c r="AL1347" s="8">
        <v>2.2177975709079654</v>
      </c>
      <c r="AM1347" s="8">
        <v>1.6383591883377673E-3</v>
      </c>
      <c r="AN1347" s="8">
        <v>0.89095501331493132</v>
      </c>
      <c r="AO1347" s="8">
        <v>0.75897213384569406</v>
      </c>
      <c r="AP1347" s="8">
        <v>1.4892271723642319</v>
      </c>
      <c r="AQ1347" s="8">
        <v>213.53480425237203</v>
      </c>
    </row>
    <row r="1348" spans="32:43" x14ac:dyDescent="0.25">
      <c r="AF1348" t="str">
        <v>Sierra Leone|2007</v>
      </c>
      <c r="AG1348">
        <v>45</v>
      </c>
      <c r="AH1348" s="8">
        <v>231.93732459778789</v>
      </c>
      <c r="AI1348" s="8">
        <v>-186.93732459778789</v>
      </c>
      <c r="AJ1348" s="8">
        <v>-187.38245692420844</v>
      </c>
      <c r="AK1348" s="8">
        <v>2.3755282843825514E-3</v>
      </c>
      <c r="AL1348" s="8">
        <v>-1.9461281303173412</v>
      </c>
      <c r="AM1348" s="8">
        <v>1.2883620753527648E-3</v>
      </c>
      <c r="AN1348" s="8">
        <v>0.89095501331493132</v>
      </c>
      <c r="AO1348" s="8">
        <v>0.76029418768816415</v>
      </c>
      <c r="AP1348" s="8">
        <v>1.3950369637817277</v>
      </c>
      <c r="AQ1348" s="8">
        <v>-187.38245692420844</v>
      </c>
    </row>
    <row r="1349" spans="32:43" x14ac:dyDescent="0.25">
      <c r="AF1349" t="str">
        <v>Solomon Islands|2014</v>
      </c>
      <c r="AG1349">
        <v>183</v>
      </c>
      <c r="AH1349" s="8">
        <v>177.34543900255326</v>
      </c>
      <c r="AI1349" s="8">
        <v>5.6545609974467368</v>
      </c>
      <c r="AJ1349" s="8">
        <v>5.663749756914406</v>
      </c>
      <c r="AK1349" s="8">
        <v>1.6223809070045488E-3</v>
      </c>
      <c r="AL1349" s="8">
        <v>5.884511679504717E-2</v>
      </c>
      <c r="AM1349" s="8">
        <v>8.038607209757311E-7</v>
      </c>
      <c r="AN1349" s="8">
        <v>0.89095501331493132</v>
      </c>
      <c r="AO1349" s="8">
        <v>0.76145513870992576</v>
      </c>
      <c r="AP1349" s="8">
        <v>0.24258012448477137</v>
      </c>
      <c r="AQ1349" s="8">
        <v>5.663749756914406</v>
      </c>
    </row>
    <row r="1350" spans="32:43" x14ac:dyDescent="0.25">
      <c r="AF1350" t="str">
        <v>Solomon Islands|2013</v>
      </c>
      <c r="AG1350">
        <v>182</v>
      </c>
      <c r="AH1350" s="8">
        <v>178.68057201538642</v>
      </c>
      <c r="AI1350" s="8">
        <v>3.3194279846135828</v>
      </c>
      <c r="AJ1350" s="8">
        <v>3.3249014260094447</v>
      </c>
      <c r="AK1350" s="8">
        <v>1.6461965918884661E-3</v>
      </c>
      <c r="AL1350" s="8">
        <v>3.4544583981175533E-2</v>
      </c>
      <c r="AM1350" s="8">
        <v>2.8109887995308831E-7</v>
      </c>
      <c r="AN1350" s="8">
        <v>0.89095501331493132</v>
      </c>
      <c r="AO1350" s="8">
        <v>0.76167340408423578</v>
      </c>
      <c r="AP1350" s="8">
        <v>0.18586173350417115</v>
      </c>
      <c r="AQ1350" s="8">
        <v>3.3249014260094447</v>
      </c>
    </row>
    <row r="1351" spans="32:43" x14ac:dyDescent="0.25">
      <c r="AF1351" t="str">
        <v>Solomon Islands|2012</v>
      </c>
      <c r="AG1351">
        <v>184</v>
      </c>
      <c r="AH1351" s="8">
        <v>179.09556988993245</v>
      </c>
      <c r="AI1351" s="8">
        <v>4.9044301100675511</v>
      </c>
      <c r="AJ1351" s="8">
        <v>4.9127260695115318</v>
      </c>
      <c r="AK1351" s="8">
        <v>1.6886672138033821E-3</v>
      </c>
      <c r="AL1351" s="8">
        <v>5.1040451055980332E-2</v>
      </c>
      <c r="AM1351" s="8">
        <v>6.2951928288663092E-7</v>
      </c>
      <c r="AN1351" s="8">
        <v>0.89095501331493132</v>
      </c>
      <c r="AO1351" s="8">
        <v>0.76277112652260248</v>
      </c>
      <c r="AP1351" s="8">
        <v>0.22592133820420843</v>
      </c>
      <c r="AQ1351" s="8">
        <v>4.9127260695115318</v>
      </c>
    </row>
    <row r="1352" spans="32:43" x14ac:dyDescent="0.25">
      <c r="AF1352" t="str">
        <v>Solomon Islands|2011</v>
      </c>
      <c r="AG1352">
        <v>186</v>
      </c>
      <c r="AH1352" s="8">
        <v>182.83417834680483</v>
      </c>
      <c r="AI1352" s="8">
        <v>3.1658216531951666</v>
      </c>
      <c r="AJ1352" s="8">
        <v>3.1704373939602397</v>
      </c>
      <c r="AK1352" s="8">
        <v>1.4558687624194142E-3</v>
      </c>
      <c r="AL1352" s="8">
        <v>3.2942895429378075E-2</v>
      </c>
      <c r="AM1352" s="8">
        <v>2.2603748141787621E-7</v>
      </c>
      <c r="AN1352" s="8">
        <v>0.90918883853220278</v>
      </c>
      <c r="AO1352" s="8">
        <v>0.76350326696116555</v>
      </c>
      <c r="AP1352" s="8">
        <v>0.18150177803365475</v>
      </c>
      <c r="AQ1352" s="8">
        <v>3.1704373939602397</v>
      </c>
    </row>
    <row r="1353" spans="32:43" x14ac:dyDescent="0.25">
      <c r="AF1353" t="str">
        <v>Solomon Islands|2010</v>
      </c>
      <c r="AG1353">
        <v>188</v>
      </c>
      <c r="AH1353" s="8">
        <v>185.55476681357413</v>
      </c>
      <c r="AI1353" s="8">
        <v>2.4452331864258667</v>
      </c>
      <c r="AJ1353" s="8">
        <v>2.4488692060121888</v>
      </c>
      <c r="AK1353" s="8">
        <v>1.484774922807448E-3</v>
      </c>
      <c r="AL1353" s="8">
        <v>2.5444966883144043E-2</v>
      </c>
      <c r="AM1353" s="8">
        <v>1.3753450621824167E-7</v>
      </c>
      <c r="AN1353" s="8">
        <v>0.91148934236618206</v>
      </c>
      <c r="AO1353" s="8">
        <v>0.76400526322009821</v>
      </c>
      <c r="AP1353" s="8">
        <v>0.15951478578220904</v>
      </c>
      <c r="AQ1353" s="8">
        <v>2.4488692060121888</v>
      </c>
    </row>
    <row r="1354" spans="32:43" x14ac:dyDescent="0.25">
      <c r="AF1354" t="str">
        <v>Solomon Islands|2009</v>
      </c>
      <c r="AG1354">
        <v>192</v>
      </c>
      <c r="AH1354" s="8">
        <v>185.0344954900479</v>
      </c>
      <c r="AI1354" s="8">
        <v>6.9655045099520976</v>
      </c>
      <c r="AJ1354" s="8">
        <v>6.976011606983346</v>
      </c>
      <c r="AK1354" s="8">
        <v>1.5061753940790058E-3</v>
      </c>
      <c r="AL1354" s="8">
        <v>7.2483447342602439E-2</v>
      </c>
      <c r="AM1354" s="8">
        <v>1.1321652112460743E-6</v>
      </c>
      <c r="AN1354" s="8">
        <v>0.91148934236618206</v>
      </c>
      <c r="AO1354" s="8">
        <v>0.76885013370835875</v>
      </c>
      <c r="AP1354" s="8">
        <v>0.26922750108895349</v>
      </c>
      <c r="AQ1354" s="8">
        <v>6.976011606983346</v>
      </c>
    </row>
    <row r="1355" spans="32:43" x14ac:dyDescent="0.25">
      <c r="AF1355" t="str">
        <v>Solomon Islands|2008</v>
      </c>
      <c r="AG1355">
        <v>193</v>
      </c>
      <c r="AH1355" s="8">
        <v>187.02240644863923</v>
      </c>
      <c r="AI1355" s="8">
        <v>5.9775935513607692</v>
      </c>
      <c r="AJ1355" s="8">
        <v>5.9866950031581689</v>
      </c>
      <c r="AK1355" s="8">
        <v>1.5202798526730331E-3</v>
      </c>
      <c r="AL1355" s="8">
        <v>6.2203627462146673E-2</v>
      </c>
      <c r="AM1355" s="8">
        <v>8.4162315430614634E-7</v>
      </c>
      <c r="AN1355" s="8">
        <v>0.91148934236618206</v>
      </c>
      <c r="AO1355" s="8">
        <v>0.76998292502871124</v>
      </c>
      <c r="AP1355" s="8">
        <v>0.24940655055981722</v>
      </c>
      <c r="AQ1355" s="8">
        <v>5.9866950031581689</v>
      </c>
    </row>
    <row r="1356" spans="32:43" x14ac:dyDescent="0.25">
      <c r="AF1356" t="str">
        <v>Solomon Islands|2007</v>
      </c>
      <c r="AG1356">
        <v>2</v>
      </c>
      <c r="AH1356" s="8">
        <v>188.94901936459041</v>
      </c>
      <c r="AI1356" s="8">
        <v>-186.94901936459041</v>
      </c>
      <c r="AJ1356" s="8">
        <v>-187.25759284322501</v>
      </c>
      <c r="AK1356" s="8">
        <v>1.6478556300408985E-3</v>
      </c>
      <c r="AL1356" s="8">
        <v>-1.9455404652581068</v>
      </c>
      <c r="AM1356" s="8">
        <v>8.925198859322665E-4</v>
      </c>
      <c r="AN1356" s="8">
        <v>0.91841998904288702</v>
      </c>
      <c r="AO1356" s="8">
        <v>0.77096871965241853</v>
      </c>
      <c r="AP1356" s="8">
        <v>1.3948263208220968</v>
      </c>
      <c r="AQ1356" s="8">
        <v>-187.25759284322501</v>
      </c>
    </row>
    <row r="1357" spans="32:43" x14ac:dyDescent="0.25">
      <c r="AF1357" t="str">
        <v>Solomon Islands|2006</v>
      </c>
      <c r="AG1357">
        <v>2</v>
      </c>
      <c r="AH1357" s="8">
        <v>197.11447834655394</v>
      </c>
      <c r="AI1357" s="8">
        <v>-195.11447834655394</v>
      </c>
      <c r="AJ1357" s="8">
        <v>-195.5144003936681</v>
      </c>
      <c r="AK1357" s="8">
        <v>2.0454864005358332E-3</v>
      </c>
      <c r="AL1357" s="8">
        <v>-2.0309212231766876</v>
      </c>
      <c r="AM1357" s="8">
        <v>1.2077414333576406E-3</v>
      </c>
      <c r="AN1357" s="8">
        <v>0.91841998904288702</v>
      </c>
      <c r="AO1357" s="8">
        <v>0.7711917657973798</v>
      </c>
      <c r="AP1357" s="8">
        <v>1.425103934166448</v>
      </c>
      <c r="AQ1357" s="8">
        <v>-195.5144003936681</v>
      </c>
    </row>
    <row r="1358" spans="32:43" x14ac:dyDescent="0.25">
      <c r="AF1358" t="str">
        <v>Solomon Islands|2005</v>
      </c>
      <c r="AG1358">
        <v>24</v>
      </c>
      <c r="AH1358" s="8">
        <v>199.16829428789663</v>
      </c>
      <c r="AI1358" s="8">
        <v>-175.16829428789663</v>
      </c>
      <c r="AJ1358" s="8">
        <v>-175.52970778251034</v>
      </c>
      <c r="AK1358" s="8">
        <v>2.0589876162814911E-3</v>
      </c>
      <c r="AL1358" s="8">
        <v>-1.8233163218207751</v>
      </c>
      <c r="AM1358" s="8">
        <v>9.7988444301031624E-4</v>
      </c>
      <c r="AN1358" s="8">
        <v>0.91841998904288702</v>
      </c>
      <c r="AO1358" s="8">
        <v>0.77232715673069641</v>
      </c>
      <c r="AP1358" s="8">
        <v>1.3503023075670038</v>
      </c>
      <c r="AQ1358" s="8">
        <v>-175.52970778251034</v>
      </c>
    </row>
    <row r="1359" spans="32:43" x14ac:dyDescent="0.25">
      <c r="AF1359" t="str">
        <v>Solomon Islands|2004</v>
      </c>
      <c r="AG1359">
        <v>29</v>
      </c>
      <c r="AH1359" s="8">
        <v>202.31410507204555</v>
      </c>
      <c r="AI1359" s="8">
        <v>-173.31410507204555</v>
      </c>
      <c r="AJ1359" s="8">
        <v>-173.70267897228317</v>
      </c>
      <c r="AK1359" s="8">
        <v>2.2370057994304921E-3</v>
      </c>
      <c r="AL1359" s="8">
        <v>-1.8041771035977572</v>
      </c>
      <c r="AM1359" s="8">
        <v>1.0425574871120269E-3</v>
      </c>
      <c r="AN1359" s="8">
        <v>0.91841998904288702</v>
      </c>
      <c r="AO1359" s="8">
        <v>0.77989969553908978</v>
      </c>
      <c r="AP1359" s="8">
        <v>1.3431965990121317</v>
      </c>
      <c r="AQ1359" s="8">
        <v>-173.70267897228317</v>
      </c>
    </row>
    <row r="1360" spans="32:43" x14ac:dyDescent="0.25">
      <c r="AF1360" t="str">
        <v>Solomon Islands|2003</v>
      </c>
      <c r="AG1360">
        <v>215</v>
      </c>
      <c r="AH1360" s="8">
        <v>204.52324501067852</v>
      </c>
      <c r="AI1360" s="8">
        <v>10.476754989321478</v>
      </c>
      <c r="AJ1360" s="8">
        <v>10.500777406367696</v>
      </c>
      <c r="AK1360" s="8">
        <v>2.2876798656498156E-3</v>
      </c>
      <c r="AL1360" s="8">
        <v>0.10906441500834375</v>
      </c>
      <c r="AM1360" s="8">
        <v>3.8963505535801305E-6</v>
      </c>
      <c r="AN1360" s="8">
        <v>0.9277300733017374</v>
      </c>
      <c r="AO1360" s="8">
        <v>0.78056598550871026</v>
      </c>
      <c r="AP1360" s="8">
        <v>0.33024901969323656</v>
      </c>
      <c r="AQ1360" s="8">
        <v>10.500777406367696</v>
      </c>
    </row>
    <row r="1361" spans="32:43" x14ac:dyDescent="0.25">
      <c r="AF1361" t="str">
        <v>Solomon Islands|2002</v>
      </c>
      <c r="AG1361">
        <v>22</v>
      </c>
      <c r="AH1361" s="8">
        <v>213.55922428395874</v>
      </c>
      <c r="AI1361" s="8">
        <v>-191.55922428395874</v>
      </c>
      <c r="AJ1361" s="8">
        <v>-192.12360932310685</v>
      </c>
      <c r="AK1361" s="8">
        <v>2.9376141804568203E-3</v>
      </c>
      <c r="AL1361" s="8">
        <v>-1.9948068806371486</v>
      </c>
      <c r="AM1361" s="8">
        <v>1.6748506966591816E-3</v>
      </c>
      <c r="AN1361" s="8">
        <v>0.9277300733017374</v>
      </c>
      <c r="AO1361" s="8">
        <v>0.7845593914568314</v>
      </c>
      <c r="AP1361" s="8">
        <v>1.4123763240146545</v>
      </c>
      <c r="AQ1361" s="8">
        <v>-192.12360932310685</v>
      </c>
    </row>
    <row r="1362" spans="32:43" x14ac:dyDescent="0.25">
      <c r="AF1362" t="str">
        <v>Solomon Islands|2001</v>
      </c>
      <c r="AG1362">
        <v>227</v>
      </c>
      <c r="AH1362" s="8">
        <v>221.42051224445339</v>
      </c>
      <c r="AI1362" s="8">
        <v>5.5794877555466087</v>
      </c>
      <c r="AJ1362" s="8">
        <v>5.6006728035607063</v>
      </c>
      <c r="AK1362" s="8">
        <v>3.7825898346764996E-3</v>
      </c>
      <c r="AL1362" s="8">
        <v>5.812677385010586E-2</v>
      </c>
      <c r="AM1362" s="8">
        <v>1.8326921626668199E-6</v>
      </c>
      <c r="AN1362" s="8">
        <v>0.9277300733017374</v>
      </c>
      <c r="AO1362" s="8">
        <v>0.78651110798016899</v>
      </c>
      <c r="AP1362" s="8">
        <v>0.24109494779050403</v>
      </c>
      <c r="AQ1362" s="8">
        <v>5.6006728035607063</v>
      </c>
    </row>
    <row r="1363" spans="32:43" x14ac:dyDescent="0.25">
      <c r="AF1363" t="str">
        <v>Solomon Islands|2000</v>
      </c>
      <c r="AG1363">
        <v>235</v>
      </c>
      <c r="AH1363" s="8">
        <v>214.2886397807352</v>
      </c>
      <c r="AI1363" s="8">
        <v>20.711360219264805</v>
      </c>
      <c r="AJ1363" s="8">
        <v>20.773662170215832</v>
      </c>
      <c r="AK1363" s="8">
        <v>2.9990836685672624E-3</v>
      </c>
      <c r="AL1363" s="8">
        <v>0.21568492792902527</v>
      </c>
      <c r="AM1363" s="8">
        <v>1.9991002787100953E-5</v>
      </c>
      <c r="AN1363" s="8">
        <v>0.9277300733017374</v>
      </c>
      <c r="AO1363" s="8">
        <v>0.78756435229562138</v>
      </c>
      <c r="AP1363" s="8">
        <v>0.46441891426709275</v>
      </c>
      <c r="AQ1363" s="8">
        <v>20.773662170215832</v>
      </c>
    </row>
    <row r="1364" spans="32:43" x14ac:dyDescent="0.25">
      <c r="AF1364" t="str">
        <v>South Africa|2014</v>
      </c>
      <c r="AG1364">
        <v>347</v>
      </c>
      <c r="AH1364" s="8">
        <v>186.9745367931904</v>
      </c>
      <c r="AI1364" s="8">
        <v>160.0254632068096</v>
      </c>
      <c r="AJ1364" s="8">
        <v>160.2894836662999</v>
      </c>
      <c r="AK1364" s="8">
        <v>1.647147732036881E-3</v>
      </c>
      <c r="AL1364" s="8">
        <v>1.6653518955049862</v>
      </c>
      <c r="AM1364" s="8">
        <v>6.5367591121510396E-4</v>
      </c>
      <c r="AN1364" s="8">
        <v>0.9277300733017374</v>
      </c>
      <c r="AO1364" s="8">
        <v>0.78801174639391969</v>
      </c>
      <c r="AP1364" s="8">
        <v>1.290485139590916</v>
      </c>
      <c r="AQ1364" s="8">
        <v>160.2894836662999</v>
      </c>
    </row>
    <row r="1365" spans="32:43" x14ac:dyDescent="0.25">
      <c r="AF1365" t="str">
        <v>South Africa|2013</v>
      </c>
      <c r="AG1365">
        <v>371</v>
      </c>
      <c r="AH1365" s="8">
        <v>197.20166705975507</v>
      </c>
      <c r="AI1365" s="8">
        <v>173.79833294024493</v>
      </c>
      <c r="AJ1365" s="8">
        <v>174.08755319162324</v>
      </c>
      <c r="AK1365" s="8">
        <v>1.6613493961854429E-3</v>
      </c>
      <c r="AL1365" s="8">
        <v>1.8086961664873278</v>
      </c>
      <c r="AM1365" s="8">
        <v>7.7770750328787024E-4</v>
      </c>
      <c r="AN1365" s="8">
        <v>0.9277300733017374</v>
      </c>
      <c r="AO1365" s="8">
        <v>0.79299407455632887</v>
      </c>
      <c r="AP1365" s="8">
        <v>1.3448777515028374</v>
      </c>
      <c r="AQ1365" s="8">
        <v>174.08755319162324</v>
      </c>
    </row>
    <row r="1366" spans="32:43" x14ac:dyDescent="0.25">
      <c r="AF1366" t="str">
        <v>South Africa|2012</v>
      </c>
      <c r="AG1366">
        <v>48</v>
      </c>
      <c r="AH1366" s="8">
        <v>226.96188867193021</v>
      </c>
      <c r="AI1366" s="8">
        <v>-178.96188867193021</v>
      </c>
      <c r="AJ1366" s="8">
        <v>-179.33131433943672</v>
      </c>
      <c r="AK1366" s="8">
        <v>2.0600176208336192E-3</v>
      </c>
      <c r="AL1366" s="8">
        <v>-1.8628045807041449</v>
      </c>
      <c r="AM1366" s="8">
        <v>1.0233002180737327E-3</v>
      </c>
      <c r="AN1366" s="8">
        <v>0.94184799845575651</v>
      </c>
      <c r="AO1366" s="8">
        <v>0.7941274185562337</v>
      </c>
      <c r="AP1366" s="8">
        <v>1.3648459915697979</v>
      </c>
      <c r="AQ1366" s="8">
        <v>-179.33131433943672</v>
      </c>
    </row>
    <row r="1367" spans="32:43" x14ac:dyDescent="0.25">
      <c r="AF1367" t="str">
        <v>South Africa|2011</v>
      </c>
      <c r="AG1367">
        <v>413</v>
      </c>
      <c r="AH1367" s="8">
        <v>240.0868387329032</v>
      </c>
      <c r="AI1367" s="8">
        <v>172.9131612670968</v>
      </c>
      <c r="AJ1367" s="8">
        <v>173.32550564152589</v>
      </c>
      <c r="AK1367" s="8">
        <v>2.3790172883263227E-3</v>
      </c>
      <c r="AL1367" s="8">
        <v>1.8001314419783752</v>
      </c>
      <c r="AM1367" s="8">
        <v>1.1039322431973975E-3</v>
      </c>
      <c r="AN1367" s="8">
        <v>0.94421926858839211</v>
      </c>
      <c r="AO1367" s="8">
        <v>0.79632762793322442</v>
      </c>
      <c r="AP1367" s="8">
        <v>1.341689771138759</v>
      </c>
      <c r="AQ1367" s="8">
        <v>173.32550564152589</v>
      </c>
    </row>
    <row r="1368" spans="32:43" x14ac:dyDescent="0.25">
      <c r="AF1368" t="str">
        <v>South Africa|2010</v>
      </c>
      <c r="AG1368">
        <v>428</v>
      </c>
      <c r="AH1368" s="8">
        <v>259.84372372716541</v>
      </c>
      <c r="AI1368" s="8">
        <v>168.15627627283459</v>
      </c>
      <c r="AJ1368" s="8">
        <v>168.62921713769344</v>
      </c>
      <c r="AK1368" s="8">
        <v>2.8046199400467361E-3</v>
      </c>
      <c r="AL1368" s="8">
        <v>1.7509829085858191</v>
      </c>
      <c r="AM1368" s="8">
        <v>1.2318548380032086E-3</v>
      </c>
      <c r="AN1368" s="8">
        <v>0.94421926858839211</v>
      </c>
      <c r="AO1368" s="8">
        <v>0.79964553442425179</v>
      </c>
      <c r="AP1368" s="8">
        <v>1.3232471079075967</v>
      </c>
      <c r="AQ1368" s="8">
        <v>168.62921713769344</v>
      </c>
    </row>
    <row r="1369" spans="32:43" x14ac:dyDescent="0.25">
      <c r="AF1369" t="str">
        <v>South Africa|2009</v>
      </c>
      <c r="AG1369">
        <v>449</v>
      </c>
      <c r="AH1369" s="8">
        <v>339.9027777053027</v>
      </c>
      <c r="AI1369" s="8">
        <v>109.0972222946973</v>
      </c>
      <c r="AJ1369" s="8">
        <v>109.79679580611898</v>
      </c>
      <c r="AK1369" s="8">
        <v>6.3715293901380789E-3</v>
      </c>
      <c r="AL1369" s="8">
        <v>1.1380481418278217</v>
      </c>
      <c r="AM1369" s="8">
        <v>1.1864321093199555E-3</v>
      </c>
      <c r="AN1369" s="8">
        <v>0.94421926858839211</v>
      </c>
      <c r="AO1369" s="8">
        <v>0.80307063110626142</v>
      </c>
      <c r="AP1369" s="8">
        <v>1.066793392287289</v>
      </c>
      <c r="AQ1369" s="8">
        <v>109.79679580611898</v>
      </c>
    </row>
    <row r="1370" spans="32:43" x14ac:dyDescent="0.25">
      <c r="AF1370" t="str">
        <v>South Africa|2008</v>
      </c>
      <c r="AG1370">
        <v>473</v>
      </c>
      <c r="AH1370" s="8">
        <v>384.39837184769635</v>
      </c>
      <c r="AI1370" s="8">
        <v>88.601628152303647</v>
      </c>
      <c r="AJ1370" s="8">
        <v>89.456010900154666</v>
      </c>
      <c r="AK1370" s="8">
        <v>9.5508701903176119E-3</v>
      </c>
      <c r="AL1370" s="8">
        <v>0.9257304932162449</v>
      </c>
      <c r="AM1370" s="8">
        <v>1.1805431526930295E-3</v>
      </c>
      <c r="AN1370" s="8">
        <v>0.94421926858839211</v>
      </c>
      <c r="AO1370" s="8">
        <v>0.80382655575995887</v>
      </c>
      <c r="AP1370" s="8">
        <v>0.96214889347556021</v>
      </c>
      <c r="AQ1370" s="8">
        <v>89.456010900154666</v>
      </c>
    </row>
    <row r="1371" spans="32:43" x14ac:dyDescent="0.25">
      <c r="AF1371" t="str">
        <v>South Africa|2007</v>
      </c>
      <c r="AG1371">
        <v>486</v>
      </c>
      <c r="AH1371" s="8">
        <v>413.5301211995253</v>
      </c>
      <c r="AI1371" s="8">
        <v>72.469878800474703</v>
      </c>
      <c r="AJ1371" s="8">
        <v>73.344309094434351</v>
      </c>
      <c r="AK1371" s="8">
        <v>1.1922265063997999E-2</v>
      </c>
      <c r="AL1371" s="8">
        <v>0.75809028766818809</v>
      </c>
      <c r="AM1371" s="8">
        <v>9.9063002150011218E-4</v>
      </c>
      <c r="AN1371" s="8">
        <v>0.94421926858839211</v>
      </c>
      <c r="AO1371" s="8">
        <v>0.80561026425447435</v>
      </c>
      <c r="AP1371" s="8">
        <v>0.87068380464333206</v>
      </c>
      <c r="AQ1371" s="8">
        <v>73.344309094434351</v>
      </c>
    </row>
    <row r="1372" spans="32:43" x14ac:dyDescent="0.25">
      <c r="AF1372" t="str">
        <v>South Africa|2006</v>
      </c>
      <c r="AG1372">
        <v>496</v>
      </c>
      <c r="AH1372" s="8">
        <v>430.45083873685553</v>
      </c>
      <c r="AI1372" s="8">
        <v>65.54916126314447</v>
      </c>
      <c r="AJ1372" s="8">
        <v>66.439410159945282</v>
      </c>
      <c r="AK1372" s="8">
        <v>1.3399409998638553E-2</v>
      </c>
      <c r="AL1372" s="8">
        <v>0.68620741693397902</v>
      </c>
      <c r="AM1372" s="8">
        <v>9.1360208246910046E-4</v>
      </c>
      <c r="AN1372" s="8">
        <v>0.94421926858839211</v>
      </c>
      <c r="AO1372" s="8">
        <v>0.80594982547224248</v>
      </c>
      <c r="AP1372" s="8">
        <v>0.82837637395931263</v>
      </c>
      <c r="AQ1372" s="8">
        <v>66.439410159945282</v>
      </c>
    </row>
    <row r="1373" spans="32:43" x14ac:dyDescent="0.25">
      <c r="AF1373" t="str">
        <v>South Africa|2005</v>
      </c>
      <c r="AG1373">
        <v>498</v>
      </c>
      <c r="AH1373" s="8">
        <v>444.86381361659892</v>
      </c>
      <c r="AI1373" s="8">
        <v>53.136186383401082</v>
      </c>
      <c r="AJ1373" s="8">
        <v>53.93173142356774</v>
      </c>
      <c r="AK1373" s="8">
        <v>1.4750964212860616E-2</v>
      </c>
      <c r="AL1373" s="8">
        <v>0.55664245473484342</v>
      </c>
      <c r="AM1373" s="8">
        <v>6.6271836238141065E-4</v>
      </c>
      <c r="AN1373" s="8">
        <v>0.94421926858839211</v>
      </c>
      <c r="AO1373" s="8">
        <v>0.80865638135864493</v>
      </c>
      <c r="AP1373" s="8">
        <v>0.74608475037011945</v>
      </c>
      <c r="AQ1373" s="8">
        <v>53.93173142356774</v>
      </c>
    </row>
    <row r="1374" spans="32:43" x14ac:dyDescent="0.25">
      <c r="AF1374" t="str">
        <v>South Africa|2004</v>
      </c>
      <c r="AG1374">
        <v>497</v>
      </c>
      <c r="AH1374" s="8">
        <v>440.75189051929783</v>
      </c>
      <c r="AI1374" s="8">
        <v>56.248109480702169</v>
      </c>
      <c r="AJ1374" s="8">
        <v>57.081440455454349</v>
      </c>
      <c r="AK1374" s="8">
        <v>1.4598982928654308E-2</v>
      </c>
      <c r="AL1374" s="8">
        <v>0.58919680259749518</v>
      </c>
      <c r="AM1374" s="8">
        <v>7.3473768792757228E-4</v>
      </c>
      <c r="AN1374" s="8">
        <v>0.94421926858839211</v>
      </c>
      <c r="AO1374" s="8">
        <v>0.81334816564685219</v>
      </c>
      <c r="AP1374" s="8">
        <v>0.76759155974873461</v>
      </c>
      <c r="AQ1374" s="8">
        <v>57.081440455454349</v>
      </c>
    </row>
    <row r="1375" spans="32:43" x14ac:dyDescent="0.25">
      <c r="AF1375" t="str">
        <v>South Africa|2003</v>
      </c>
      <c r="AG1375">
        <v>485</v>
      </c>
      <c r="AH1375" s="8">
        <v>433.34584836026477</v>
      </c>
      <c r="AI1375" s="8">
        <v>51.654151639735232</v>
      </c>
      <c r="AJ1375" s="8">
        <v>52.379947389485828</v>
      </c>
      <c r="AK1375" s="8">
        <v>1.3856366528086399E-2</v>
      </c>
      <c r="AL1375" s="8">
        <v>0.54087150234598758</v>
      </c>
      <c r="AM1375" s="8">
        <v>5.8721798305332051E-4</v>
      </c>
      <c r="AN1375" s="8">
        <v>0.96338418388778102</v>
      </c>
      <c r="AO1375" s="8">
        <v>0.81452925514380392</v>
      </c>
      <c r="AP1375" s="8">
        <v>0.73543966601345867</v>
      </c>
      <c r="AQ1375" s="8">
        <v>52.379947389485828</v>
      </c>
    </row>
    <row r="1376" spans="32:43" x14ac:dyDescent="0.25">
      <c r="AF1376" t="str">
        <v>South Africa|2002</v>
      </c>
      <c r="AG1376">
        <v>459</v>
      </c>
      <c r="AH1376" s="8">
        <v>412.19831481574022</v>
      </c>
      <c r="AI1376" s="8">
        <v>46.801685184259782</v>
      </c>
      <c r="AJ1376" s="8">
        <v>47.362148337999173</v>
      </c>
      <c r="AK1376" s="8">
        <v>1.1833566960258102E-2</v>
      </c>
      <c r="AL1376" s="8">
        <v>0.48955940306564988</v>
      </c>
      <c r="AM1376" s="8">
        <v>4.100136623709061E-4</v>
      </c>
      <c r="AN1376" s="8">
        <v>0.96338418388778102</v>
      </c>
      <c r="AO1376" s="8">
        <v>0.81698108408501235</v>
      </c>
      <c r="AP1376" s="8">
        <v>0.69968521712670895</v>
      </c>
      <c r="AQ1376" s="8">
        <v>47.362148337999173</v>
      </c>
    </row>
    <row r="1377" spans="32:43" x14ac:dyDescent="0.25">
      <c r="AF1377" t="str">
        <v>South Africa|2001</v>
      </c>
      <c r="AG1377">
        <v>429</v>
      </c>
      <c r="AH1377" s="8">
        <v>386.69265668304513</v>
      </c>
      <c r="AI1377" s="8">
        <v>42.307343316954871</v>
      </c>
      <c r="AJ1377" s="8">
        <v>42.72740951654184</v>
      </c>
      <c r="AK1377" s="8">
        <v>9.8313051116366516E-3</v>
      </c>
      <c r="AL1377" s="8">
        <v>0.44209959106143515</v>
      </c>
      <c r="AM1377" s="8">
        <v>2.7723251785256739E-4</v>
      </c>
      <c r="AN1377" s="8">
        <v>0.96338418388778102</v>
      </c>
      <c r="AO1377" s="8">
        <v>0.82064949941746657</v>
      </c>
      <c r="AP1377" s="8">
        <v>0.66490570087903078</v>
      </c>
      <c r="AQ1377" s="8">
        <v>42.72740951654184</v>
      </c>
    </row>
    <row r="1378" spans="32:43" x14ac:dyDescent="0.25">
      <c r="AF1378" t="str">
        <v>South Africa|2000</v>
      </c>
      <c r="AG1378">
        <v>397</v>
      </c>
      <c r="AH1378" s="8">
        <v>361.6184260925188</v>
      </c>
      <c r="AI1378" s="8">
        <v>35.381573907481197</v>
      </c>
      <c r="AJ1378" s="8">
        <v>35.667711599463338</v>
      </c>
      <c r="AK1378" s="8">
        <v>8.0223170803716496E-3</v>
      </c>
      <c r="AL1378" s="8">
        <v>0.36939001470348676</v>
      </c>
      <c r="AM1378" s="8">
        <v>1.576413642404254E-4</v>
      </c>
      <c r="AN1378" s="8">
        <v>0.97066286127482049</v>
      </c>
      <c r="AO1378" s="8">
        <v>0.82467872768660011</v>
      </c>
      <c r="AP1378" s="8">
        <v>0.60777464137909432</v>
      </c>
      <c r="AQ1378" s="8">
        <v>35.667711599463338</v>
      </c>
    </row>
    <row r="1379" spans="32:43" x14ac:dyDescent="0.25">
      <c r="AF1379" t="str">
        <v>Spain|2014</v>
      </c>
      <c r="AG1379">
        <v>58</v>
      </c>
      <c r="AH1379" s="8">
        <v>28.199614557479379</v>
      </c>
      <c r="AI1379" s="8">
        <v>29.800385442520621</v>
      </c>
      <c r="AJ1379" s="8">
        <v>30.319735426172532</v>
      </c>
      <c r="AK1379" s="8">
        <v>1.7129106713893009E-2</v>
      </c>
      <c r="AL1379" s="8">
        <v>0.31255942448442769</v>
      </c>
      <c r="AM1379" s="8">
        <v>2.4322342401754223E-4</v>
      </c>
      <c r="AN1379" s="8">
        <v>0.97066286127482049</v>
      </c>
      <c r="AO1379" s="8">
        <v>0.82866486947453089</v>
      </c>
      <c r="AP1379" s="8">
        <v>0.55907014272310029</v>
      </c>
      <c r="AQ1379" s="8">
        <v>30.319735426172532</v>
      </c>
    </row>
    <row r="1380" spans="32:43" x14ac:dyDescent="0.25">
      <c r="AF1380" t="str">
        <v>Spain|2013</v>
      </c>
      <c r="AG1380">
        <v>6</v>
      </c>
      <c r="AH1380" s="8">
        <v>62.348906413856184</v>
      </c>
      <c r="AI1380" s="8">
        <v>-56.348906413856184</v>
      </c>
      <c r="AJ1380" s="8">
        <v>-56.754301054366678</v>
      </c>
      <c r="AK1380" s="8">
        <v>7.142976531807772E-3</v>
      </c>
      <c r="AL1380" s="8">
        <v>-0.58803217533912056</v>
      </c>
      <c r="AM1380" s="8">
        <v>3.5538300140659437E-4</v>
      </c>
      <c r="AN1380" s="8">
        <v>0.97066286127482049</v>
      </c>
      <c r="AO1380" s="8">
        <v>0.83020274922511417</v>
      </c>
      <c r="AP1380" s="8">
        <v>0.76683256017146306</v>
      </c>
      <c r="AQ1380" s="8">
        <v>-56.754301054366678</v>
      </c>
    </row>
    <row r="1381" spans="32:43" x14ac:dyDescent="0.25">
      <c r="AF1381" t="str">
        <v>Spain|2012</v>
      </c>
      <c r="AG1381">
        <v>61</v>
      </c>
      <c r="AH1381" s="8">
        <v>49.658656861629481</v>
      </c>
      <c r="AI1381" s="8">
        <v>11.341343138370519</v>
      </c>
      <c r="AJ1381" s="8">
        <v>11.402149279440364</v>
      </c>
      <c r="AK1381" s="8">
        <v>5.3328666008159668E-3</v>
      </c>
      <c r="AL1381" s="8">
        <v>0.118245483318454</v>
      </c>
      <c r="AM1381" s="8">
        <v>1.0709126133902888E-5</v>
      </c>
      <c r="AN1381" s="8">
        <v>0.97066286127482049</v>
      </c>
      <c r="AO1381" s="8">
        <v>0.83067424245565591</v>
      </c>
      <c r="AP1381" s="8">
        <v>0.34386840988734918</v>
      </c>
      <c r="AQ1381" s="8">
        <v>11.402149279440364</v>
      </c>
    </row>
    <row r="1382" spans="32:43" x14ac:dyDescent="0.25">
      <c r="AF1382" t="str">
        <v>Spain|2011</v>
      </c>
      <c r="AG1382">
        <v>63</v>
      </c>
      <c r="AH1382" s="8">
        <v>52.182360465187344</v>
      </c>
      <c r="AI1382" s="8">
        <v>10.817639534812656</v>
      </c>
      <c r="AJ1382" s="8">
        <v>10.88008107858599</v>
      </c>
      <c r="AK1382" s="8">
        <v>5.7390697111833946E-3</v>
      </c>
      <c r="AL1382" s="8">
        <v>0.11280835675019517</v>
      </c>
      <c r="AM1382" s="8">
        <v>1.0493627218760266E-5</v>
      </c>
      <c r="AN1382" s="8">
        <v>0.98044852568054008</v>
      </c>
      <c r="AO1382" s="8">
        <v>0.83275626567065653</v>
      </c>
      <c r="AP1382" s="8">
        <v>0.33586955317532902</v>
      </c>
      <c r="AQ1382" s="8">
        <v>10.88008107858599</v>
      </c>
    </row>
    <row r="1383" spans="32:43" x14ac:dyDescent="0.25">
      <c r="AF1383" t="str">
        <v>Spain|2010</v>
      </c>
      <c r="AG1383">
        <v>64</v>
      </c>
      <c r="AH1383" s="8">
        <v>79.367467596841806</v>
      </c>
      <c r="AI1383" s="8">
        <v>-15.367467596841806</v>
      </c>
      <c r="AJ1383" s="8">
        <v>-15.461756443942102</v>
      </c>
      <c r="AK1383" s="8">
        <v>6.098197668689723E-3</v>
      </c>
      <c r="AL1383" s="8">
        <v>-0.16028375981566104</v>
      </c>
      <c r="AM1383" s="8">
        <v>2.2518477390025335E-5</v>
      </c>
      <c r="AN1383" s="8">
        <v>0.98044852568054008</v>
      </c>
      <c r="AO1383" s="8">
        <v>0.83432896030854087</v>
      </c>
      <c r="AP1383" s="8">
        <v>0.4003545426439683</v>
      </c>
      <c r="AQ1383" s="8">
        <v>-15.461756443942102</v>
      </c>
    </row>
    <row r="1384" spans="32:43" x14ac:dyDescent="0.25">
      <c r="AF1384" t="str">
        <v>Spain|2009</v>
      </c>
      <c r="AG1384">
        <v>66</v>
      </c>
      <c r="AH1384" s="8">
        <v>61.379288489973248</v>
      </c>
      <c r="AI1384" s="8">
        <v>4.6207115100267515</v>
      </c>
      <c r="AJ1384" s="8">
        <v>4.6475575277782673</v>
      </c>
      <c r="AK1384" s="8">
        <v>5.776371264058223E-3</v>
      </c>
      <c r="AL1384" s="8">
        <v>4.8186542820617004E-2</v>
      </c>
      <c r="AM1384" s="8">
        <v>1.9271899211020062E-6</v>
      </c>
      <c r="AN1384" s="8">
        <v>0.98044852568054008</v>
      </c>
      <c r="AO1384" s="8">
        <v>0.83578328354166231</v>
      </c>
      <c r="AP1384" s="8">
        <v>0.21951433397529421</v>
      </c>
      <c r="AQ1384" s="8">
        <v>4.6475575277782673</v>
      </c>
    </row>
    <row r="1385" spans="32:43" x14ac:dyDescent="0.25">
      <c r="AF1385" t="str">
        <v>Spain|2008</v>
      </c>
      <c r="AG1385">
        <v>7</v>
      </c>
      <c r="AH1385" s="8">
        <v>62.697053083234636</v>
      </c>
      <c r="AI1385" s="8">
        <v>-55.697053083234636</v>
      </c>
      <c r="AJ1385" s="8">
        <v>-56.060864480848956</v>
      </c>
      <c r="AK1385" s="8">
        <v>6.4895787994600938E-3</v>
      </c>
      <c r="AL1385" s="8">
        <v>-0.58103856446066959</v>
      </c>
      <c r="AM1385" s="8">
        <v>3.1503293522234659E-4</v>
      </c>
      <c r="AN1385" s="8">
        <v>0.98784983303181217</v>
      </c>
      <c r="AO1385" s="8">
        <v>0.838136382158021</v>
      </c>
      <c r="AP1385" s="8">
        <v>0.76225885659706805</v>
      </c>
      <c r="AQ1385" s="8">
        <v>-56.060864480848956</v>
      </c>
    </row>
    <row r="1386" spans="32:43" x14ac:dyDescent="0.25">
      <c r="AF1386" t="str">
        <v>Spain|2007</v>
      </c>
      <c r="AG1386">
        <v>72</v>
      </c>
      <c r="AH1386" s="8">
        <v>90.132202082430524</v>
      </c>
      <c r="AI1386" s="8">
        <v>-18.132202082430524</v>
      </c>
      <c r="AJ1386" s="8">
        <v>-18.242328035429654</v>
      </c>
      <c r="AK1386" s="8">
        <v>6.0368365696115006E-3</v>
      </c>
      <c r="AL1386" s="8">
        <v>-0.18911429586239561</v>
      </c>
      <c r="AM1386" s="8">
        <v>3.1030573998547402E-5</v>
      </c>
      <c r="AN1386" s="8">
        <v>0.98784983303181217</v>
      </c>
      <c r="AO1386" s="8">
        <v>0.84370986969803907</v>
      </c>
      <c r="AP1386" s="8">
        <v>0.43487273524836623</v>
      </c>
      <c r="AQ1386" s="8">
        <v>-18.242328035429654</v>
      </c>
    </row>
    <row r="1387" spans="32:43" x14ac:dyDescent="0.25">
      <c r="AF1387" t="str">
        <v>Spain|2006</v>
      </c>
      <c r="AG1387">
        <v>73</v>
      </c>
      <c r="AH1387" s="8">
        <v>76.729299959802518</v>
      </c>
      <c r="AI1387" s="8">
        <v>-3.7292999598025176</v>
      </c>
      <c r="AJ1387" s="8">
        <v>-3.7485753046190857</v>
      </c>
      <c r="AK1387" s="8">
        <v>5.1420455106815383E-3</v>
      </c>
      <c r="AL1387" s="8">
        <v>-3.8878162652720372E-2</v>
      </c>
      <c r="AM1387" s="8">
        <v>1.1160618527846891E-6</v>
      </c>
      <c r="AN1387" s="8">
        <v>0.98784983303181217</v>
      </c>
      <c r="AO1387" s="8">
        <v>0.84407864077339356</v>
      </c>
      <c r="AP1387" s="8">
        <v>0.19717546158870877</v>
      </c>
      <c r="AQ1387" s="8">
        <v>-3.7485753046190857</v>
      </c>
    </row>
    <row r="1388" spans="32:43" x14ac:dyDescent="0.25">
      <c r="AF1388" t="str">
        <v>Spain|2005</v>
      </c>
      <c r="AG1388">
        <v>77</v>
      </c>
      <c r="AH1388" s="8">
        <v>96.712587406326548</v>
      </c>
      <c r="AI1388" s="8">
        <v>-19.712587406326548</v>
      </c>
      <c r="AJ1388" s="8">
        <v>-19.837400369911332</v>
      </c>
      <c r="AK1388" s="8">
        <v>6.2918004001217562E-3</v>
      </c>
      <c r="AL1388" s="8">
        <v>-0.20562369051178073</v>
      </c>
      <c r="AM1388" s="8">
        <v>3.8244089191158692E-5</v>
      </c>
      <c r="AN1388" s="8">
        <v>0.98784983303181217</v>
      </c>
      <c r="AO1388" s="8">
        <v>0.84515084392375228</v>
      </c>
      <c r="AP1388" s="8">
        <v>0.45345748478967762</v>
      </c>
      <c r="AQ1388" s="8">
        <v>-19.837400369911332</v>
      </c>
    </row>
    <row r="1389" spans="32:43" x14ac:dyDescent="0.25">
      <c r="AF1389" t="str">
        <v>Spain|2004</v>
      </c>
      <c r="AG1389">
        <v>79</v>
      </c>
      <c r="AH1389" s="8">
        <v>84.729464208673505</v>
      </c>
      <c r="AI1389" s="8">
        <v>-5.7294642086735053</v>
      </c>
      <c r="AJ1389" s="8">
        <v>-5.755775174591121</v>
      </c>
      <c r="AK1389" s="8">
        <v>4.5712289169607193E-3</v>
      </c>
      <c r="AL1389" s="8">
        <v>-5.9712859709251741E-2</v>
      </c>
      <c r="AM1389" s="8">
        <v>2.3391629804254493E-6</v>
      </c>
      <c r="AN1389" s="8">
        <v>0.99780325274509218</v>
      </c>
      <c r="AO1389" s="8">
        <v>0.84726264349600588</v>
      </c>
      <c r="AP1389" s="8">
        <v>0.24436214868357117</v>
      </c>
      <c r="AQ1389" s="8">
        <v>-5.755775174591121</v>
      </c>
    </row>
    <row r="1390" spans="32:43" x14ac:dyDescent="0.25">
      <c r="AF1390" t="str">
        <v>Spain|2003</v>
      </c>
      <c r="AG1390">
        <v>83</v>
      </c>
      <c r="AH1390" s="8">
        <v>87.525661848867287</v>
      </c>
      <c r="AI1390" s="8">
        <v>-4.5256618488672871</v>
      </c>
      <c r="AJ1390" s="8">
        <v>-4.54581136772065</v>
      </c>
      <c r="AK1390" s="8">
        <v>4.4325461888810895E-3</v>
      </c>
      <c r="AL1390" s="8">
        <v>-4.7163465608695235E-2</v>
      </c>
      <c r="AM1390" s="8">
        <v>1.4148029574924957E-6</v>
      </c>
      <c r="AN1390" s="8">
        <v>0.99780325274509218</v>
      </c>
      <c r="AO1390" s="8">
        <v>0.84732844916397998</v>
      </c>
      <c r="AP1390" s="8">
        <v>0.21717151196392043</v>
      </c>
      <c r="AQ1390" s="8">
        <v>-4.54581136772065</v>
      </c>
    </row>
    <row r="1391" spans="32:43" x14ac:dyDescent="0.25">
      <c r="AF1391" t="str">
        <v>Spain|2002</v>
      </c>
      <c r="AG1391">
        <v>83</v>
      </c>
      <c r="AH1391" s="8">
        <v>100.20592140246373</v>
      </c>
      <c r="AI1391" s="8">
        <v>-17.20592140246373</v>
      </c>
      <c r="AJ1391" s="8">
        <v>-17.319706324661517</v>
      </c>
      <c r="AK1391" s="8">
        <v>6.5696796507323484E-3</v>
      </c>
      <c r="AL1391" s="8">
        <v>-0.17950154190369835</v>
      </c>
      <c r="AM1391" s="8">
        <v>3.0440032315890622E-5</v>
      </c>
      <c r="AN1391" s="8">
        <v>0.99780325274509218</v>
      </c>
      <c r="AO1391" s="8">
        <v>0.85537046448932597</v>
      </c>
      <c r="AP1391" s="8">
        <v>0.42367622296241542</v>
      </c>
      <c r="AQ1391" s="8">
        <v>-17.319706324661517</v>
      </c>
    </row>
    <row r="1392" spans="32:43" x14ac:dyDescent="0.25">
      <c r="AF1392" t="str">
        <v>Spain|2001</v>
      </c>
      <c r="AG1392">
        <v>84</v>
      </c>
      <c r="AH1392" s="8">
        <v>82.995298213842602</v>
      </c>
      <c r="AI1392" s="8">
        <v>1.0047017861573977</v>
      </c>
      <c r="AJ1392" s="8">
        <v>1.0090025358143619</v>
      </c>
      <c r="AK1392" s="8">
        <v>4.2623774513045661E-3</v>
      </c>
      <c r="AL1392" s="8">
        <v>1.0469445254187993E-2</v>
      </c>
      <c r="AM1392" s="8">
        <v>6.7028004408704049E-8</v>
      </c>
      <c r="AN1392" s="8">
        <v>1.0053336776320532</v>
      </c>
      <c r="AO1392" s="8">
        <v>0.86157240874111563</v>
      </c>
      <c r="AP1392" s="8">
        <v>0.10232030714471098</v>
      </c>
      <c r="AQ1392" s="8">
        <v>1.0090025358143619</v>
      </c>
    </row>
    <row r="1393" spans="32:43" x14ac:dyDescent="0.25">
      <c r="AF1393" t="str">
        <v>Spain|2000</v>
      </c>
      <c r="AG1393">
        <v>86</v>
      </c>
      <c r="AH1393" s="8">
        <v>88.187046908217155</v>
      </c>
      <c r="AI1393" s="8">
        <v>-2.1870469082171553</v>
      </c>
      <c r="AJ1393" s="8">
        <v>-2.1965407506331052</v>
      </c>
      <c r="AK1393" s="8">
        <v>4.3221790504971583E-3</v>
      </c>
      <c r="AL1393" s="8">
        <v>-2.2790698488551052E-2</v>
      </c>
      <c r="AM1393" s="8">
        <v>3.2210773357978982E-7</v>
      </c>
      <c r="AN1393" s="8">
        <v>1.0053336776320532</v>
      </c>
      <c r="AO1393" s="8">
        <v>0.86706702659656643</v>
      </c>
      <c r="AP1393" s="8">
        <v>0.15096588518122581</v>
      </c>
      <c r="AQ1393" s="8">
        <v>-2.1965407506331052</v>
      </c>
    </row>
    <row r="1394" spans="32:43" x14ac:dyDescent="0.25">
      <c r="AF1394" t="str">
        <v>Sri Lanka|2014</v>
      </c>
      <c r="AG1394">
        <v>141</v>
      </c>
      <c r="AH1394" s="8">
        <v>123.00805075899891</v>
      </c>
      <c r="AI1394" s="8">
        <v>17.991949241001095</v>
      </c>
      <c r="AJ1394" s="8">
        <v>18.030074546646841</v>
      </c>
      <c r="AK1394" s="8">
        <v>2.1145395459742132E-3</v>
      </c>
      <c r="AL1394" s="8">
        <v>0.18728233870696848</v>
      </c>
      <c r="AM1394" s="8">
        <v>1.0617706712603502E-5</v>
      </c>
      <c r="AN1394" s="8">
        <v>1.0103857941959429</v>
      </c>
      <c r="AO1394" s="8">
        <v>0.87256115323200334</v>
      </c>
      <c r="AP1394" s="8">
        <v>0.43276129529680502</v>
      </c>
      <c r="AQ1394" s="8">
        <v>18.030074546646841</v>
      </c>
    </row>
    <row r="1395" spans="32:43" x14ac:dyDescent="0.25">
      <c r="AF1395" t="str">
        <v>Sri Lanka|2013</v>
      </c>
      <c r="AG1395">
        <v>142</v>
      </c>
      <c r="AH1395" s="8">
        <v>126.58336629456585</v>
      </c>
      <c r="AI1395" s="8">
        <v>15.416633705434151</v>
      </c>
      <c r="AJ1395" s="8">
        <v>15.445872182366408</v>
      </c>
      <c r="AK1395" s="8">
        <v>1.8929638020465278E-3</v>
      </c>
      <c r="AL1395" s="8">
        <v>0.16045747342205174</v>
      </c>
      <c r="AM1395" s="8">
        <v>6.9756880530619754E-6</v>
      </c>
      <c r="AN1395" s="8">
        <v>1.0103857941959429</v>
      </c>
      <c r="AO1395" s="8">
        <v>0.87303384153659402</v>
      </c>
      <c r="AP1395" s="8">
        <v>0.40057143360710551</v>
      </c>
      <c r="AQ1395" s="8">
        <v>15.445872182366408</v>
      </c>
    </row>
    <row r="1396" spans="32:43" x14ac:dyDescent="0.25">
      <c r="AF1396" t="str">
        <v>Sri Lanka|2012</v>
      </c>
      <c r="AG1396">
        <v>143</v>
      </c>
      <c r="AH1396" s="8">
        <v>129.0001452444304</v>
      </c>
      <c r="AI1396" s="8">
        <v>13.999854755569601</v>
      </c>
      <c r="AJ1396" s="8">
        <v>14.024210510136131</v>
      </c>
      <c r="AK1396" s="8">
        <v>1.7366934522928673E-3</v>
      </c>
      <c r="AL1396" s="8">
        <v>0.14570012699506416</v>
      </c>
      <c r="AM1396" s="8">
        <v>5.2759403845202939E-6</v>
      </c>
      <c r="AN1396" s="8">
        <v>1.0103857941959429</v>
      </c>
      <c r="AO1396" s="8">
        <v>0.87421080692327924</v>
      </c>
      <c r="AP1396" s="8">
        <v>0.38170686003144372</v>
      </c>
      <c r="AQ1396" s="8">
        <v>14.024210510136131</v>
      </c>
    </row>
    <row r="1397" spans="32:43" x14ac:dyDescent="0.25">
      <c r="AF1397" t="str">
        <v>Sri Lanka|2011</v>
      </c>
      <c r="AG1397">
        <v>141</v>
      </c>
      <c r="AH1397" s="8">
        <v>131.28841629313277</v>
      </c>
      <c r="AI1397" s="8">
        <v>9.7115837068672306</v>
      </c>
      <c r="AJ1397" s="8">
        <v>9.7272771195975878</v>
      </c>
      <c r="AK1397" s="8">
        <v>1.6133407671444053E-3</v>
      </c>
      <c r="AL1397" s="8">
        <v>0.10106473171784193</v>
      </c>
      <c r="AM1397" s="8">
        <v>2.3579172180242394E-6</v>
      </c>
      <c r="AN1397" s="8">
        <v>1.0103857941959429</v>
      </c>
      <c r="AO1397" s="8">
        <v>0.88428656814626516</v>
      </c>
      <c r="AP1397" s="8">
        <v>0.3179067972186847</v>
      </c>
      <c r="AQ1397" s="8">
        <v>9.7272771195975878</v>
      </c>
    </row>
    <row r="1398" spans="32:43" x14ac:dyDescent="0.25">
      <c r="AF1398" t="str">
        <v>Sri Lanka|2010</v>
      </c>
      <c r="AG1398">
        <v>138</v>
      </c>
      <c r="AH1398" s="8">
        <v>129.22389379293645</v>
      </c>
      <c r="AI1398" s="8">
        <v>8.7761062070635489</v>
      </c>
      <c r="AJ1398" s="8">
        <v>8.7900379815685401</v>
      </c>
      <c r="AK1398" s="8">
        <v>1.5849504330021293E-3</v>
      </c>
      <c r="AL1398" s="8">
        <v>9.1328277196287569E-2</v>
      </c>
      <c r="AM1398" s="8">
        <v>1.8915466506385917E-6</v>
      </c>
      <c r="AN1398" s="8">
        <v>1.0103857941959429</v>
      </c>
      <c r="AO1398" s="8">
        <v>0.88632994114137298</v>
      </c>
      <c r="AP1398" s="8">
        <v>0.30220568690262528</v>
      </c>
      <c r="AQ1398" s="8">
        <v>8.7900379815685401</v>
      </c>
    </row>
    <row r="1399" spans="32:43" x14ac:dyDescent="0.25">
      <c r="AF1399" t="str">
        <v>Sri Lanka|2009</v>
      </c>
      <c r="AG1399">
        <v>183</v>
      </c>
      <c r="AH1399" s="8">
        <v>130.53207213089553</v>
      </c>
      <c r="AI1399" s="8">
        <v>52.467927869104471</v>
      </c>
      <c r="AJ1399" s="8">
        <v>52.56141691062632</v>
      </c>
      <c r="AK1399" s="8">
        <v>1.778662886520236E-3</v>
      </c>
      <c r="AL1399" s="8">
        <v>0.54605884066289545</v>
      </c>
      <c r="AM1399" s="8">
        <v>7.5901024828484175E-5</v>
      </c>
      <c r="AN1399" s="8">
        <v>1.0103857941959429</v>
      </c>
      <c r="AO1399" s="8">
        <v>0.89052136668216708</v>
      </c>
      <c r="AP1399" s="8">
        <v>0.73895794241817003</v>
      </c>
      <c r="AQ1399" s="8">
        <v>52.56141691062632</v>
      </c>
    </row>
    <row r="1400" spans="32:43" x14ac:dyDescent="0.25">
      <c r="AF1400" t="str">
        <v>Sri Lanka|2008</v>
      </c>
      <c r="AG1400">
        <v>172</v>
      </c>
      <c r="AH1400" s="8">
        <v>132.12901440204774</v>
      </c>
      <c r="AI1400" s="8">
        <v>39.870985597952256</v>
      </c>
      <c r="AJ1400" s="8">
        <v>39.938503434273095</v>
      </c>
      <c r="AK1400" s="8">
        <v>1.6905449757764969E-3</v>
      </c>
      <c r="AL1400" s="8">
        <v>0.41493811863626284</v>
      </c>
      <c r="AM1400" s="8">
        <v>4.165145450672321E-5</v>
      </c>
      <c r="AN1400" s="8">
        <v>1.0256992806412391</v>
      </c>
      <c r="AO1400" s="8">
        <v>0.89203464071689265</v>
      </c>
      <c r="AP1400" s="8">
        <v>0.64415690529269565</v>
      </c>
      <c r="AQ1400" s="8">
        <v>39.938503434273095</v>
      </c>
    </row>
    <row r="1401" spans="32:43" x14ac:dyDescent="0.25">
      <c r="AF1401" t="str">
        <v>Sri Lanka|2007</v>
      </c>
      <c r="AG1401">
        <v>146</v>
      </c>
      <c r="AH1401" s="8">
        <v>133.75262373309442</v>
      </c>
      <c r="AI1401" s="8">
        <v>12.247376266905576</v>
      </c>
      <c r="AJ1401" s="8">
        <v>12.265150110024546</v>
      </c>
      <c r="AK1401" s="8">
        <v>1.4491337618806346E-3</v>
      </c>
      <c r="AL1401" s="8">
        <v>0.12744327356483481</v>
      </c>
      <c r="AM1401" s="8">
        <v>3.3672400541988477E-6</v>
      </c>
      <c r="AN1401" s="8">
        <v>1.0256992806412391</v>
      </c>
      <c r="AO1401" s="8">
        <v>0.89312242199421998</v>
      </c>
      <c r="AP1401" s="8">
        <v>0.35699197969259033</v>
      </c>
      <c r="AQ1401" s="8">
        <v>12.265150110024546</v>
      </c>
    </row>
    <row r="1402" spans="32:43" x14ac:dyDescent="0.25">
      <c r="AF1402" t="str">
        <v>Sri Lanka|2006</v>
      </c>
      <c r="AG1402">
        <v>145</v>
      </c>
      <c r="AH1402" s="8">
        <v>133.99078441779852</v>
      </c>
      <c r="AI1402" s="8">
        <v>11.009215582201477</v>
      </c>
      <c r="AJ1402" s="8">
        <v>11.025909906435887</v>
      </c>
      <c r="AK1402" s="8">
        <v>1.514099459915316E-3</v>
      </c>
      <c r="AL1402" s="8">
        <v>0.11456299586485612</v>
      </c>
      <c r="AM1402" s="8">
        <v>2.8431721213965225E-6</v>
      </c>
      <c r="AN1402" s="8">
        <v>1.0256992806412391</v>
      </c>
      <c r="AO1402" s="8">
        <v>0.89362883601519472</v>
      </c>
      <c r="AP1402" s="8">
        <v>0.3384715584282616</v>
      </c>
      <c r="AQ1402" s="8">
        <v>11.025909906435887</v>
      </c>
    </row>
    <row r="1403" spans="32:43" x14ac:dyDescent="0.25">
      <c r="AF1403" t="str">
        <v>Sri Lanka|2005</v>
      </c>
      <c r="AG1403">
        <v>138</v>
      </c>
      <c r="AH1403" s="8">
        <v>136.9925641699285</v>
      </c>
      <c r="AI1403" s="8">
        <v>1.0074358300715005</v>
      </c>
      <c r="AJ1403" s="8">
        <v>1.0088570115486195</v>
      </c>
      <c r="AK1403" s="8">
        <v>1.4087045645224173E-3</v>
      </c>
      <c r="AL1403" s="8">
        <v>1.0482924524760953E-2</v>
      </c>
      <c r="AM1403" s="8">
        <v>2.2146190107530644E-8</v>
      </c>
      <c r="AN1403" s="8">
        <v>1.0256992806412391</v>
      </c>
      <c r="AO1403" s="8">
        <v>0.89691434072375653</v>
      </c>
      <c r="AP1403" s="8">
        <v>0.10238615396996291</v>
      </c>
      <c r="AQ1403" s="8">
        <v>1.0088570115486195</v>
      </c>
    </row>
    <row r="1404" spans="32:43" x14ac:dyDescent="0.25">
      <c r="AF1404" t="str">
        <v>Sri Lanka|2004</v>
      </c>
      <c r="AG1404">
        <v>197</v>
      </c>
      <c r="AH1404" s="8">
        <v>137.28296427294421</v>
      </c>
      <c r="AI1404" s="8">
        <v>59.717035727055787</v>
      </c>
      <c r="AJ1404" s="8">
        <v>59.81227057186203</v>
      </c>
      <c r="AK1404" s="8">
        <v>1.5922292181137121E-3</v>
      </c>
      <c r="AL1404" s="8">
        <v>0.62144574642511041</v>
      </c>
      <c r="AM1404" s="8">
        <v>8.7984472808484994E-5</v>
      </c>
      <c r="AN1404" s="8">
        <v>1.0360433298140965</v>
      </c>
      <c r="AO1404" s="8">
        <v>0.89740622503669998</v>
      </c>
      <c r="AP1404" s="8">
        <v>0.7883183027338071</v>
      </c>
      <c r="AQ1404" s="8">
        <v>59.81227057186203</v>
      </c>
    </row>
    <row r="1405" spans="32:43" x14ac:dyDescent="0.25">
      <c r="AF1405" t="str">
        <v>Sri Lanka|2003</v>
      </c>
      <c r="AG1405">
        <v>146</v>
      </c>
      <c r="AH1405" s="8">
        <v>138.92794928058052</v>
      </c>
      <c r="AI1405" s="8">
        <v>7.0720507194194795</v>
      </c>
      <c r="AJ1405" s="8">
        <v>7.0820897909327689</v>
      </c>
      <c r="AK1405" s="8">
        <v>1.4175295441950135E-3</v>
      </c>
      <c r="AL1405" s="8">
        <v>7.3588906907038051E-2</v>
      </c>
      <c r="AM1405" s="8">
        <v>1.0981833252386487E-6</v>
      </c>
      <c r="AN1405" s="8">
        <v>1.0360433298140965</v>
      </c>
      <c r="AO1405" s="8">
        <v>0.89756816245321036</v>
      </c>
      <c r="AP1405" s="8">
        <v>0.27127275371300758</v>
      </c>
      <c r="AQ1405" s="8">
        <v>7.0820897909327689</v>
      </c>
    </row>
    <row r="1406" spans="32:43" x14ac:dyDescent="0.25">
      <c r="AF1406" t="str">
        <v>Suriname|2014</v>
      </c>
      <c r="AG1406">
        <v>178</v>
      </c>
      <c r="AH1406" s="8">
        <v>154.2601660874893</v>
      </c>
      <c r="AI1406" s="8">
        <v>23.739833912510704</v>
      </c>
      <c r="AJ1406" s="8">
        <v>23.773796653546942</v>
      </c>
      <c r="AK1406" s="8">
        <v>1.4285787638875743E-3</v>
      </c>
      <c r="AL1406" s="8">
        <v>0.24702850167482759</v>
      </c>
      <c r="AM1406" s="8">
        <v>1.2471570493457724E-5</v>
      </c>
      <c r="AN1406" s="8">
        <v>1.0360433298140965</v>
      </c>
      <c r="AO1406" s="8">
        <v>0.89760880273821197</v>
      </c>
      <c r="AP1406" s="8">
        <v>0.49701961900394598</v>
      </c>
      <c r="AQ1406" s="8">
        <v>23.773796653546942</v>
      </c>
    </row>
    <row r="1407" spans="32:43" x14ac:dyDescent="0.25">
      <c r="AF1407" t="str">
        <v>Suriname|2013</v>
      </c>
      <c r="AG1407">
        <v>179</v>
      </c>
      <c r="AH1407" s="8">
        <v>153.18512931627615</v>
      </c>
      <c r="AI1407" s="8">
        <v>25.814870683723854</v>
      </c>
      <c r="AJ1407" s="8">
        <v>25.849334499028181</v>
      </c>
      <c r="AK1407" s="8">
        <v>1.3332573535161875E-3</v>
      </c>
      <c r="AL1407" s="8">
        <v>0.26860779665385859</v>
      </c>
      <c r="AM1407" s="8">
        <v>1.376044849665584E-5</v>
      </c>
      <c r="AN1407" s="8">
        <v>1.0438747114792222</v>
      </c>
      <c r="AO1407" s="8">
        <v>0.89996121611008417</v>
      </c>
      <c r="AP1407" s="8">
        <v>0.51827386259955133</v>
      </c>
      <c r="AQ1407" s="8">
        <v>25.849334499028181</v>
      </c>
    </row>
    <row r="1408" spans="32:43" x14ac:dyDescent="0.25">
      <c r="AF1408" t="str">
        <v>Suriname|2012</v>
      </c>
      <c r="AG1408">
        <v>178</v>
      </c>
      <c r="AH1408" s="8">
        <v>156.7699156938634</v>
      </c>
      <c r="AI1408" s="8">
        <v>21.230084306136604</v>
      </c>
      <c r="AJ1408" s="8">
        <v>21.255167408238357</v>
      </c>
      <c r="AK1408" s="8">
        <v>1.1800943093033731E-3</v>
      </c>
      <c r="AL1408" s="8">
        <v>0.2208854343753496</v>
      </c>
      <c r="AM1408" s="8">
        <v>8.2350386975795239E-6</v>
      </c>
      <c r="AN1408" s="8">
        <v>1.0438747114792222</v>
      </c>
      <c r="AO1408" s="8">
        <v>0.90369180089300982</v>
      </c>
      <c r="AP1408" s="8">
        <v>0.46998450439918721</v>
      </c>
      <c r="AQ1408" s="8">
        <v>21.255167408238357</v>
      </c>
    </row>
    <row r="1409" spans="32:43" x14ac:dyDescent="0.25">
      <c r="AF1409" t="str">
        <v>Suriname|2011</v>
      </c>
      <c r="AG1409">
        <v>187</v>
      </c>
      <c r="AH1409" s="8">
        <v>152.3296324324152</v>
      </c>
      <c r="AI1409" s="8">
        <v>34.670367567584805</v>
      </c>
      <c r="AJ1409" s="8">
        <v>34.711409996962402</v>
      </c>
      <c r="AK1409" s="8">
        <v>1.1823901530126665E-3</v>
      </c>
      <c r="AL1409" s="8">
        <v>0.36072339097109873</v>
      </c>
      <c r="AM1409" s="8">
        <v>2.2005193070548322E-5</v>
      </c>
      <c r="AN1409" s="8">
        <v>1.0438747114792222</v>
      </c>
      <c r="AO1409" s="8">
        <v>0.90529917046242647</v>
      </c>
      <c r="AP1409" s="8">
        <v>0.60060252328066255</v>
      </c>
      <c r="AQ1409" s="8">
        <v>34.711409996962402</v>
      </c>
    </row>
    <row r="1410" spans="32:43" x14ac:dyDescent="0.25">
      <c r="AF1410" t="str">
        <v>Suriname|2010</v>
      </c>
      <c r="AG1410">
        <v>19</v>
      </c>
      <c r="AH1410" s="8">
        <v>161.73353885283569</v>
      </c>
      <c r="AI1410" s="8">
        <v>-142.73353885283569</v>
      </c>
      <c r="AJ1410" s="8">
        <v>-142.8894873750626</v>
      </c>
      <c r="AK1410" s="8">
        <v>1.0913925516267879E-3</v>
      </c>
      <c r="AL1410" s="8">
        <v>-1.4849851480643532</v>
      </c>
      <c r="AM1410" s="8">
        <v>3.4419250603810931E-4</v>
      </c>
      <c r="AN1410" s="8">
        <v>1.0438747114792222</v>
      </c>
      <c r="AO1410" s="8">
        <v>0.90741101185414197</v>
      </c>
      <c r="AP1410" s="8">
        <v>1.2185996668571484</v>
      </c>
      <c r="AQ1410" s="8">
        <v>-142.8894873750626</v>
      </c>
    </row>
    <row r="1411" spans="32:43" x14ac:dyDescent="0.25">
      <c r="AF1411" t="str">
        <v>Suriname|2009</v>
      </c>
      <c r="AG1411">
        <v>196</v>
      </c>
      <c r="AH1411" s="8">
        <v>161.48490432074647</v>
      </c>
      <c r="AI1411" s="8">
        <v>34.515095679253534</v>
      </c>
      <c r="AJ1411" s="8">
        <v>34.549947797868263</v>
      </c>
      <c r="AK1411" s="8">
        <v>1.0087459123998025E-3</v>
      </c>
      <c r="AL1411" s="8">
        <v>0.35907667318388575</v>
      </c>
      <c r="AM1411" s="8">
        <v>1.8599293487918205E-5</v>
      </c>
      <c r="AN1411" s="8">
        <v>1.0438747114792222</v>
      </c>
      <c r="AO1411" s="8">
        <v>0.91056093857263765</v>
      </c>
      <c r="AP1411" s="8">
        <v>0.59923006698920389</v>
      </c>
      <c r="AQ1411" s="8">
        <v>34.549947797868263</v>
      </c>
    </row>
    <row r="1412" spans="32:43" x14ac:dyDescent="0.25">
      <c r="AF1412" t="str">
        <v>Suriname|2008</v>
      </c>
      <c r="AG1412">
        <v>196</v>
      </c>
      <c r="AH1412" s="8">
        <v>169.78535163166424</v>
      </c>
      <c r="AI1412" s="8">
        <v>26.214648368335759</v>
      </c>
      <c r="AJ1412" s="8">
        <v>26.23899669695162</v>
      </c>
      <c r="AK1412" s="8">
        <v>9.2794434547452788E-4</v>
      </c>
      <c r="AL1412" s="8">
        <v>0.27271221137528345</v>
      </c>
      <c r="AM1412" s="8">
        <v>9.8681614876253021E-6</v>
      </c>
      <c r="AN1412" s="8">
        <v>1.0438747114792222</v>
      </c>
      <c r="AO1412" s="8">
        <v>0.91671305621788457</v>
      </c>
      <c r="AP1412" s="8">
        <v>0.52221854752132602</v>
      </c>
      <c r="AQ1412" s="8">
        <v>26.23899669695162</v>
      </c>
    </row>
    <row r="1413" spans="32:43" x14ac:dyDescent="0.25">
      <c r="AF1413" t="str">
        <v>Suriname|2007</v>
      </c>
      <c r="AG1413">
        <v>22</v>
      </c>
      <c r="AH1413" s="8">
        <v>168.5380518452954</v>
      </c>
      <c r="AI1413" s="8">
        <v>-146.5380518452954</v>
      </c>
      <c r="AJ1413" s="8">
        <v>-146.66864858080916</v>
      </c>
      <c r="AK1413" s="8">
        <v>8.9042025529958708E-4</v>
      </c>
      <c r="AL1413" s="8">
        <v>-1.5244135702419159</v>
      </c>
      <c r="AM1413" s="8">
        <v>2.958621984364129E-4</v>
      </c>
      <c r="AN1413" s="8">
        <v>1.0597326997110486</v>
      </c>
      <c r="AO1413" s="8">
        <v>0.91739715091480101</v>
      </c>
      <c r="AP1413" s="8">
        <v>1.2346714422233618</v>
      </c>
      <c r="AQ1413" s="8">
        <v>-146.66864858080916</v>
      </c>
    </row>
    <row r="1414" spans="32:43" x14ac:dyDescent="0.25">
      <c r="AF1414" t="str">
        <v>Suriname|2006</v>
      </c>
      <c r="AG1414">
        <v>199</v>
      </c>
      <c r="AH1414" s="8">
        <v>171.51547666594703</v>
      </c>
      <c r="AI1414" s="8">
        <v>27.484523334052966</v>
      </c>
      <c r="AJ1414" s="8">
        <v>27.510945045647425</v>
      </c>
      <c r="AK1414" s="8">
        <v>9.6040726883866697E-4</v>
      </c>
      <c r="AL1414" s="8">
        <v>0.28592742532368964</v>
      </c>
      <c r="AM1414" s="8">
        <v>1.1227584326081456E-5</v>
      </c>
      <c r="AN1414" s="8">
        <v>1.0597326997110486</v>
      </c>
      <c r="AO1414" s="8">
        <v>0.91975552324366283</v>
      </c>
      <c r="AP1414" s="8">
        <v>0.53472182050454009</v>
      </c>
      <c r="AQ1414" s="8">
        <v>27.510945045647425</v>
      </c>
    </row>
    <row r="1415" spans="32:43" x14ac:dyDescent="0.25">
      <c r="AF1415" t="str">
        <v>Suriname|2005</v>
      </c>
      <c r="AG1415">
        <v>25</v>
      </c>
      <c r="AH1415" s="8">
        <v>172.60238074112019</v>
      </c>
      <c r="AI1415" s="8">
        <v>-147.60238074112019</v>
      </c>
      <c r="AJ1415" s="8">
        <v>-147.73357642007272</v>
      </c>
      <c r="AK1415" s="8">
        <v>8.8805593238656705E-4</v>
      </c>
      <c r="AL1415" s="8">
        <v>-1.5354838087246461</v>
      </c>
      <c r="AM1415" s="8">
        <v>2.9937712366273606E-4</v>
      </c>
      <c r="AN1415" s="8">
        <v>1.0597326997110486</v>
      </c>
      <c r="AO1415" s="8">
        <v>0.92095998909994592</v>
      </c>
      <c r="AP1415" s="8">
        <v>1.2391464032650243</v>
      </c>
      <c r="AQ1415" s="8">
        <v>-147.73357642007272</v>
      </c>
    </row>
    <row r="1416" spans="32:43" x14ac:dyDescent="0.25">
      <c r="AF1416" t="str">
        <v>Swaziland|2014</v>
      </c>
      <c r="AG1416">
        <v>382</v>
      </c>
      <c r="AH1416" s="8">
        <v>218.95773335362097</v>
      </c>
      <c r="AI1416" s="8">
        <v>163.04226664637903</v>
      </c>
      <c r="AJ1416" s="8">
        <v>163.42661437136289</v>
      </c>
      <c r="AK1416" s="8">
        <v>2.3518062003687742E-3</v>
      </c>
      <c r="AL1416" s="8">
        <v>1.697346262001868</v>
      </c>
      <c r="AM1416" s="8">
        <v>9.7021272628026599E-4</v>
      </c>
      <c r="AN1416" s="8">
        <v>1.0677625100474344</v>
      </c>
      <c r="AO1416" s="8">
        <v>0.92192164926362496</v>
      </c>
      <c r="AP1416" s="8">
        <v>1.3028224215148694</v>
      </c>
      <c r="AQ1416" s="8">
        <v>163.42661437136289</v>
      </c>
    </row>
    <row r="1417" spans="32:43" x14ac:dyDescent="0.25">
      <c r="AF1417" t="str">
        <v>Swaziland|2013</v>
      </c>
      <c r="AG1417">
        <v>393</v>
      </c>
      <c r="AH1417" s="8">
        <v>242.65446105881622</v>
      </c>
      <c r="AI1417" s="8">
        <v>150.34553894118378</v>
      </c>
      <c r="AJ1417" s="8">
        <v>150.82043977538046</v>
      </c>
      <c r="AK1417" s="8">
        <v>3.1487829826246905E-3</v>
      </c>
      <c r="AL1417" s="8">
        <v>1.5657929335793122</v>
      </c>
      <c r="AM1417" s="8">
        <v>1.106325706490392E-3</v>
      </c>
      <c r="AN1417" s="8">
        <v>1.0677625100474344</v>
      </c>
      <c r="AO1417" s="8">
        <v>0.9257304932162449</v>
      </c>
      <c r="AP1417" s="8">
        <v>1.2513164801836953</v>
      </c>
      <c r="AQ1417" s="8">
        <v>150.82043977538046</v>
      </c>
    </row>
    <row r="1418" spans="32:43" x14ac:dyDescent="0.25">
      <c r="AF1418" t="str">
        <v>Swaziland|2012</v>
      </c>
      <c r="AG1418">
        <v>412</v>
      </c>
      <c r="AH1418" s="8">
        <v>267.34292946661856</v>
      </c>
      <c r="AI1418" s="8">
        <v>144.65707053338144</v>
      </c>
      <c r="AJ1418" s="8">
        <v>145.22468969890272</v>
      </c>
      <c r="AK1418" s="8">
        <v>3.9085582947235124E-3</v>
      </c>
      <c r="AL1418" s="8">
        <v>1.5071241042358092</v>
      </c>
      <c r="AM1418" s="8">
        <v>1.2732608232598735E-3</v>
      </c>
      <c r="AN1418" s="8">
        <v>1.0677625100474344</v>
      </c>
      <c r="AO1418" s="8">
        <v>0.92897570283560904</v>
      </c>
      <c r="AP1418" s="8">
        <v>1.2276498296484259</v>
      </c>
      <c r="AQ1418" s="8">
        <v>145.22468969890272</v>
      </c>
    </row>
    <row r="1419" spans="32:43" x14ac:dyDescent="0.25">
      <c r="AF1419" t="str">
        <v>Swaziland|2011</v>
      </c>
      <c r="AG1419">
        <v>438</v>
      </c>
      <c r="AH1419" s="8">
        <v>322.05049774017675</v>
      </c>
      <c r="AI1419" s="8">
        <v>115.94950225982325</v>
      </c>
      <c r="AJ1419" s="8">
        <v>116.41566054307199</v>
      </c>
      <c r="AK1419" s="8">
        <v>4.0042575120404393E-3</v>
      </c>
      <c r="AL1419" s="8">
        <v>1.20808947833671</v>
      </c>
      <c r="AM1419" s="8">
        <v>8.3823285809647697E-4</v>
      </c>
      <c r="AN1419" s="8">
        <v>1.0677625100474344</v>
      </c>
      <c r="AO1419" s="8">
        <v>0.92913697576075649</v>
      </c>
      <c r="AP1419" s="8">
        <v>1.0991312379951312</v>
      </c>
      <c r="AQ1419" s="8">
        <v>116.41566054307199</v>
      </c>
    </row>
    <row r="1420" spans="32:43" x14ac:dyDescent="0.25">
      <c r="AF1420" t="str">
        <v>Swaziland|2010</v>
      </c>
      <c r="AG1420">
        <v>459</v>
      </c>
      <c r="AH1420" s="8">
        <v>384.26546419810245</v>
      </c>
      <c r="AI1420" s="8">
        <v>74.73453580189755</v>
      </c>
      <c r="AJ1420" s="8">
        <v>75.272831290823817</v>
      </c>
      <c r="AK1420" s="8">
        <v>7.1512586904896105E-3</v>
      </c>
      <c r="AL1420" s="8">
        <v>0.77989969553908978</v>
      </c>
      <c r="AM1420" s="8">
        <v>6.2586239911098594E-4</v>
      </c>
      <c r="AN1420" s="8">
        <v>1.0677625100474344</v>
      </c>
      <c r="AO1420" s="8">
        <v>0.92941751882535295</v>
      </c>
      <c r="AP1420" s="8">
        <v>0.8831192985882993</v>
      </c>
      <c r="AQ1420" s="8">
        <v>75.272831290823817</v>
      </c>
    </row>
    <row r="1421" spans="32:43" x14ac:dyDescent="0.25">
      <c r="AF1421" t="str">
        <v>Swaziland|2009</v>
      </c>
      <c r="AG1421">
        <v>46</v>
      </c>
      <c r="AH1421" s="8">
        <v>504.59629447304815</v>
      </c>
      <c r="AI1421" s="8">
        <v>-458.59629447304815</v>
      </c>
      <c r="AJ1421" s="8">
        <v>-466.86308539306521</v>
      </c>
      <c r="AK1421" s="8">
        <v>1.7707099101778534E-2</v>
      </c>
      <c r="AL1421" s="8">
        <v>-4.8113726240505175</v>
      </c>
      <c r="AM1421" s="8">
        <v>5.9613738492344567E-2</v>
      </c>
      <c r="AN1421" s="8">
        <v>1.0813007099466392</v>
      </c>
      <c r="AO1421" s="8">
        <v>0.92952278409196654</v>
      </c>
      <c r="AP1421" s="8">
        <v>2.19348412897165</v>
      </c>
      <c r="AQ1421" s="8">
        <v>-466.86308539306521</v>
      </c>
    </row>
    <row r="1422" spans="32:43" x14ac:dyDescent="0.25">
      <c r="AF1422" t="str">
        <v>Swaziland|2008</v>
      </c>
      <c r="AG1422">
        <v>477</v>
      </c>
      <c r="AH1422" s="8">
        <v>568.83052177843831</v>
      </c>
      <c r="AI1422" s="8">
        <v>-91.83052177843831</v>
      </c>
      <c r="AJ1422" s="8">
        <v>-94.22994085627451</v>
      </c>
      <c r="AK1422" s="8">
        <v>2.5463446713777954E-2</v>
      </c>
      <c r="AL1422" s="8">
        <v>-0.96726826547412381</v>
      </c>
      <c r="AM1422" s="8">
        <v>3.4923269439390307E-3</v>
      </c>
      <c r="AN1422" s="8">
        <v>1.0813007099466392</v>
      </c>
      <c r="AO1422" s="8">
        <v>0.93168272900717231</v>
      </c>
      <c r="AP1422" s="8">
        <v>0.98349797431114405</v>
      </c>
      <c r="AQ1422" s="8">
        <v>-94.22994085627451</v>
      </c>
    </row>
    <row r="1423" spans="32:43" x14ac:dyDescent="0.25">
      <c r="AF1423" t="str">
        <v>Swaziland|2007</v>
      </c>
      <c r="AG1423">
        <v>51</v>
      </c>
      <c r="AH1423" s="8">
        <v>579.32792377778674</v>
      </c>
      <c r="AI1423" s="8">
        <v>-528.32792377778674</v>
      </c>
      <c r="AJ1423" s="8">
        <v>-542.4404584132385</v>
      </c>
      <c r="AK1423" s="8">
        <v>2.6016744172686016E-2</v>
      </c>
      <c r="AL1423" s="8">
        <v>-5.5665584544905791</v>
      </c>
      <c r="AM1423" s="8">
        <v>0.11824341485121607</v>
      </c>
      <c r="AN1423" s="8">
        <v>1.0813007099466392</v>
      </c>
      <c r="AO1423" s="8">
        <v>0.93211051076548002</v>
      </c>
      <c r="AP1423" s="8">
        <v>2.3593555167652411</v>
      </c>
      <c r="AQ1423" s="8">
        <v>-542.4404584132385</v>
      </c>
    </row>
    <row r="1424" spans="32:43" x14ac:dyDescent="0.25">
      <c r="AF1424" t="str">
        <v>Swaziland|2006</v>
      </c>
      <c r="AG1424">
        <v>564</v>
      </c>
      <c r="AH1424" s="8">
        <v>615.19838629386618</v>
      </c>
      <c r="AI1424" s="8">
        <v>-51.198386293866179</v>
      </c>
      <c r="AJ1424" s="8">
        <v>-52.779618601106066</v>
      </c>
      <c r="AK1424" s="8">
        <v>2.9959146146742884E-2</v>
      </c>
      <c r="AL1424" s="8">
        <v>-0.54053051235944971</v>
      </c>
      <c r="AM1424" s="8">
        <v>1.2890857131748618E-3</v>
      </c>
      <c r="AN1424" s="8">
        <v>1.0813007099466392</v>
      </c>
      <c r="AO1424" s="8">
        <v>0.93448061910795144</v>
      </c>
      <c r="AP1424" s="8">
        <v>0.73520780216170833</v>
      </c>
      <c r="AQ1424" s="8">
        <v>-52.779618601106066</v>
      </c>
    </row>
    <row r="1425" spans="32:43" x14ac:dyDescent="0.25">
      <c r="AF1425" t="str">
        <v>Swaziland|2005</v>
      </c>
      <c r="AG1425">
        <v>63</v>
      </c>
      <c r="AH1425" s="8">
        <v>669.12192716254071</v>
      </c>
      <c r="AI1425" s="8">
        <v>-606.12192716254071</v>
      </c>
      <c r="AJ1425" s="8">
        <v>-630.16753524078888</v>
      </c>
      <c r="AK1425" s="8">
        <v>3.8157484690258217E-2</v>
      </c>
      <c r="AL1425" s="8">
        <v>-6.4263883216591422</v>
      </c>
      <c r="AM1425" s="8">
        <v>0.23405162367132168</v>
      </c>
      <c r="AN1425" s="8">
        <v>1.0813007099466392</v>
      </c>
      <c r="AO1425" s="8">
        <v>0.93451452532055468</v>
      </c>
      <c r="AP1425" s="8">
        <v>2.5350322131403265</v>
      </c>
      <c r="AQ1425" s="8">
        <v>-630.16753524078888</v>
      </c>
    </row>
    <row r="1426" spans="32:43" x14ac:dyDescent="0.25">
      <c r="AF1426" t="str">
        <v>Swaziland|2004</v>
      </c>
      <c r="AG1426">
        <v>69</v>
      </c>
      <c r="AH1426" s="8">
        <v>689.14427213274121</v>
      </c>
      <c r="AI1426" s="8">
        <v>-620.14427213274121</v>
      </c>
      <c r="AJ1426" s="8">
        <v>-646.11482523093707</v>
      </c>
      <c r="AK1426" s="8">
        <v>4.0194950005849814E-2</v>
      </c>
      <c r="AL1426" s="8">
        <v>-6.5820348236265724</v>
      </c>
      <c r="AM1426" s="8">
        <v>0.25918554300674018</v>
      </c>
      <c r="AN1426" s="8">
        <v>1.0813007099466392</v>
      </c>
      <c r="AO1426" s="8">
        <v>0.93693921933750768</v>
      </c>
      <c r="AP1426" s="8">
        <v>2.5655476654364802</v>
      </c>
      <c r="AQ1426" s="8">
        <v>-646.11482523093707</v>
      </c>
    </row>
    <row r="1427" spans="32:43" x14ac:dyDescent="0.25">
      <c r="AF1427" t="str">
        <v>Swaziland|2003</v>
      </c>
      <c r="AG1427">
        <v>6</v>
      </c>
      <c r="AH1427" s="8">
        <v>696.08589542772756</v>
      </c>
      <c r="AI1427" s="8">
        <v>-690.08589542772756</v>
      </c>
      <c r="AJ1427" s="8">
        <v>-719.1015529231455</v>
      </c>
      <c r="AK1427" s="8">
        <v>4.0349874614328568E-2</v>
      </c>
      <c r="AL1427" s="8">
        <v>-7.3249665040022203</v>
      </c>
      <c r="AM1427" s="8">
        <v>0.32228679472929617</v>
      </c>
      <c r="AN1427" s="8">
        <v>1.0978128158472511</v>
      </c>
      <c r="AO1427" s="8">
        <v>0.94778829978381218</v>
      </c>
      <c r="AP1427" s="8">
        <v>2.7064675324123546</v>
      </c>
      <c r="AQ1427" s="8">
        <v>-719.1015529231455</v>
      </c>
    </row>
    <row r="1428" spans="32:43" x14ac:dyDescent="0.25">
      <c r="AF1428" t="str">
        <v>Swaziland|2002</v>
      </c>
      <c r="AG1428">
        <v>587</v>
      </c>
      <c r="AH1428" s="8">
        <v>686.77768520044856</v>
      </c>
      <c r="AI1428" s="8">
        <v>-99.777685200448559</v>
      </c>
      <c r="AJ1428" s="8">
        <v>-103.8527516585316</v>
      </c>
      <c r="AK1428" s="8">
        <v>3.923888768476623E-2</v>
      </c>
      <c r="AL1428" s="8">
        <v>-1.0584849084875245</v>
      </c>
      <c r="AM1428" s="8">
        <v>6.5369110028603745E-3</v>
      </c>
      <c r="AN1428" s="8">
        <v>1.0978128158472511</v>
      </c>
      <c r="AO1428" s="8">
        <v>0.94839925764738475</v>
      </c>
      <c r="AP1428" s="8">
        <v>1.0288269575042854</v>
      </c>
      <c r="AQ1428" s="8">
        <v>-103.8527516585316</v>
      </c>
    </row>
    <row r="1429" spans="32:43" x14ac:dyDescent="0.25">
      <c r="AF1429" t="str">
        <v>Swaziland|2001</v>
      </c>
      <c r="AG1429">
        <v>568</v>
      </c>
      <c r="AH1429" s="8">
        <v>679.07705880580352</v>
      </c>
      <c r="AI1429" s="8">
        <v>-111.07705880580352</v>
      </c>
      <c r="AJ1429" s="8">
        <v>-115.41074759937312</v>
      </c>
      <c r="AK1429" s="8">
        <v>3.7550131887310788E-2</v>
      </c>
      <c r="AL1429" s="8">
        <v>-1.1773193098854486</v>
      </c>
      <c r="AM1429" s="8">
        <v>7.7254510260497235E-3</v>
      </c>
      <c r="AN1429" s="8">
        <v>1.0978128158472511</v>
      </c>
      <c r="AO1429" s="8">
        <v>0.95060475923796706</v>
      </c>
      <c r="AP1429" s="8">
        <v>1.0850434599063066</v>
      </c>
      <c r="AQ1429" s="8">
        <v>-115.41074759937312</v>
      </c>
    </row>
    <row r="1430" spans="32:43" x14ac:dyDescent="0.25">
      <c r="AF1430" t="str">
        <v>Swaziland|2000</v>
      </c>
      <c r="AG1430">
        <v>536</v>
      </c>
      <c r="AH1430" s="8">
        <v>656.59353692120362</v>
      </c>
      <c r="AI1430" s="8">
        <v>-120.59353692120362</v>
      </c>
      <c r="AJ1430" s="8">
        <v>-124.84450341359702</v>
      </c>
      <c r="AK1430" s="8">
        <v>3.40500893203955E-2</v>
      </c>
      <c r="AL1430" s="8">
        <v>-1.2758678200849713</v>
      </c>
      <c r="AM1430" s="8">
        <v>8.1974160251495291E-3</v>
      </c>
      <c r="AN1430" s="8">
        <v>1.106182200861207</v>
      </c>
      <c r="AO1430" s="8">
        <v>0.95704446604849114</v>
      </c>
      <c r="AP1430" s="8">
        <v>1.129543190889561</v>
      </c>
      <c r="AQ1430" s="8">
        <v>-124.84450341359702</v>
      </c>
    </row>
    <row r="1431" spans="32:43" x14ac:dyDescent="0.25">
      <c r="AF1431" t="str">
        <v>Sweden|2014</v>
      </c>
      <c r="AG1431">
        <v>54</v>
      </c>
      <c r="AH1431" s="8">
        <v>76.199325712316607</v>
      </c>
      <c r="AI1431" s="8">
        <v>-22.199325712316607</v>
      </c>
      <c r="AJ1431" s="8">
        <v>-22.343306997944861</v>
      </c>
      <c r="AK1431" s="8">
        <v>6.4440454424002161E-3</v>
      </c>
      <c r="AL1431" s="8">
        <v>-0.23158081194785074</v>
      </c>
      <c r="AM1431" s="8">
        <v>4.9690500185380385E-5</v>
      </c>
      <c r="AN1431" s="8">
        <v>1.106182200861207</v>
      </c>
      <c r="AO1431" s="8">
        <v>0.95878580109895095</v>
      </c>
      <c r="AP1431" s="8">
        <v>0.48122844050185848</v>
      </c>
      <c r="AQ1431" s="8">
        <v>-22.343306997944861</v>
      </c>
    </row>
    <row r="1432" spans="32:43" x14ac:dyDescent="0.25">
      <c r="AF1432" t="str">
        <v>Sweden|2013</v>
      </c>
      <c r="AG1432">
        <v>57</v>
      </c>
      <c r="AH1432" s="8">
        <v>75.88317823115554</v>
      </c>
      <c r="AI1432" s="8">
        <v>-18.88317823115554</v>
      </c>
      <c r="AJ1432" s="8">
        <v>-19.005225911562956</v>
      </c>
      <c r="AK1432" s="8">
        <v>6.4217958247557855E-3</v>
      </c>
      <c r="AL1432" s="8">
        <v>-0.19698493730421127</v>
      </c>
      <c r="AM1432" s="8">
        <v>3.5827989199238561E-5</v>
      </c>
      <c r="AN1432" s="8">
        <v>1.106182200861207</v>
      </c>
      <c r="AO1432" s="8">
        <v>0.95884303325890474</v>
      </c>
      <c r="AP1432" s="8">
        <v>0.44382985174975698</v>
      </c>
      <c r="AQ1432" s="8">
        <v>-19.005225911562956</v>
      </c>
    </row>
    <row r="1433" spans="32:43" x14ac:dyDescent="0.25">
      <c r="AF1433" t="str">
        <v>Sweden|2012</v>
      </c>
      <c r="AG1433">
        <v>57</v>
      </c>
      <c r="AH1433" s="8">
        <v>32.563592823162907</v>
      </c>
      <c r="AI1433" s="8">
        <v>24.436407176837093</v>
      </c>
      <c r="AJ1433" s="8">
        <v>25.246419001968288</v>
      </c>
      <c r="AK1433" s="8">
        <v>3.2084226482498132E-2</v>
      </c>
      <c r="AL1433" s="8">
        <v>0.25827211774437031</v>
      </c>
      <c r="AM1433" s="8">
        <v>3.1587191491820138E-4</v>
      </c>
      <c r="AN1433" s="8">
        <v>1.106182200861207</v>
      </c>
      <c r="AO1433" s="8">
        <v>0.96049343676625509</v>
      </c>
      <c r="AP1433" s="8">
        <v>0.50820479901745352</v>
      </c>
      <c r="AQ1433" s="8">
        <v>25.246419001968288</v>
      </c>
    </row>
    <row r="1434" spans="32:43" x14ac:dyDescent="0.25">
      <c r="AF1434" t="str">
        <v>Sweden|2011</v>
      </c>
      <c r="AG1434">
        <v>58</v>
      </c>
      <c r="AH1434" s="8">
        <v>27.328844615281071</v>
      </c>
      <c r="AI1434" s="8">
        <v>30.671155384718929</v>
      </c>
      <c r="AJ1434" s="8">
        <v>31.804843031526936</v>
      </c>
      <c r="AK1434" s="8">
        <v>3.5645126299923058E-2</v>
      </c>
      <c r="AL1434" s="8">
        <v>0.32476607049856815</v>
      </c>
      <c r="AM1434" s="8">
        <v>5.5693760050141386E-4</v>
      </c>
      <c r="AN1434" s="8">
        <v>1.1174634002413726</v>
      </c>
      <c r="AO1434" s="8">
        <v>0.96523458074020296</v>
      </c>
      <c r="AP1434" s="8">
        <v>0.56988250587166489</v>
      </c>
      <c r="AQ1434" s="8">
        <v>31.804843031526936</v>
      </c>
    </row>
    <row r="1435" spans="32:43" x14ac:dyDescent="0.25">
      <c r="AF1435" t="str">
        <v>Syrian Arab Republic|2007</v>
      </c>
      <c r="AG1435">
        <v>121</v>
      </c>
      <c r="AH1435" s="8">
        <v>153.14851359863994</v>
      </c>
      <c r="AI1435" s="8">
        <v>-32.148513598639937</v>
      </c>
      <c r="AJ1435" s="8">
        <v>-32.191432980522904</v>
      </c>
      <c r="AK1435" s="8">
        <v>1.3332547795849219E-3</v>
      </c>
      <c r="AL1435" s="8">
        <v>-0.33451034863186818</v>
      </c>
      <c r="AM1435" s="8">
        <v>2.1340944513418516E-5</v>
      </c>
      <c r="AN1435" s="8">
        <v>1.1174634002413726</v>
      </c>
      <c r="AO1435" s="8">
        <v>0.96826036103278401</v>
      </c>
      <c r="AP1435" s="8">
        <v>0.57836869610298602</v>
      </c>
      <c r="AQ1435" s="8">
        <v>-32.191432980522904</v>
      </c>
    </row>
    <row r="1436" spans="32:43" x14ac:dyDescent="0.25">
      <c r="AF1436" t="str">
        <v>Syrian Arab Republic|2006</v>
      </c>
      <c r="AG1436">
        <v>123</v>
      </c>
      <c r="AH1436" s="8">
        <v>154.60498219398417</v>
      </c>
      <c r="AI1436" s="8">
        <v>-31.604982193984171</v>
      </c>
      <c r="AJ1436" s="8">
        <v>-31.643128685306291</v>
      </c>
      <c r="AK1436" s="8">
        <v>1.2055221119722098E-3</v>
      </c>
      <c r="AL1436" s="8">
        <v>-0.32883378996532758</v>
      </c>
      <c r="AM1436" s="8">
        <v>1.8644634926769882E-5</v>
      </c>
      <c r="AN1436" s="8">
        <v>1.1174634002413726</v>
      </c>
      <c r="AO1436" s="8">
        <v>0.96899820048142338</v>
      </c>
      <c r="AP1436" s="8">
        <v>0.57344031072582224</v>
      </c>
      <c r="AQ1436" s="8">
        <v>-31.643128685306291</v>
      </c>
    </row>
    <row r="1437" spans="32:43" x14ac:dyDescent="0.25">
      <c r="AF1437" t="str">
        <v>Syrian Arab Republic|2005</v>
      </c>
      <c r="AG1437">
        <v>127</v>
      </c>
      <c r="AH1437" s="8">
        <v>160.17472019711619</v>
      </c>
      <c r="AI1437" s="8">
        <v>-33.174720197116187</v>
      </c>
      <c r="AJ1437" s="8">
        <v>-33.213833490747533</v>
      </c>
      <c r="AK1437" s="8">
        <v>1.1776205731338035E-3</v>
      </c>
      <c r="AL1437" s="8">
        <v>-0.34516129569365744</v>
      </c>
      <c r="AM1437" s="8">
        <v>2.0066113338226524E-5</v>
      </c>
      <c r="AN1437" s="8">
        <v>1.1174634002413726</v>
      </c>
      <c r="AO1437" s="8">
        <v>0.97710202500436583</v>
      </c>
      <c r="AP1437" s="8">
        <v>0.58750429419167438</v>
      </c>
      <c r="AQ1437" s="8">
        <v>-33.213833490747533</v>
      </c>
    </row>
    <row r="1438" spans="32:43" x14ac:dyDescent="0.25">
      <c r="AF1438" t="str">
        <v>Syrian Arab Republic|2004</v>
      </c>
      <c r="AG1438">
        <v>131</v>
      </c>
      <c r="AH1438" s="8">
        <v>166.43538344418835</v>
      </c>
      <c r="AI1438" s="8">
        <v>-35.435383444188346</v>
      </c>
      <c r="AJ1438" s="8">
        <v>-35.478330241126095</v>
      </c>
      <c r="AK1438" s="8">
        <v>1.210507840866905E-3</v>
      </c>
      <c r="AL1438" s="8">
        <v>-0.36868809000457209</v>
      </c>
      <c r="AM1438" s="8">
        <v>2.3534979219821204E-5</v>
      </c>
      <c r="AN1438" s="8">
        <v>1.1174634002413726</v>
      </c>
      <c r="AO1438" s="8">
        <v>0.9799078773253509</v>
      </c>
      <c r="AP1438" s="8">
        <v>0.60719691205124893</v>
      </c>
      <c r="AQ1438" s="8">
        <v>-35.478330241126095</v>
      </c>
    </row>
    <row r="1439" spans="32:43" x14ac:dyDescent="0.25">
      <c r="AF1439" t="str">
        <v>Syrian Arab Republic|2003</v>
      </c>
      <c r="AG1439">
        <v>134</v>
      </c>
      <c r="AH1439" s="8">
        <v>171.67204766868642</v>
      </c>
      <c r="AI1439" s="8">
        <v>-37.672047668686417</v>
      </c>
      <c r="AJ1439" s="8">
        <v>-37.714459799388408</v>
      </c>
      <c r="AK1439" s="8">
        <v>1.1245588808004212E-3</v>
      </c>
      <c r="AL1439" s="8">
        <v>-0.39194263992934669</v>
      </c>
      <c r="AM1439" s="8">
        <v>2.4706876882709436E-5</v>
      </c>
      <c r="AN1439" s="8">
        <v>1.1174634002413726</v>
      </c>
      <c r="AO1439" s="8">
        <v>0.98303586613327165</v>
      </c>
      <c r="AP1439" s="8">
        <v>0.62605322451796919</v>
      </c>
      <c r="AQ1439" s="8">
        <v>-37.714459799388408</v>
      </c>
    </row>
    <row r="1440" spans="32:43" x14ac:dyDescent="0.25">
      <c r="AF1440" t="str">
        <v>Syrian Arab Republic|2002</v>
      </c>
      <c r="AG1440">
        <v>135</v>
      </c>
      <c r="AH1440" s="8">
        <v>172.96674186108135</v>
      </c>
      <c r="AI1440" s="8">
        <v>-37.966741861081346</v>
      </c>
      <c r="AJ1440" s="8">
        <v>-38.010486455214256</v>
      </c>
      <c r="AK1440" s="8">
        <v>1.150855940358665E-3</v>
      </c>
      <c r="AL1440" s="8">
        <v>-0.39501385881686174</v>
      </c>
      <c r="AM1440" s="8">
        <v>2.5683114482276575E-5</v>
      </c>
      <c r="AN1440" s="8">
        <v>1.1174634002413726</v>
      </c>
      <c r="AO1440" s="8">
        <v>0.9832924010633487</v>
      </c>
      <c r="AP1440" s="8">
        <v>0.62850127988482385</v>
      </c>
      <c r="AQ1440" s="8">
        <v>-38.010486455214256</v>
      </c>
    </row>
    <row r="1441" spans="32:43" x14ac:dyDescent="0.25">
      <c r="AF1441" t="str">
        <v>Syrian Arab Republic|2001</v>
      </c>
      <c r="AG1441">
        <v>135</v>
      </c>
      <c r="AH1441" s="8">
        <v>174.5389886783245</v>
      </c>
      <c r="AI1441" s="8">
        <v>-39.5389886783245</v>
      </c>
      <c r="AJ1441" s="8">
        <v>-39.585110464052597</v>
      </c>
      <c r="AK1441" s="8">
        <v>1.1651296456525022E-3</v>
      </c>
      <c r="AL1441" s="8">
        <v>-0.41137478019262408</v>
      </c>
      <c r="AM1441" s="8">
        <v>2.8200567205920315E-5</v>
      </c>
      <c r="AN1441" s="8">
        <v>1.1174634002413726</v>
      </c>
      <c r="AO1441" s="8">
        <v>0.98432035477520763</v>
      </c>
      <c r="AP1441" s="8">
        <v>0.64138504830766363</v>
      </c>
      <c r="AQ1441" s="8">
        <v>-39.585110464052597</v>
      </c>
    </row>
    <row r="1442" spans="32:43" x14ac:dyDescent="0.25">
      <c r="AF1442" t="str">
        <v>Syrian Arab Republic|2000</v>
      </c>
      <c r="AG1442">
        <v>136</v>
      </c>
      <c r="AH1442" s="8">
        <v>176.47051257734589</v>
      </c>
      <c r="AI1442" s="8">
        <v>-40.470512577345886</v>
      </c>
      <c r="AJ1442" s="8">
        <v>-40.517948290623536</v>
      </c>
      <c r="AK1442" s="8">
        <v>1.1707333485251135E-3</v>
      </c>
      <c r="AL1442" s="8">
        <v>-0.42106779848629511</v>
      </c>
      <c r="AM1442" s="8">
        <v>2.9687440029265255E-5</v>
      </c>
      <c r="AN1442" s="8">
        <v>1.1174634002413726</v>
      </c>
      <c r="AO1442" s="8">
        <v>0.98992160526148554</v>
      </c>
      <c r="AP1442" s="8">
        <v>0.64889737130481207</v>
      </c>
      <c r="AQ1442" s="8">
        <v>-40.517948290623536</v>
      </c>
    </row>
    <row r="1443" spans="32:43" x14ac:dyDescent="0.25">
      <c r="AF1443" t="str">
        <v>Tajikistan|2014</v>
      </c>
      <c r="AG1443">
        <v>162</v>
      </c>
      <c r="AH1443" s="8">
        <v>153.97282855148788</v>
      </c>
      <c r="AI1443" s="8">
        <v>8.0271714485121208</v>
      </c>
      <c r="AJ1443" s="8">
        <v>8.0403406747367043</v>
      </c>
      <c r="AK1443" s="8">
        <v>1.6378940591364266E-3</v>
      </c>
      <c r="AL1443" s="8">
        <v>8.353672575582019E-2</v>
      </c>
      <c r="AM1443" s="8">
        <v>1.6355151715573389E-6</v>
      </c>
      <c r="AN1443" s="8">
        <v>1.1433807685649422</v>
      </c>
      <c r="AO1443" s="8">
        <v>0.99136343479984657</v>
      </c>
      <c r="AP1443" s="8">
        <v>0.28902720590944408</v>
      </c>
      <c r="AQ1443" s="8">
        <v>8.0403406747367043</v>
      </c>
    </row>
    <row r="1444" spans="32:43" x14ac:dyDescent="0.25">
      <c r="AF1444" t="str">
        <v>Tajikistan|2013</v>
      </c>
      <c r="AG1444">
        <v>163</v>
      </c>
      <c r="AH1444" s="8">
        <v>155.43589334429029</v>
      </c>
      <c r="AI1444" s="8">
        <v>7.5641066557097076</v>
      </c>
      <c r="AJ1444" s="8">
        <v>7.5763805294871878</v>
      </c>
      <c r="AK1444" s="8">
        <v>1.6200181247114323E-3</v>
      </c>
      <c r="AL1444" s="8">
        <v>7.8717023850825782E-2</v>
      </c>
      <c r="AM1444" s="8">
        <v>1.4363599941647772E-6</v>
      </c>
      <c r="AN1444" s="8">
        <v>1.1433807685649422</v>
      </c>
      <c r="AO1444" s="8">
        <v>0.99342488871988188</v>
      </c>
      <c r="AP1444" s="8">
        <v>0.28056554287871094</v>
      </c>
      <c r="AQ1444" s="8">
        <v>7.5763805294871878</v>
      </c>
    </row>
    <row r="1445" spans="32:43" x14ac:dyDescent="0.25">
      <c r="AF1445" t="str">
        <v>Tajikistan|2012</v>
      </c>
      <c r="AG1445">
        <v>164</v>
      </c>
      <c r="AH1445" s="8">
        <v>156.53461504791588</v>
      </c>
      <c r="AI1445" s="8">
        <v>7.465384952084122</v>
      </c>
      <c r="AJ1445" s="8">
        <v>7.4769876564118869</v>
      </c>
      <c r="AK1445" s="8">
        <v>1.5517886160764849E-3</v>
      </c>
      <c r="AL1445" s="8">
        <v>7.7687006931657754E-2</v>
      </c>
      <c r="AM1445" s="8">
        <v>1.3400029590685272E-6</v>
      </c>
      <c r="AN1445" s="8">
        <v>1.1433807685649422</v>
      </c>
      <c r="AO1445" s="8">
        <v>0.99481622398018132</v>
      </c>
      <c r="AP1445" s="8">
        <v>0.2787238901344084</v>
      </c>
      <c r="AQ1445" s="8">
        <v>7.4769876564118869</v>
      </c>
    </row>
    <row r="1446" spans="32:43" x14ac:dyDescent="0.25">
      <c r="AF1446" t="str">
        <v>Tajikistan|2011</v>
      </c>
      <c r="AG1446">
        <v>166</v>
      </c>
      <c r="AH1446" s="8">
        <v>157.77833471881493</v>
      </c>
      <c r="AI1446" s="8">
        <v>8.2216652811850679</v>
      </c>
      <c r="AJ1446" s="8">
        <v>8.2333232843580006</v>
      </c>
      <c r="AK1446" s="8">
        <v>1.4159535305847755E-3</v>
      </c>
      <c r="AL1446" s="8">
        <v>8.5551264769333293E-2</v>
      </c>
      <c r="AM1446" s="8">
        <v>1.482583649125974E-6</v>
      </c>
      <c r="AN1446" s="8">
        <v>1.1433807685649422</v>
      </c>
      <c r="AO1446" s="8">
        <v>0.9975912656304331</v>
      </c>
      <c r="AP1446" s="8">
        <v>0.29249147811403547</v>
      </c>
      <c r="AQ1446" s="8">
        <v>8.2333232843580006</v>
      </c>
    </row>
    <row r="1447" spans="32:43" x14ac:dyDescent="0.25">
      <c r="AF1447" t="str">
        <v>Tajikistan|2010</v>
      </c>
      <c r="AG1447">
        <v>171</v>
      </c>
      <c r="AH1447" s="8">
        <v>157.81857210660209</v>
      </c>
      <c r="AI1447" s="8">
        <v>13.18142789339791</v>
      </c>
      <c r="AJ1447" s="8">
        <v>13.200156031635679</v>
      </c>
      <c r="AK1447" s="8">
        <v>1.418781580527185E-3</v>
      </c>
      <c r="AL1447" s="8">
        <v>0.13716070723163834</v>
      </c>
      <c r="AM1447" s="8">
        <v>3.8185065475536759E-6</v>
      </c>
      <c r="AN1447" s="8">
        <v>1.1551497492767731</v>
      </c>
      <c r="AO1447" s="8">
        <v>0.99976658995428791</v>
      </c>
      <c r="AP1447" s="8">
        <v>0.37035213949920465</v>
      </c>
      <c r="AQ1447" s="8">
        <v>13.200156031635679</v>
      </c>
    </row>
    <row r="1448" spans="32:43" x14ac:dyDescent="0.25">
      <c r="AF1448" t="str">
        <v>Tajikistan|2009</v>
      </c>
      <c r="AG1448">
        <v>174</v>
      </c>
      <c r="AH1448" s="8">
        <v>157.77912835780583</v>
      </c>
      <c r="AI1448" s="8">
        <v>16.220871642194169</v>
      </c>
      <c r="AJ1448" s="8">
        <v>16.244086116452095</v>
      </c>
      <c r="AK1448" s="8">
        <v>1.4291031266089002E-3</v>
      </c>
      <c r="AL1448" s="8">
        <v>0.16878882491203812</v>
      </c>
      <c r="AM1448" s="8">
        <v>5.8247059310420526E-6</v>
      </c>
      <c r="AN1448" s="8">
        <v>1.1551497492767731</v>
      </c>
      <c r="AO1448" s="8">
        <v>1.0003243378442375</v>
      </c>
      <c r="AP1448" s="8">
        <v>0.41083917158912453</v>
      </c>
      <c r="AQ1448" s="8">
        <v>16.244086116452095</v>
      </c>
    </row>
    <row r="1449" spans="32:43" x14ac:dyDescent="0.25">
      <c r="AF1449" t="str">
        <v>Tajikistan|2008</v>
      </c>
      <c r="AG1449">
        <v>178</v>
      </c>
      <c r="AH1449" s="8">
        <v>163.27091173743639</v>
      </c>
      <c r="AI1449" s="8">
        <v>14.729088262563607</v>
      </c>
      <c r="AJ1449" s="8">
        <v>14.749895979106853</v>
      </c>
      <c r="AK1449" s="8">
        <v>1.410702595646747E-3</v>
      </c>
      <c r="AL1449" s="8">
        <v>0.1532644268109776</v>
      </c>
      <c r="AM1449" s="8">
        <v>4.7405993103382146E-6</v>
      </c>
      <c r="AN1449" s="8">
        <v>1.1551497492767731</v>
      </c>
      <c r="AO1449" s="8">
        <v>1.0012843321213067</v>
      </c>
      <c r="AP1449" s="8">
        <v>0.39149000857107147</v>
      </c>
      <c r="AQ1449" s="8">
        <v>14.749895979106853</v>
      </c>
    </row>
    <row r="1450" spans="32:43" x14ac:dyDescent="0.25">
      <c r="AF1450" t="str">
        <v>Tajikistan|2007</v>
      </c>
      <c r="AG1450">
        <v>181</v>
      </c>
      <c r="AH1450" s="8">
        <v>161.96078214291731</v>
      </c>
      <c r="AI1450" s="8">
        <v>19.03921785708269</v>
      </c>
      <c r="AJ1450" s="8">
        <v>19.066122851565009</v>
      </c>
      <c r="AK1450" s="8">
        <v>1.4111413574633418E-3</v>
      </c>
      <c r="AL1450" s="8">
        <v>0.19811378687148376</v>
      </c>
      <c r="AM1450" s="8">
        <v>7.9234653461231568E-6</v>
      </c>
      <c r="AN1450" s="8">
        <v>1.1640825990533856</v>
      </c>
      <c r="AO1450" s="8">
        <v>1.0014083801541012</v>
      </c>
      <c r="AP1450" s="8">
        <v>0.44509974935005719</v>
      </c>
      <c r="AQ1450" s="8">
        <v>19.066122851565009</v>
      </c>
    </row>
    <row r="1451" spans="32:43" x14ac:dyDescent="0.25">
      <c r="AF1451" t="str">
        <v>Tajikistan|2006</v>
      </c>
      <c r="AG1451">
        <v>183</v>
      </c>
      <c r="AH1451" s="8">
        <v>164.93292662943367</v>
      </c>
      <c r="AI1451" s="8">
        <v>18.067073370566334</v>
      </c>
      <c r="AJ1451" s="8">
        <v>18.09209006035293</v>
      </c>
      <c r="AK1451" s="8">
        <v>1.3827418337595226E-3</v>
      </c>
      <c r="AL1451" s="8">
        <v>0.18799540262285094</v>
      </c>
      <c r="AM1451" s="8">
        <v>6.9909863256796481E-6</v>
      </c>
      <c r="AN1451" s="8">
        <v>1.167080942006796</v>
      </c>
      <c r="AO1451" s="8">
        <v>1.0015428327543263</v>
      </c>
      <c r="AP1451" s="8">
        <v>0.43358436621129565</v>
      </c>
      <c r="AQ1451" s="8">
        <v>18.09209006035293</v>
      </c>
    </row>
    <row r="1452" spans="32:43" x14ac:dyDescent="0.25">
      <c r="AF1452" t="str">
        <v>Tajikistan|2005</v>
      </c>
      <c r="AG1452">
        <v>194</v>
      </c>
      <c r="AH1452" s="8">
        <v>166.24360382671614</v>
      </c>
      <c r="AI1452" s="8">
        <v>27.756396173283861</v>
      </c>
      <c r="AJ1452" s="8">
        <v>27.794341833866635</v>
      </c>
      <c r="AK1452" s="8">
        <v>1.3652296863003524E-3</v>
      </c>
      <c r="AL1452" s="8">
        <v>0.28881429849869356</v>
      </c>
      <c r="AM1452" s="8">
        <v>1.6290648783403942E-5</v>
      </c>
      <c r="AN1452" s="8">
        <v>1.167080942006796</v>
      </c>
      <c r="AO1452" s="8">
        <v>1.0019696415297259</v>
      </c>
      <c r="AP1452" s="8">
        <v>0.53741445691262679</v>
      </c>
      <c r="AQ1452" s="8">
        <v>27.794341833866635</v>
      </c>
    </row>
    <row r="1453" spans="32:43" x14ac:dyDescent="0.25">
      <c r="AF1453" t="str">
        <v>Tajikistan|2004</v>
      </c>
      <c r="AG1453">
        <v>177</v>
      </c>
      <c r="AH1453" s="8">
        <v>167.79700324358328</v>
      </c>
      <c r="AI1453" s="8">
        <v>9.2029967564167237</v>
      </c>
      <c r="AJ1453" s="8">
        <v>9.2156864487248544</v>
      </c>
      <c r="AK1453" s="8">
        <v>1.3769665861285672E-3</v>
      </c>
      <c r="AL1453" s="8">
        <v>9.5760726833774151E-2</v>
      </c>
      <c r="AM1453" s="8">
        <v>1.8063364691951073E-6</v>
      </c>
      <c r="AN1453" s="8">
        <v>1.1731093165759767</v>
      </c>
      <c r="AO1453" s="8">
        <v>1.0057252334545679</v>
      </c>
      <c r="AP1453" s="8">
        <v>0.30945230138710256</v>
      </c>
      <c r="AQ1453" s="8">
        <v>9.2156864487248544</v>
      </c>
    </row>
    <row r="1454" spans="32:43" x14ac:dyDescent="0.25">
      <c r="AF1454" t="str">
        <v>Tajikistan|2003</v>
      </c>
      <c r="AG1454">
        <v>182</v>
      </c>
      <c r="AH1454" s="8">
        <v>173.39176101294939</v>
      </c>
      <c r="AI1454" s="8">
        <v>8.608238987050612</v>
      </c>
      <c r="AJ1454" s="8">
        <v>8.6202828176460446</v>
      </c>
      <c r="AK1454" s="8">
        <v>1.3971502849975158E-3</v>
      </c>
      <c r="AL1454" s="8">
        <v>8.9572948312484121E-2</v>
      </c>
      <c r="AM1454" s="8">
        <v>1.60363682758267E-6</v>
      </c>
      <c r="AN1454" s="8">
        <v>1.1731093165759767</v>
      </c>
      <c r="AO1454" s="8">
        <v>1.0064496316107194</v>
      </c>
      <c r="AP1454" s="8">
        <v>0.29928740085824551</v>
      </c>
      <c r="AQ1454" s="8">
        <v>8.6202828176460446</v>
      </c>
    </row>
    <row r="1455" spans="32:43" x14ac:dyDescent="0.25">
      <c r="AF1455" t="str">
        <v>Tajikistan|2002</v>
      </c>
      <c r="AG1455">
        <v>193</v>
      </c>
      <c r="AH1455" s="8">
        <v>178.59135352730954</v>
      </c>
      <c r="AI1455" s="8">
        <v>14.408646472690464</v>
      </c>
      <c r="AJ1455" s="8">
        <v>14.42859900585573</v>
      </c>
      <c r="AK1455" s="8">
        <v>1.382846190206681E-3</v>
      </c>
      <c r="AL1455" s="8">
        <v>0.14992795904790304</v>
      </c>
      <c r="AM1455" s="8">
        <v>4.4467434464678082E-6</v>
      </c>
      <c r="AN1455" s="8">
        <v>1.1731093165759767</v>
      </c>
      <c r="AO1455" s="8">
        <v>1.007615380494046</v>
      </c>
      <c r="AP1455" s="8">
        <v>0.38720531898193633</v>
      </c>
      <c r="AQ1455" s="8">
        <v>14.42859900585573</v>
      </c>
    </row>
    <row r="1456" spans="32:43" x14ac:dyDescent="0.25">
      <c r="AF1456" t="str">
        <v>Thailand|2014</v>
      </c>
      <c r="AG1456">
        <v>152</v>
      </c>
      <c r="AH1456" s="8">
        <v>140.3957814477545</v>
      </c>
      <c r="AI1456" s="8">
        <v>11.604218552245499</v>
      </c>
      <c r="AJ1456" s="8">
        <v>11.621002145806905</v>
      </c>
      <c r="AK1456" s="8">
        <v>1.4442466622779922E-3</v>
      </c>
      <c r="AL1456" s="8">
        <v>0.12075043244234239</v>
      </c>
      <c r="AM1456" s="8">
        <v>3.0126480861829683E-6</v>
      </c>
      <c r="AN1456" s="8">
        <v>1.1731093165759767</v>
      </c>
      <c r="AO1456" s="8">
        <v>1.0094296119479678</v>
      </c>
      <c r="AP1456" s="8">
        <v>0.34749162931262445</v>
      </c>
      <c r="AQ1456" s="8">
        <v>11.621002145806905</v>
      </c>
    </row>
    <row r="1457" spans="32:43" x14ac:dyDescent="0.25">
      <c r="AF1457" t="str">
        <v>Thailand|2013</v>
      </c>
      <c r="AG1457">
        <v>153</v>
      </c>
      <c r="AH1457" s="8">
        <v>140.72664329984033</v>
      </c>
      <c r="AI1457" s="8">
        <v>12.273356700159667</v>
      </c>
      <c r="AJ1457" s="8">
        <v>12.291281844488386</v>
      </c>
      <c r="AK1457" s="8">
        <v>1.4583624845246283E-3</v>
      </c>
      <c r="AL1457" s="8">
        <v>0.12771420992697313</v>
      </c>
      <c r="AM1457" s="8">
        <v>3.4031391484998293E-6</v>
      </c>
      <c r="AN1457" s="8">
        <v>1.1852957183684145</v>
      </c>
      <c r="AO1457" s="8">
        <v>1.0101874005921916</v>
      </c>
      <c r="AP1457" s="8">
        <v>0.3573712494409324</v>
      </c>
      <c r="AQ1457" s="8">
        <v>12.291281844488386</v>
      </c>
    </row>
    <row r="1458" spans="32:43" x14ac:dyDescent="0.25">
      <c r="AF1458" t="str">
        <v>Thailand|2012</v>
      </c>
      <c r="AG1458">
        <v>154</v>
      </c>
      <c r="AH1458" s="8">
        <v>139.4743847814083</v>
      </c>
      <c r="AI1458" s="8">
        <v>14.525615218591696</v>
      </c>
      <c r="AJ1458" s="8">
        <v>14.547785132508537</v>
      </c>
      <c r="AK1458" s="8">
        <v>1.5239374045538303E-3</v>
      </c>
      <c r="AL1458" s="8">
        <v>0.15115574601314985</v>
      </c>
      <c r="AM1458" s="8">
        <v>4.9817365080289295E-6</v>
      </c>
      <c r="AN1458" s="8">
        <v>1.1852957183684145</v>
      </c>
      <c r="AO1458" s="8">
        <v>1.0114997778667878</v>
      </c>
      <c r="AP1458" s="8">
        <v>0.38878753325325371</v>
      </c>
      <c r="AQ1458" s="8">
        <v>14.547785132508537</v>
      </c>
    </row>
    <row r="1459" spans="32:43" x14ac:dyDescent="0.25">
      <c r="AF1459" t="str">
        <v>Thailand|2011</v>
      </c>
      <c r="AG1459">
        <v>155</v>
      </c>
      <c r="AH1459" s="8">
        <v>144.58112993786375</v>
      </c>
      <c r="AI1459" s="8">
        <v>10.41887006213625</v>
      </c>
      <c r="AJ1459" s="8">
        <v>10.432346569794902</v>
      </c>
      <c r="AK1459" s="8">
        <v>1.2918002261994989E-3</v>
      </c>
      <c r="AL1459" s="8">
        <v>0.10840773439916176</v>
      </c>
      <c r="AM1459" s="8">
        <v>2.1715970204910084E-6</v>
      </c>
      <c r="AN1459" s="8">
        <v>1.1852957183684145</v>
      </c>
      <c r="AO1459" s="8">
        <v>1.0165606778891749</v>
      </c>
      <c r="AP1459" s="8">
        <v>0.32925329823581384</v>
      </c>
      <c r="AQ1459" s="8">
        <v>10.432346569794902</v>
      </c>
    </row>
    <row r="1460" spans="32:43" x14ac:dyDescent="0.25">
      <c r="AF1460" t="str">
        <v>Thailand|2010</v>
      </c>
      <c r="AG1460">
        <v>158</v>
      </c>
      <c r="AH1460" s="8">
        <v>150.07114740887874</v>
      </c>
      <c r="AI1460" s="8">
        <v>7.928852591121256</v>
      </c>
      <c r="AJ1460" s="8">
        <v>7.9402235423639329</v>
      </c>
      <c r="AK1460" s="8">
        <v>1.4320694098861281E-3</v>
      </c>
      <c r="AL1460" s="8">
        <v>8.2505042208150484E-2</v>
      </c>
      <c r="AM1460" s="8">
        <v>1.394599146796401E-6</v>
      </c>
      <c r="AN1460" s="8">
        <v>1.1852957183684145</v>
      </c>
      <c r="AO1460" s="8">
        <v>1.018343308318945</v>
      </c>
      <c r="AP1460" s="8">
        <v>0.28723690955054937</v>
      </c>
      <c r="AQ1460" s="8">
        <v>7.9402235423639329</v>
      </c>
    </row>
    <row r="1461" spans="32:43" x14ac:dyDescent="0.25">
      <c r="AF1461" t="str">
        <v>Thailand|2009</v>
      </c>
      <c r="AG1461">
        <v>16</v>
      </c>
      <c r="AH1461" s="8">
        <v>150.04620250014756</v>
      </c>
      <c r="AI1461" s="8">
        <v>-134.04620250014756</v>
      </c>
      <c r="AJ1461" s="8">
        <v>-134.20620687590915</v>
      </c>
      <c r="AK1461" s="8">
        <v>1.192227837193464E-3</v>
      </c>
      <c r="AL1461" s="8">
        <v>-1.3946733834141078</v>
      </c>
      <c r="AM1461" s="8">
        <v>3.3168385332207944E-4</v>
      </c>
      <c r="AN1461" s="8">
        <v>1.1852957183684145</v>
      </c>
      <c r="AO1461" s="8">
        <v>1.0250670907979103</v>
      </c>
      <c r="AP1461" s="8">
        <v>1.1809629051812371</v>
      </c>
      <c r="AQ1461" s="8">
        <v>-134.20620687590915</v>
      </c>
    </row>
    <row r="1462" spans="32:43" x14ac:dyDescent="0.25">
      <c r="AF1462" t="str">
        <v>Thailand|2008</v>
      </c>
      <c r="AG1462">
        <v>162</v>
      </c>
      <c r="AH1462" s="8">
        <v>151.34897711509618</v>
      </c>
      <c r="AI1462" s="8">
        <v>10.651022884903824</v>
      </c>
      <c r="AJ1462" s="8">
        <v>10.663842598577014</v>
      </c>
      <c r="AK1462" s="8">
        <v>1.2021664380999979E-3</v>
      </c>
      <c r="AL1462" s="8">
        <v>0.11081829811490185</v>
      </c>
      <c r="AM1462" s="8">
        <v>2.1116012965621375E-6</v>
      </c>
      <c r="AN1462" s="8">
        <v>1.1852957183684145</v>
      </c>
      <c r="AO1462" s="8">
        <v>1.0339230220748026</v>
      </c>
      <c r="AP1462" s="8">
        <v>0.33289382408645229</v>
      </c>
      <c r="AQ1462" s="8">
        <v>10.663842598577014</v>
      </c>
    </row>
    <row r="1463" spans="32:43" x14ac:dyDescent="0.25">
      <c r="AF1463" t="str">
        <v>Thailand|2007</v>
      </c>
      <c r="AG1463">
        <v>165</v>
      </c>
      <c r="AH1463" s="8">
        <v>162.34770680766906</v>
      </c>
      <c r="AI1463" s="8">
        <v>2.6522931923309443</v>
      </c>
      <c r="AJ1463" s="8">
        <v>2.6556216444761276</v>
      </c>
      <c r="AK1463" s="8">
        <v>1.2533608287560003E-3</v>
      </c>
      <c r="AL1463" s="8">
        <v>2.7596424661916138E-2</v>
      </c>
      <c r="AM1463" s="8">
        <v>1.3653009280147547E-7</v>
      </c>
      <c r="AN1463" s="8">
        <v>1.2039124786942532</v>
      </c>
      <c r="AO1463" s="8">
        <v>1.0374734163914705</v>
      </c>
      <c r="AP1463" s="8">
        <v>0.16612171640672432</v>
      </c>
      <c r="AQ1463" s="8">
        <v>2.6556216444761276</v>
      </c>
    </row>
    <row r="1464" spans="32:43" x14ac:dyDescent="0.25">
      <c r="AF1464" t="str">
        <v>Thailand|2006</v>
      </c>
      <c r="AG1464">
        <v>168</v>
      </c>
      <c r="AH1464" s="8">
        <v>162.20766228516203</v>
      </c>
      <c r="AI1464" s="8">
        <v>5.79233771483797</v>
      </c>
      <c r="AJ1464" s="8">
        <v>5.7995640524309735</v>
      </c>
      <c r="AK1464" s="8">
        <v>1.2460139292667469E-3</v>
      </c>
      <c r="AL1464" s="8">
        <v>6.0267554092266404E-2</v>
      </c>
      <c r="AM1464" s="8">
        <v>6.4734152178207037E-7</v>
      </c>
      <c r="AN1464" s="8">
        <v>1.2039124786942532</v>
      </c>
      <c r="AO1464" s="8">
        <v>1.0410035026312483</v>
      </c>
      <c r="AP1464" s="8">
        <v>0.24549450929148375</v>
      </c>
      <c r="AQ1464" s="8">
        <v>5.7995640524309735</v>
      </c>
    </row>
    <row r="1465" spans="32:43" x14ac:dyDescent="0.25">
      <c r="AF1465" t="str">
        <v>Thailand|2005</v>
      </c>
      <c r="AG1465">
        <v>177</v>
      </c>
      <c r="AH1465" s="8">
        <v>168.73196665289407</v>
      </c>
      <c r="AI1465" s="8">
        <v>8.2680333471059271</v>
      </c>
      <c r="AJ1465" s="8">
        <v>8.2788880840845298</v>
      </c>
      <c r="AK1465" s="8">
        <v>1.3111346437294381E-3</v>
      </c>
      <c r="AL1465" s="8">
        <v>8.6029236758431063E-2</v>
      </c>
      <c r="AM1465" s="8">
        <v>1.3880694141801503E-6</v>
      </c>
      <c r="AN1465" s="8">
        <v>1.2039124786942532</v>
      </c>
      <c r="AO1465" s="8">
        <v>1.0460026329053578</v>
      </c>
      <c r="AP1465" s="8">
        <v>0.29330740999577742</v>
      </c>
      <c r="AQ1465" s="8">
        <v>8.2788880840845298</v>
      </c>
    </row>
    <row r="1466" spans="32:43" x14ac:dyDescent="0.25">
      <c r="AF1466" t="str">
        <v>Thailand|2004</v>
      </c>
      <c r="AG1466">
        <v>189</v>
      </c>
      <c r="AH1466" s="8">
        <v>169.91990335055954</v>
      </c>
      <c r="AI1466" s="8">
        <v>19.080096649440463</v>
      </c>
      <c r="AJ1466" s="8">
        <v>19.104899830604115</v>
      </c>
      <c r="AK1466" s="8">
        <v>1.2982628217666748E-3</v>
      </c>
      <c r="AL1466" s="8">
        <v>0.19852793344558503</v>
      </c>
      <c r="AM1466" s="8">
        <v>7.3193416389373809E-6</v>
      </c>
      <c r="AN1466" s="8">
        <v>1.2039124786942532</v>
      </c>
      <c r="AO1466" s="8">
        <v>1.0498934496272629</v>
      </c>
      <c r="AP1466" s="8">
        <v>0.44556473541516395</v>
      </c>
      <c r="AQ1466" s="8">
        <v>19.104899830604115</v>
      </c>
    </row>
    <row r="1467" spans="32:43" x14ac:dyDescent="0.25">
      <c r="AF1467" t="str">
        <v>Thailand|2003</v>
      </c>
      <c r="AG1467">
        <v>189</v>
      </c>
      <c r="AH1467" s="8">
        <v>172.29906017288133</v>
      </c>
      <c r="AI1467" s="8">
        <v>16.700939827118674</v>
      </c>
      <c r="AJ1467" s="8">
        <v>16.722818233469749</v>
      </c>
      <c r="AK1467" s="8">
        <v>1.3082966068056108E-3</v>
      </c>
      <c r="AL1467" s="8">
        <v>0.17377373852806569</v>
      </c>
      <c r="AM1467" s="8">
        <v>5.65125653239597E-6</v>
      </c>
      <c r="AN1467" s="8">
        <v>1.2165591764401678</v>
      </c>
      <c r="AO1467" s="8">
        <v>1.0502340324843864</v>
      </c>
      <c r="AP1467" s="8">
        <v>0.41686177388681933</v>
      </c>
      <c r="AQ1467" s="8">
        <v>16.722818233469749</v>
      </c>
    </row>
    <row r="1468" spans="32:43" x14ac:dyDescent="0.25">
      <c r="AF1468" t="str">
        <v>Thailand|2002</v>
      </c>
      <c r="AG1468">
        <v>192</v>
      </c>
      <c r="AH1468" s="8">
        <v>177.9456450524797</v>
      </c>
      <c r="AI1468" s="8">
        <v>14.054354947520295</v>
      </c>
      <c r="AJ1468" s="8">
        <v>14.073701616923211</v>
      </c>
      <c r="AK1468" s="8">
        <v>1.3746681526665507E-3</v>
      </c>
      <c r="AL1468" s="8">
        <v>0.14624080957180091</v>
      </c>
      <c r="AM1468" s="8">
        <v>4.2056624998687321E-6</v>
      </c>
      <c r="AN1468" s="8">
        <v>1.2165591764401678</v>
      </c>
      <c r="AO1468" s="8">
        <v>1.0531917895067926</v>
      </c>
      <c r="AP1468" s="8">
        <v>0.38241444738895641</v>
      </c>
      <c r="AQ1468" s="8">
        <v>14.073701616923211</v>
      </c>
    </row>
    <row r="1469" spans="32:43" x14ac:dyDescent="0.25">
      <c r="AF1469" t="str">
        <v>Thailand|2001</v>
      </c>
      <c r="AG1469">
        <v>194</v>
      </c>
      <c r="AH1469" s="8">
        <v>182.48333584981609</v>
      </c>
      <c r="AI1469" s="8">
        <v>11.516664150183914</v>
      </c>
      <c r="AJ1469" s="8">
        <v>11.532333794442733</v>
      </c>
      <c r="AK1469" s="8">
        <v>1.3587574326344098E-3</v>
      </c>
      <c r="AL1469" s="8">
        <v>0.1198342348992501</v>
      </c>
      <c r="AM1469" s="8">
        <v>2.791233762608851E-6</v>
      </c>
      <c r="AN1469" s="8">
        <v>1.222956119300886</v>
      </c>
      <c r="AO1469" s="8">
        <v>1.0561882451297311</v>
      </c>
      <c r="AP1469" s="8">
        <v>0.34617081751535628</v>
      </c>
      <c r="AQ1469" s="8">
        <v>11.532333794442733</v>
      </c>
    </row>
    <row r="1470" spans="32:43" x14ac:dyDescent="0.25">
      <c r="AF1470" t="str">
        <v>Thailand|2000</v>
      </c>
      <c r="AG1470">
        <v>194</v>
      </c>
      <c r="AH1470" s="8">
        <v>187.44182694728511</v>
      </c>
      <c r="AI1470" s="8">
        <v>6.558173052714892</v>
      </c>
      <c r="AJ1470" s="8">
        <v>6.5682834906173246</v>
      </c>
      <c r="AK1470" s="8">
        <v>1.5392815972202563E-3</v>
      </c>
      <c r="AL1470" s="8">
        <v>6.8245863767950624E-2</v>
      </c>
      <c r="AM1470" s="8">
        <v>1.025750467325473E-6</v>
      </c>
      <c r="AN1470" s="8">
        <v>1.222956119300886</v>
      </c>
      <c r="AO1470" s="8">
        <v>1.05759301891586</v>
      </c>
      <c r="AP1470" s="8">
        <v>0.26123909310811549</v>
      </c>
      <c r="AQ1470" s="8">
        <v>6.5682834906173246</v>
      </c>
    </row>
    <row r="1471" spans="32:43" x14ac:dyDescent="0.25">
      <c r="AF1471" t="str">
        <v>Timor-Leste|2014</v>
      </c>
      <c r="AG1471">
        <v>155</v>
      </c>
      <c r="AH1471" s="8">
        <v>135.71473117408098</v>
      </c>
      <c r="AI1471" s="8">
        <v>19.285268825919019</v>
      </c>
      <c r="AJ1471" s="8">
        <v>19.325479560825492</v>
      </c>
      <c r="AK1471" s="8">
        <v>2.0807108449709226E-3</v>
      </c>
      <c r="AL1471" s="8">
        <v>0.2007413972187708</v>
      </c>
      <c r="AM1471" s="8">
        <v>1.2003065021310862E-5</v>
      </c>
      <c r="AN1471" s="8">
        <v>1.2294035019788656</v>
      </c>
      <c r="AO1471" s="8">
        <v>1.0604788244554459</v>
      </c>
      <c r="AP1471" s="8">
        <v>0.44804173602329816</v>
      </c>
      <c r="AQ1471" s="8">
        <v>19.325479560825492</v>
      </c>
    </row>
    <row r="1472" spans="32:43" x14ac:dyDescent="0.25">
      <c r="AF1472" t="str">
        <v>Timor-Leste|2013</v>
      </c>
      <c r="AG1472">
        <v>158</v>
      </c>
      <c r="AH1472" s="8">
        <v>135.85091397270068</v>
      </c>
      <c r="AI1472" s="8">
        <v>22.149086027299319</v>
      </c>
      <c r="AJ1472" s="8">
        <v>22.197177381732505</v>
      </c>
      <c r="AK1472" s="8">
        <v>2.166552692990667E-3</v>
      </c>
      <c r="AL1472" s="8">
        <v>0.23056094075126471</v>
      </c>
      <c r="AM1472" s="8">
        <v>1.6488632163938207E-5</v>
      </c>
      <c r="AN1472" s="8">
        <v>1.2294035019788656</v>
      </c>
      <c r="AO1472" s="8">
        <v>1.0648775044025691</v>
      </c>
      <c r="AP1472" s="8">
        <v>0.48016761734967583</v>
      </c>
      <c r="AQ1472" s="8">
        <v>22.197177381732505</v>
      </c>
    </row>
    <row r="1473" spans="32:43" x14ac:dyDescent="0.25">
      <c r="AF1473" t="str">
        <v>Timor-Leste|2012</v>
      </c>
      <c r="AG1473">
        <v>159</v>
      </c>
      <c r="AH1473" s="8">
        <v>135.70688070029112</v>
      </c>
      <c r="AI1473" s="8">
        <v>23.293119299708877</v>
      </c>
      <c r="AJ1473" s="8">
        <v>23.341724835302465</v>
      </c>
      <c r="AK1473" s="8">
        <v>2.0823454965965037E-3</v>
      </c>
      <c r="AL1473" s="8">
        <v>0.24245952626930778</v>
      </c>
      <c r="AM1473" s="8">
        <v>1.752421394360254E-5</v>
      </c>
      <c r="AN1473" s="8">
        <v>1.2294035019788656</v>
      </c>
      <c r="AO1473" s="8">
        <v>1.068484142028763</v>
      </c>
      <c r="AP1473" s="8">
        <v>0.49240179352771224</v>
      </c>
      <c r="AQ1473" s="8">
        <v>23.341724835302465</v>
      </c>
    </row>
    <row r="1474" spans="32:43" x14ac:dyDescent="0.25">
      <c r="AF1474" t="str">
        <v>Timor-Leste|2011</v>
      </c>
      <c r="AG1474">
        <v>161</v>
      </c>
      <c r="AH1474" s="8">
        <v>137.68045778168968</v>
      </c>
      <c r="AI1474" s="8">
        <v>23.319542218310318</v>
      </c>
      <c r="AJ1474" s="8">
        <v>23.363840852305223</v>
      </c>
      <c r="AK1474" s="8">
        <v>1.8960338873621745E-3</v>
      </c>
      <c r="AL1474" s="8">
        <v>0.24271190792523095</v>
      </c>
      <c r="AM1474" s="8">
        <v>1.5986538656827119E-5</v>
      </c>
      <c r="AN1474" s="8">
        <v>1.2294035019788656</v>
      </c>
      <c r="AO1474" s="8">
        <v>1.0692531819025926</v>
      </c>
      <c r="AP1474" s="8">
        <v>0.49265800300536167</v>
      </c>
      <c r="AQ1474" s="8">
        <v>23.363840852305223</v>
      </c>
    </row>
    <row r="1475" spans="32:43" x14ac:dyDescent="0.25">
      <c r="AF1475" t="str">
        <v>Timor-Leste|2010</v>
      </c>
      <c r="AG1475">
        <v>163</v>
      </c>
      <c r="AH1475" s="8">
        <v>137.44408234330183</v>
      </c>
      <c r="AI1475" s="8">
        <v>25.555917656698171</v>
      </c>
      <c r="AJ1475" s="8">
        <v>25.606904398235219</v>
      </c>
      <c r="AK1475" s="8">
        <v>1.991132576750015E-3</v>
      </c>
      <c r="AL1475" s="8">
        <v>0.26600097858219912</v>
      </c>
      <c r="AM1475" s="8">
        <v>2.0166670686033169E-5</v>
      </c>
      <c r="AN1475" s="8">
        <v>1.2424539177781742</v>
      </c>
      <c r="AO1475" s="8">
        <v>1.0761548404026984</v>
      </c>
      <c r="AP1475" s="8">
        <v>0.51575282702298308</v>
      </c>
      <c r="AQ1475" s="8">
        <v>25.606904398235219</v>
      </c>
    </row>
    <row r="1476" spans="32:43" x14ac:dyDescent="0.25">
      <c r="AF1476" t="str">
        <v>Timor-Leste|2009</v>
      </c>
      <c r="AG1476">
        <v>165</v>
      </c>
      <c r="AH1476" s="8">
        <v>141.71215495695282</v>
      </c>
      <c r="AI1476" s="8">
        <v>23.287845043047184</v>
      </c>
      <c r="AJ1476" s="8">
        <v>23.330964316590052</v>
      </c>
      <c r="AK1476" s="8">
        <v>1.8481565081390843E-3</v>
      </c>
      <c r="AL1476" s="8">
        <v>0.24237618773302286</v>
      </c>
      <c r="AM1476" s="8">
        <v>1.5539033155432394E-5</v>
      </c>
      <c r="AN1476" s="8">
        <v>1.2457497672431228</v>
      </c>
      <c r="AO1476" s="8">
        <v>1.0791393799468265</v>
      </c>
      <c r="AP1476" s="8">
        <v>0.49231716172912648</v>
      </c>
      <c r="AQ1476" s="8">
        <v>23.330964316590052</v>
      </c>
    </row>
    <row r="1477" spans="32:43" x14ac:dyDescent="0.25">
      <c r="AF1477" t="str">
        <v>Timor-Leste|2008</v>
      </c>
      <c r="AG1477">
        <v>168</v>
      </c>
      <c r="AH1477" s="8">
        <v>147.32456768773147</v>
      </c>
      <c r="AI1477" s="8">
        <v>20.675432312268526</v>
      </c>
      <c r="AJ1477" s="8">
        <v>20.710758324030351</v>
      </c>
      <c r="AK1477" s="8">
        <v>1.7056841284675028E-3</v>
      </c>
      <c r="AL1477" s="8">
        <v>0.21517125567064904</v>
      </c>
      <c r="AM1477" s="8">
        <v>1.13008335578223E-5</v>
      </c>
      <c r="AN1477" s="8">
        <v>1.2457497672431228</v>
      </c>
      <c r="AO1477" s="8">
        <v>1.0822685452270711</v>
      </c>
      <c r="AP1477" s="8">
        <v>0.46386555775423666</v>
      </c>
      <c r="AQ1477" s="8">
        <v>20.710758324030351</v>
      </c>
    </row>
    <row r="1478" spans="32:43" x14ac:dyDescent="0.25">
      <c r="AF1478" t="str">
        <v>Togo|2014</v>
      </c>
      <c r="AG1478">
        <v>285</v>
      </c>
      <c r="AH1478" s="8">
        <v>151.74261714015813</v>
      </c>
      <c r="AI1478" s="8">
        <v>133.25738285984187</v>
      </c>
      <c r="AJ1478" s="8">
        <v>133.51010207411238</v>
      </c>
      <c r="AK1478" s="8">
        <v>1.8928845858437108E-3</v>
      </c>
      <c r="AL1478" s="8">
        <v>1.3869527244768161</v>
      </c>
      <c r="AM1478" s="8">
        <v>5.2116142039279991E-4</v>
      </c>
      <c r="AN1478" s="8">
        <v>1.2523823790942727</v>
      </c>
      <c r="AO1478" s="8">
        <v>1.0858264301865816</v>
      </c>
      <c r="AP1478" s="8">
        <v>1.1776895705052397</v>
      </c>
      <c r="AQ1478" s="8">
        <v>133.51010207411238</v>
      </c>
    </row>
    <row r="1479" spans="32:43" x14ac:dyDescent="0.25">
      <c r="AF1479" t="str">
        <v>Togo|2013</v>
      </c>
      <c r="AG1479">
        <v>287</v>
      </c>
      <c r="AH1479" s="8">
        <v>156.39483268933509</v>
      </c>
      <c r="AI1479" s="8">
        <v>130.60516731066491</v>
      </c>
      <c r="AJ1479" s="8">
        <v>130.8489719336126</v>
      </c>
      <c r="AK1479" s="8">
        <v>1.8632521092437325E-3</v>
      </c>
      <c r="AL1479" s="8">
        <v>1.359328090152337</v>
      </c>
      <c r="AM1479" s="8">
        <v>4.9275622516260721E-4</v>
      </c>
      <c r="AN1479" s="8">
        <v>1.2557194420550748</v>
      </c>
      <c r="AO1479" s="8">
        <v>1.0902200556000314</v>
      </c>
      <c r="AP1479" s="8">
        <v>1.1659022644082724</v>
      </c>
      <c r="AQ1479" s="8">
        <v>130.8489719336126</v>
      </c>
    </row>
    <row r="1480" spans="32:43" x14ac:dyDescent="0.25">
      <c r="AF1480" t="str">
        <v>Togo|2012</v>
      </c>
      <c r="AG1480">
        <v>294</v>
      </c>
      <c r="AH1480" s="8">
        <v>158.36904497982215</v>
      </c>
      <c r="AI1480" s="8">
        <v>135.63095502017785</v>
      </c>
      <c r="AJ1480" s="8">
        <v>135.88456059172492</v>
      </c>
      <c r="AK1480" s="8">
        <v>1.8663310271800093E-3</v>
      </c>
      <c r="AL1480" s="8">
        <v>1.4116382621403758</v>
      </c>
      <c r="AM1480" s="8">
        <v>5.3229057119049555E-4</v>
      </c>
      <c r="AN1480" s="8">
        <v>1.2557194420550748</v>
      </c>
      <c r="AO1480" s="8">
        <v>1.0902829378415209</v>
      </c>
      <c r="AP1480" s="8">
        <v>1.1881238412473574</v>
      </c>
      <c r="AQ1480" s="8">
        <v>135.88456059172492</v>
      </c>
    </row>
    <row r="1481" spans="32:43" x14ac:dyDescent="0.25">
      <c r="AF1481" t="str">
        <v>Togo|2011</v>
      </c>
      <c r="AG1481">
        <v>34</v>
      </c>
      <c r="AH1481" s="8">
        <v>179.60743259966736</v>
      </c>
      <c r="AI1481" s="8">
        <v>-145.60743259966736</v>
      </c>
      <c r="AJ1481" s="8">
        <v>-145.7657159827865</v>
      </c>
      <c r="AK1481" s="8">
        <v>1.0858752488674037E-3</v>
      </c>
      <c r="AL1481" s="8">
        <v>-1.5148806612504231</v>
      </c>
      <c r="AM1481" s="8">
        <v>3.5637775105818044E-4</v>
      </c>
      <c r="AN1481" s="8">
        <v>1.262435852359769</v>
      </c>
      <c r="AO1481" s="8">
        <v>1.101190356252655</v>
      </c>
      <c r="AP1481" s="8">
        <v>1.2308048835012084</v>
      </c>
      <c r="AQ1481" s="8">
        <v>-145.7657159827865</v>
      </c>
    </row>
    <row r="1482" spans="32:43" x14ac:dyDescent="0.25">
      <c r="AF1482" t="str">
        <v>Togo|2010</v>
      </c>
      <c r="AG1482">
        <v>323</v>
      </c>
      <c r="AH1482" s="8">
        <v>197.55046472854661</v>
      </c>
      <c r="AI1482" s="8">
        <v>125.44953527145339</v>
      </c>
      <c r="AJ1482" s="8">
        <v>125.59179015300489</v>
      </c>
      <c r="AK1482" s="8">
        <v>1.1326765975563076E-3</v>
      </c>
      <c r="AL1482" s="8">
        <v>1.3051911130668146</v>
      </c>
      <c r="AM1482" s="8">
        <v>2.7596137338831243E-4</v>
      </c>
      <c r="AN1482" s="8">
        <v>1.2658155156203383</v>
      </c>
      <c r="AO1482" s="8">
        <v>1.1047982325009942</v>
      </c>
      <c r="AP1482" s="8">
        <v>1.1424496107342392</v>
      </c>
      <c r="AQ1482" s="8">
        <v>125.59179015300489</v>
      </c>
    </row>
    <row r="1483" spans="32:43" x14ac:dyDescent="0.25">
      <c r="AF1483" t="str">
        <v>Togo|2009</v>
      </c>
      <c r="AG1483">
        <v>336</v>
      </c>
      <c r="AH1483" s="8">
        <v>208.08959919795689</v>
      </c>
      <c r="AI1483" s="8">
        <v>127.91040080204311</v>
      </c>
      <c r="AJ1483" s="8">
        <v>128.05658687116221</v>
      </c>
      <c r="AK1483" s="8">
        <v>1.1415739923333653E-3</v>
      </c>
      <c r="AL1483" s="8">
        <v>1.3308001626354291</v>
      </c>
      <c r="AM1483" s="8">
        <v>2.8915305092491365E-4</v>
      </c>
      <c r="AN1483" s="8">
        <v>1.2692096993653308</v>
      </c>
      <c r="AO1483" s="8">
        <v>1.1107506676196097</v>
      </c>
      <c r="AP1483" s="8">
        <v>1.153603121803781</v>
      </c>
      <c r="AQ1483" s="8">
        <v>128.05658687116221</v>
      </c>
    </row>
    <row r="1484" spans="32:43" x14ac:dyDescent="0.25">
      <c r="AF1484" t="str">
        <v>Togo|2008</v>
      </c>
      <c r="AG1484">
        <v>344</v>
      </c>
      <c r="AH1484" s="8">
        <v>220.46939743421788</v>
      </c>
      <c r="AI1484" s="8">
        <v>123.53060256578212</v>
      </c>
      <c r="AJ1484" s="8">
        <v>123.67579985654363</v>
      </c>
      <c r="AK1484" s="8">
        <v>1.1740153767344284E-3</v>
      </c>
      <c r="AL1484" s="8">
        <v>1.2852529165737954</v>
      </c>
      <c r="AM1484" s="8">
        <v>2.7737231369982671E-4</v>
      </c>
      <c r="AN1484" s="8">
        <v>1.2692096993653308</v>
      </c>
      <c r="AO1484" s="8">
        <v>1.1115531073819833</v>
      </c>
      <c r="AP1484" s="8">
        <v>1.1336899561051934</v>
      </c>
      <c r="AQ1484" s="8">
        <v>123.67579985654363</v>
      </c>
    </row>
    <row r="1485" spans="32:43" x14ac:dyDescent="0.25">
      <c r="AF1485" t="str">
        <v>Tonga|2014</v>
      </c>
      <c r="AG1485">
        <v>135</v>
      </c>
      <c r="AH1485" s="8">
        <v>107.53978049214837</v>
      </c>
      <c r="AI1485" s="8">
        <v>27.460219507851633</v>
      </c>
      <c r="AJ1485" s="8">
        <v>27.558433666074247</v>
      </c>
      <c r="AK1485" s="8">
        <v>3.5638512483211942E-3</v>
      </c>
      <c r="AL1485" s="8">
        <v>0.28604754284307787</v>
      </c>
      <c r="AM1485" s="8">
        <v>4.180695117486796E-5</v>
      </c>
      <c r="AN1485" s="8">
        <v>1.2692096993653308</v>
      </c>
      <c r="AO1485" s="8">
        <v>1.1158994832117481</v>
      </c>
      <c r="AP1485" s="8">
        <v>0.53483412647574935</v>
      </c>
      <c r="AQ1485" s="8">
        <v>27.558433666074247</v>
      </c>
    </row>
    <row r="1486" spans="32:43" x14ac:dyDescent="0.25">
      <c r="AF1486" t="str">
        <v>Tonga|2013</v>
      </c>
      <c r="AG1486">
        <v>137</v>
      </c>
      <c r="AH1486" s="8">
        <v>107.45528759978762</v>
      </c>
      <c r="AI1486" s="8">
        <v>29.544712400212376</v>
      </c>
      <c r="AJ1486" s="8">
        <v>29.650536261365165</v>
      </c>
      <c r="AK1486" s="8">
        <v>3.5690370056030308E-3</v>
      </c>
      <c r="AL1486" s="8">
        <v>0.30776208380437309</v>
      </c>
      <c r="AM1486" s="8">
        <v>4.8465871258108049E-5</v>
      </c>
      <c r="AN1486" s="8">
        <v>1.2692096993653308</v>
      </c>
      <c r="AO1486" s="8">
        <v>1.1188815323711316</v>
      </c>
      <c r="AP1486" s="8">
        <v>0.55476308799736584</v>
      </c>
      <c r="AQ1486" s="8">
        <v>29.650536261365165</v>
      </c>
    </row>
    <row r="1487" spans="32:43" x14ac:dyDescent="0.25">
      <c r="AF1487" t="str">
        <v>Tonga|2012</v>
      </c>
      <c r="AG1487">
        <v>138</v>
      </c>
      <c r="AH1487" s="8">
        <v>108.39376824357251</v>
      </c>
      <c r="AI1487" s="8">
        <v>29.606231756427491</v>
      </c>
      <c r="AJ1487" s="8">
        <v>29.720873351660334</v>
      </c>
      <c r="AK1487" s="8">
        <v>3.8572754533957856E-3</v>
      </c>
      <c r="AL1487" s="8">
        <v>0.30844753581073181</v>
      </c>
      <c r="AM1487" s="8">
        <v>5.2628822840597747E-5</v>
      </c>
      <c r="AN1487" s="8">
        <v>1.2829349771273677</v>
      </c>
      <c r="AO1487" s="8">
        <v>1.1196621553974706</v>
      </c>
      <c r="AP1487" s="8">
        <v>0.55538053243765384</v>
      </c>
      <c r="AQ1487" s="8">
        <v>29.720873351660334</v>
      </c>
    </row>
    <row r="1488" spans="32:43" x14ac:dyDescent="0.25">
      <c r="AF1488" t="str">
        <v>Tonga|2011</v>
      </c>
      <c r="AG1488">
        <v>14</v>
      </c>
      <c r="AH1488" s="8">
        <v>112.1819633396436</v>
      </c>
      <c r="AI1488" s="8">
        <v>-98.181963339643602</v>
      </c>
      <c r="AJ1488" s="8">
        <v>-98.492369982443122</v>
      </c>
      <c r="AK1488" s="8">
        <v>3.1515806031965424E-3</v>
      </c>
      <c r="AL1488" s="8">
        <v>-1.022530107692724</v>
      </c>
      <c r="AM1488" s="8">
        <v>4.7222987973282837E-4</v>
      </c>
      <c r="AN1488" s="8">
        <v>1.2829349771273677</v>
      </c>
      <c r="AO1488" s="8">
        <v>1.1197736947747021</v>
      </c>
      <c r="AP1488" s="8">
        <v>1.0112023079941639</v>
      </c>
      <c r="AQ1488" s="8">
        <v>-98.492369982443122</v>
      </c>
    </row>
    <row r="1489" spans="32:43" x14ac:dyDescent="0.25">
      <c r="AF1489" t="str">
        <v>Tonga|2010</v>
      </c>
      <c r="AG1489">
        <v>142</v>
      </c>
      <c r="AH1489" s="8">
        <v>111.12090206719623</v>
      </c>
      <c r="AI1489" s="8">
        <v>30.879097932803774</v>
      </c>
      <c r="AJ1489" s="8">
        <v>30.96715106293891</v>
      </c>
      <c r="AK1489" s="8">
        <v>2.8434365807876198E-3</v>
      </c>
      <c r="AL1489" s="8">
        <v>0.32154509054033531</v>
      </c>
      <c r="AM1489" s="8">
        <v>4.2117823485533171E-5</v>
      </c>
      <c r="AN1489" s="8">
        <v>1.2898891601746336</v>
      </c>
      <c r="AO1489" s="8">
        <v>1.1223897774807199</v>
      </c>
      <c r="AP1489" s="8">
        <v>0.56704946040035631</v>
      </c>
      <c r="AQ1489" s="8">
        <v>30.96715106293891</v>
      </c>
    </row>
    <row r="1490" spans="32:43" x14ac:dyDescent="0.25">
      <c r="AF1490" t="str">
        <v>Tonga|2009</v>
      </c>
      <c r="AG1490">
        <v>147</v>
      </c>
      <c r="AH1490" s="8">
        <v>111.21950623821721</v>
      </c>
      <c r="AI1490" s="8">
        <v>35.780493761782793</v>
      </c>
      <c r="AJ1490" s="8">
        <v>35.897744395555179</v>
      </c>
      <c r="AK1490" s="8">
        <v>3.266239585429322E-3</v>
      </c>
      <c r="AL1490" s="8">
        <v>0.37266250542183404</v>
      </c>
      <c r="AM1490" s="8">
        <v>6.5013302601629025E-5</v>
      </c>
      <c r="AN1490" s="8">
        <v>1.2933897637306977</v>
      </c>
      <c r="AO1490" s="8">
        <v>1.1258501241122489</v>
      </c>
      <c r="AP1490" s="8">
        <v>0.61046089589901997</v>
      </c>
      <c r="AQ1490" s="8">
        <v>35.897744395555179</v>
      </c>
    </row>
    <row r="1491" spans="32:43" x14ac:dyDescent="0.25">
      <c r="AF1491" t="str">
        <v>Tonga|2008</v>
      </c>
      <c r="AG1491">
        <v>145</v>
      </c>
      <c r="AH1491" s="8">
        <v>108.74763123322481</v>
      </c>
      <c r="AI1491" s="8">
        <v>36.252368766775191</v>
      </c>
      <c r="AJ1491" s="8">
        <v>36.367354473539095</v>
      </c>
      <c r="AK1491" s="8">
        <v>3.1617836498821867E-3</v>
      </c>
      <c r="AL1491" s="8">
        <v>0.37755741468909743</v>
      </c>
      <c r="AM1491" s="8">
        <v>6.4591509946031249E-5</v>
      </c>
      <c r="AN1491" s="8">
        <v>1.2933897637306977</v>
      </c>
      <c r="AO1491" s="8">
        <v>1.1269693878068463</v>
      </c>
      <c r="AP1491" s="8">
        <v>0.61445700800714886</v>
      </c>
      <c r="AQ1491" s="8">
        <v>36.367354473539095</v>
      </c>
    </row>
    <row r="1492" spans="32:43" x14ac:dyDescent="0.25">
      <c r="AF1492" t="str">
        <v>Tonga|2007</v>
      </c>
      <c r="AG1492">
        <v>146</v>
      </c>
      <c r="AH1492" s="8">
        <v>112.3050253341035</v>
      </c>
      <c r="AI1492" s="8">
        <v>33.694974665896495</v>
      </c>
      <c r="AJ1492" s="8">
        <v>33.788194729622916</v>
      </c>
      <c r="AK1492" s="8">
        <v>2.7589536662843122E-3</v>
      </c>
      <c r="AL1492" s="8">
        <v>0.35085204769515005</v>
      </c>
      <c r="AM1492" s="8">
        <v>4.8651277929933088E-5</v>
      </c>
      <c r="AN1492" s="8">
        <v>1.30043892518153</v>
      </c>
      <c r="AO1492" s="8">
        <v>1.1328052738914631</v>
      </c>
      <c r="AP1492" s="8">
        <v>0.59232765231343876</v>
      </c>
      <c r="AQ1492" s="8">
        <v>33.788194729622916</v>
      </c>
    </row>
    <row r="1493" spans="32:43" x14ac:dyDescent="0.25">
      <c r="AF1493" t="str">
        <v>Tonga|2006</v>
      </c>
      <c r="AG1493">
        <v>148</v>
      </c>
      <c r="AH1493" s="8">
        <v>110.18968360767406</v>
      </c>
      <c r="AI1493" s="8">
        <v>37.810316392325944</v>
      </c>
      <c r="AJ1493" s="8">
        <v>37.920333741409969</v>
      </c>
      <c r="AK1493" s="8">
        <v>2.9012758651933215E-3</v>
      </c>
      <c r="AL1493" s="8">
        <v>0.39373152185597343</v>
      </c>
      <c r="AM1493" s="8">
        <v>6.4439653376365663E-5</v>
      </c>
      <c r="AN1493" s="8">
        <v>1.30043892518153</v>
      </c>
      <c r="AO1493" s="8">
        <v>1.1339195193991791</v>
      </c>
      <c r="AP1493" s="8">
        <v>0.62748029599021948</v>
      </c>
      <c r="AQ1493" s="8">
        <v>37.920333741409969</v>
      </c>
    </row>
    <row r="1494" spans="32:43" x14ac:dyDescent="0.25">
      <c r="AF1494" t="str">
        <v>Tonga|2005</v>
      </c>
      <c r="AG1494">
        <v>15</v>
      </c>
      <c r="AH1494" s="8">
        <v>108.56821281794095</v>
      </c>
      <c r="AI1494" s="8">
        <v>-93.568212817940946</v>
      </c>
      <c r="AJ1494" s="8">
        <v>-93.895534589446626</v>
      </c>
      <c r="AK1494" s="8">
        <v>3.4860206391803695E-3</v>
      </c>
      <c r="AL1494" s="8">
        <v>-0.97464305143798136</v>
      </c>
      <c r="AM1494" s="8">
        <v>4.747223735172092E-4</v>
      </c>
      <c r="AN1494" s="8">
        <v>1.3075533054630664</v>
      </c>
      <c r="AO1494" s="8">
        <v>1.1380481418278217</v>
      </c>
      <c r="AP1494" s="8">
        <v>0.98724011843015236</v>
      </c>
      <c r="AQ1494" s="8">
        <v>-93.895534589446626</v>
      </c>
    </row>
    <row r="1495" spans="32:43" x14ac:dyDescent="0.25">
      <c r="AF1495" t="str">
        <v>Tonga|2004</v>
      </c>
      <c r="AG1495">
        <v>151</v>
      </c>
      <c r="AH1495" s="8">
        <v>110.59256284015197</v>
      </c>
      <c r="AI1495" s="8">
        <v>40.40743715984803</v>
      </c>
      <c r="AJ1495" s="8">
        <v>40.526463626805409</v>
      </c>
      <c r="AK1495" s="8">
        <v>2.9370060031256289E-3</v>
      </c>
      <c r="AL1495" s="8">
        <v>0.42078375183129124</v>
      </c>
      <c r="AM1495" s="8">
        <v>7.4507865115286506E-5</v>
      </c>
      <c r="AN1495" s="8">
        <v>1.3075533054630664</v>
      </c>
      <c r="AO1495" s="8">
        <v>1.1437287901602815</v>
      </c>
      <c r="AP1495" s="8">
        <v>0.64867846567563137</v>
      </c>
      <c r="AQ1495" s="8">
        <v>40.526463626805409</v>
      </c>
    </row>
    <row r="1496" spans="32:43" x14ac:dyDescent="0.25">
      <c r="AF1496" t="str">
        <v>Tonga|2003</v>
      </c>
      <c r="AG1496">
        <v>153</v>
      </c>
      <c r="AH1496" s="8">
        <v>125.12903413964679</v>
      </c>
      <c r="AI1496" s="8">
        <v>27.870965860353209</v>
      </c>
      <c r="AJ1496" s="8">
        <v>27.930504275252375</v>
      </c>
      <c r="AK1496" s="8">
        <v>2.1316627266167714E-3</v>
      </c>
      <c r="AL1496" s="8">
        <v>0.29011778451443931</v>
      </c>
      <c r="AM1496" s="8">
        <v>2.5685966597560875E-5</v>
      </c>
      <c r="AN1496" s="8">
        <v>1.3147344895569</v>
      </c>
      <c r="AO1496" s="8">
        <v>1.1455504059260766</v>
      </c>
      <c r="AP1496" s="8">
        <v>0.5386258297876545</v>
      </c>
      <c r="AQ1496" s="8">
        <v>27.930504275252375</v>
      </c>
    </row>
    <row r="1497" spans="32:43" x14ac:dyDescent="0.25">
      <c r="AF1497" t="str">
        <v>Tonga|2002</v>
      </c>
      <c r="AG1497">
        <v>155</v>
      </c>
      <c r="AH1497" s="8">
        <v>125.75126192188316</v>
      </c>
      <c r="AI1497" s="8">
        <v>29.248738078116844</v>
      </c>
      <c r="AJ1497" s="8">
        <v>29.30865475940713</v>
      </c>
      <c r="AK1497" s="8">
        <v>2.0443340638503405E-3</v>
      </c>
      <c r="AL1497" s="8">
        <v>0.30444613399150533</v>
      </c>
      <c r="AM1497" s="8">
        <v>2.7124610087910892E-5</v>
      </c>
      <c r="AN1497" s="8">
        <v>1.3147344895569</v>
      </c>
      <c r="AO1497" s="8">
        <v>1.1463816325553491</v>
      </c>
      <c r="AP1497" s="8">
        <v>0.55176637627849823</v>
      </c>
      <c r="AQ1497" s="8">
        <v>29.30865475940713</v>
      </c>
    </row>
    <row r="1498" spans="32:43" x14ac:dyDescent="0.25">
      <c r="AF1498" t="str">
        <v>Tonga|2001</v>
      </c>
      <c r="AG1498">
        <v>157</v>
      </c>
      <c r="AH1498" s="8">
        <v>129.36361738407209</v>
      </c>
      <c r="AI1498" s="8">
        <v>27.636382615927914</v>
      </c>
      <c r="AJ1498" s="8">
        <v>27.689653301780147</v>
      </c>
      <c r="AK1498" s="8">
        <v>1.9238480623666823E-3</v>
      </c>
      <c r="AL1498" s="8">
        <v>0.28764598179106349</v>
      </c>
      <c r="AM1498" s="8">
        <v>2.2783774564176248E-5</v>
      </c>
      <c r="AN1498" s="8">
        <v>1.3219841213691266</v>
      </c>
      <c r="AO1498" s="8">
        <v>1.1690449180487528</v>
      </c>
      <c r="AP1498" s="8">
        <v>0.53632637618437473</v>
      </c>
      <c r="AQ1498" s="8">
        <v>27.689653301780147</v>
      </c>
    </row>
    <row r="1499" spans="32:43" x14ac:dyDescent="0.25">
      <c r="AF1499" t="str">
        <v>Tonga|2000</v>
      </c>
      <c r="AG1499">
        <v>158</v>
      </c>
      <c r="AH1499" s="8">
        <v>123.10110728150002</v>
      </c>
      <c r="AI1499" s="8">
        <v>34.89889271849998</v>
      </c>
      <c r="AJ1499" s="8">
        <v>34.982075621953619</v>
      </c>
      <c r="AK1499" s="8">
        <v>2.3778721523727217E-3</v>
      </c>
      <c r="AL1499" s="8">
        <v>0.36331854415528503</v>
      </c>
      <c r="AM1499" s="8">
        <v>4.4946876627995088E-5</v>
      </c>
      <c r="AN1499" s="8">
        <v>1.3256351357371048</v>
      </c>
      <c r="AO1499" s="8">
        <v>1.1710897440505417</v>
      </c>
      <c r="AP1499" s="8">
        <v>0.60275910955810952</v>
      </c>
      <c r="AQ1499" s="8">
        <v>34.982075621953619</v>
      </c>
    </row>
    <row r="1500" spans="32:43" x14ac:dyDescent="0.25">
      <c r="AF1500" t="str">
        <v>Trinidad and Tobago|2014</v>
      </c>
      <c r="AG1500">
        <v>171</v>
      </c>
      <c r="AH1500" s="8">
        <v>153.39108603981802</v>
      </c>
      <c r="AI1500" s="8">
        <v>17.60891396018198</v>
      </c>
      <c r="AJ1500" s="8">
        <v>17.716522433571107</v>
      </c>
      <c r="AK1500" s="8">
        <v>6.0739049546891834E-3</v>
      </c>
      <c r="AL1500" s="8">
        <v>0.18365995738439717</v>
      </c>
      <c r="AM1500" s="8">
        <v>2.9447255002805646E-5</v>
      </c>
      <c r="AN1500" s="8">
        <v>1.3293039067315393</v>
      </c>
      <c r="AO1500" s="8">
        <v>1.189150841494454</v>
      </c>
      <c r="AP1500" s="8">
        <v>0.42855566427757918</v>
      </c>
      <c r="AQ1500" s="8">
        <v>17.716522433571107</v>
      </c>
    </row>
    <row r="1501" spans="32:43" x14ac:dyDescent="0.25">
      <c r="AF1501" t="str">
        <v>Trinidad and Tobago|2013</v>
      </c>
      <c r="AG1501">
        <v>172</v>
      </c>
      <c r="AH1501" s="8">
        <v>159.14525002171885</v>
      </c>
      <c r="AI1501" s="8">
        <v>12.854749978281149</v>
      </c>
      <c r="AJ1501" s="8">
        <v>12.874082245998325</v>
      </c>
      <c r="AK1501" s="8">
        <v>1.501642396543259E-3</v>
      </c>
      <c r="AL1501" s="8">
        <v>0.1337669765080553</v>
      </c>
      <c r="AM1501" s="8">
        <v>3.8443148432289271E-6</v>
      </c>
      <c r="AN1501" s="8">
        <v>1.3293039067315393</v>
      </c>
      <c r="AO1501" s="8">
        <v>1.1938858320660111</v>
      </c>
      <c r="AP1501" s="8">
        <v>0.3657416800257462</v>
      </c>
      <c r="AQ1501" s="8">
        <v>12.874082245998325</v>
      </c>
    </row>
    <row r="1502" spans="32:43" x14ac:dyDescent="0.25">
      <c r="AF1502" t="str">
        <v>Trinidad and Tobago|2012</v>
      </c>
      <c r="AG1502">
        <v>174</v>
      </c>
      <c r="AH1502" s="8">
        <v>155.30583215695222</v>
      </c>
      <c r="AI1502" s="8">
        <v>18.694167843047779</v>
      </c>
      <c r="AJ1502" s="8">
        <v>18.814202064850143</v>
      </c>
      <c r="AK1502" s="8">
        <v>6.3799794106931141E-3</v>
      </c>
      <c r="AL1502" s="8">
        <v>0.19500912115624758</v>
      </c>
      <c r="AM1502" s="8">
        <v>3.4882753076433809E-5</v>
      </c>
      <c r="AN1502" s="8">
        <v>1.3366956165977166</v>
      </c>
      <c r="AO1502" s="8">
        <v>1.2001880372715821</v>
      </c>
      <c r="AP1502" s="8">
        <v>0.44159837087136949</v>
      </c>
      <c r="AQ1502" s="8">
        <v>18.814202064850143</v>
      </c>
    </row>
    <row r="1503" spans="32:43" x14ac:dyDescent="0.25">
      <c r="AF1503" t="str">
        <v>Trinidad and Tobago|2011</v>
      </c>
      <c r="AG1503">
        <v>176</v>
      </c>
      <c r="AH1503" s="8">
        <v>160.86180337249257</v>
      </c>
      <c r="AI1503" s="8">
        <v>15.138196627507426</v>
      </c>
      <c r="AJ1503" s="8">
        <v>15.159523207183986</v>
      </c>
      <c r="AK1503" s="8">
        <v>1.4068107146306241E-3</v>
      </c>
      <c r="AL1503" s="8">
        <v>0.15752112191022821</v>
      </c>
      <c r="AM1503" s="8">
        <v>4.9937479716190165E-6</v>
      </c>
      <c r="AN1503" s="8">
        <v>1.3404190152831756</v>
      </c>
      <c r="AO1503" s="8">
        <v>1.205965440356394</v>
      </c>
      <c r="AP1503" s="8">
        <v>0.39688930687312329</v>
      </c>
      <c r="AQ1503" s="8">
        <v>15.159523207183986</v>
      </c>
    </row>
    <row r="1504" spans="32:43" x14ac:dyDescent="0.25">
      <c r="AF1504" t="str">
        <v>Trinidad and Tobago|2010</v>
      </c>
      <c r="AG1504">
        <v>179</v>
      </c>
      <c r="AH1504" s="8">
        <v>156.47829850742951</v>
      </c>
      <c r="AI1504" s="8">
        <v>22.521701492570486</v>
      </c>
      <c r="AJ1504" s="8">
        <v>22.622649174354777</v>
      </c>
      <c r="AK1504" s="8">
        <v>4.4622396345484231E-3</v>
      </c>
      <c r="AL1504" s="8">
        <v>0.23470983251630689</v>
      </c>
      <c r="AM1504" s="8">
        <v>3.5274403557076727E-5</v>
      </c>
      <c r="AN1504" s="8">
        <v>1.3404190152831756</v>
      </c>
      <c r="AO1504" s="8">
        <v>1.20808947833671</v>
      </c>
      <c r="AP1504" s="8">
        <v>0.48446860839099459</v>
      </c>
      <c r="AQ1504" s="8">
        <v>22.622649174354777</v>
      </c>
    </row>
    <row r="1505" spans="32:43" x14ac:dyDescent="0.25">
      <c r="AF1505" t="str">
        <v>Trinidad and Tobago|2009</v>
      </c>
      <c r="AG1505">
        <v>183</v>
      </c>
      <c r="AH1505" s="8">
        <v>159.95226690286066</v>
      </c>
      <c r="AI1505" s="8">
        <v>23.047733097139343</v>
      </c>
      <c r="AJ1505" s="8">
        <v>23.080129535484346</v>
      </c>
      <c r="AK1505" s="8">
        <v>1.4036506292218563E-3</v>
      </c>
      <c r="AL1505" s="8">
        <v>0.23982374650436722</v>
      </c>
      <c r="AM1505" s="8">
        <v>1.1549292407208246E-5</v>
      </c>
      <c r="AN1505" s="8">
        <v>1.347922083335517</v>
      </c>
      <c r="AO1505" s="8">
        <v>1.2092450373663131</v>
      </c>
      <c r="AP1505" s="8">
        <v>0.48971802754683968</v>
      </c>
      <c r="AQ1505" s="8">
        <v>23.080129535484346</v>
      </c>
    </row>
    <row r="1506" spans="32:43" x14ac:dyDescent="0.25">
      <c r="AF1506" t="str">
        <v>Trinidad and Tobago|2008</v>
      </c>
      <c r="AG1506">
        <v>185</v>
      </c>
      <c r="AH1506" s="8">
        <v>154.24960748322559</v>
      </c>
      <c r="AI1506" s="8">
        <v>30.750392516774411</v>
      </c>
      <c r="AJ1506" s="8">
        <v>30.93952940463717</v>
      </c>
      <c r="AK1506" s="8">
        <v>6.1131145658089147E-3</v>
      </c>
      <c r="AL1506" s="8">
        <v>0.32073114743335795</v>
      </c>
      <c r="AM1506" s="8">
        <v>9.0387798942055282E-5</v>
      </c>
      <c r="AN1506" s="8">
        <v>1.3517022399306602</v>
      </c>
      <c r="AO1506" s="8">
        <v>1.2114895359713584</v>
      </c>
      <c r="AP1506" s="8">
        <v>0.56633130536229226</v>
      </c>
      <c r="AQ1506" s="8">
        <v>30.93952940463717</v>
      </c>
    </row>
    <row r="1507" spans="32:43" x14ac:dyDescent="0.25">
      <c r="AF1507" t="str">
        <v>Trinidad and Tobago|2007</v>
      </c>
      <c r="AG1507">
        <v>187</v>
      </c>
      <c r="AH1507" s="8">
        <v>166.19651741955977</v>
      </c>
      <c r="AI1507" s="8">
        <v>20.803482580440232</v>
      </c>
      <c r="AJ1507" s="8">
        <v>20.831600949212962</v>
      </c>
      <c r="AK1507" s="8">
        <v>1.3497939424475126E-3</v>
      </c>
      <c r="AL1507" s="8">
        <v>0.21646530607972311</v>
      </c>
      <c r="AM1507" s="8">
        <v>9.0475843041996442E-6</v>
      </c>
      <c r="AN1507" s="8">
        <v>1.3517022399306602</v>
      </c>
      <c r="AO1507" s="8">
        <v>1.2165931104848136</v>
      </c>
      <c r="AP1507" s="8">
        <v>0.46525832188121374</v>
      </c>
      <c r="AQ1507" s="8">
        <v>20.831600949212962</v>
      </c>
    </row>
    <row r="1508" spans="32:43" x14ac:dyDescent="0.25">
      <c r="AF1508" t="str">
        <v>Trinidad and Tobago|2006</v>
      </c>
      <c r="AG1508">
        <v>188</v>
      </c>
      <c r="AH1508" s="8">
        <v>166.73130063357593</v>
      </c>
      <c r="AI1508" s="8">
        <v>21.268699366424073</v>
      </c>
      <c r="AJ1508" s="8">
        <v>21.29764231129343</v>
      </c>
      <c r="AK1508" s="8">
        <v>1.3589741271036184E-3</v>
      </c>
      <c r="AL1508" s="8">
        <v>0.22130701730667779</v>
      </c>
      <c r="AM1508" s="8">
        <v>9.5212532037625842E-6</v>
      </c>
      <c r="AN1508" s="8">
        <v>1.3593210527266006</v>
      </c>
      <c r="AO1508" s="8">
        <v>1.2167470884071914</v>
      </c>
      <c r="AP1508" s="8">
        <v>0.47043279786455983</v>
      </c>
      <c r="AQ1508" s="8">
        <v>21.29764231129343</v>
      </c>
    </row>
    <row r="1509" spans="32:43" x14ac:dyDescent="0.25">
      <c r="AF1509" t="str">
        <v>Trinidad and Tobago|2005</v>
      </c>
      <c r="AG1509">
        <v>189</v>
      </c>
      <c r="AH1509" s="8">
        <v>159.89192251055516</v>
      </c>
      <c r="AI1509" s="8">
        <v>29.108077489444838</v>
      </c>
      <c r="AJ1509" s="8">
        <v>29.172503376251637</v>
      </c>
      <c r="AK1509" s="8">
        <v>2.2084456028975824E-3</v>
      </c>
      <c r="AL1509" s="8">
        <v>0.30300693249223082</v>
      </c>
      <c r="AM1509" s="8">
        <v>2.9030463677278635E-5</v>
      </c>
      <c r="AN1509" s="8">
        <v>1.3631602258263118</v>
      </c>
      <c r="AO1509" s="8">
        <v>1.2198553065971514</v>
      </c>
      <c r="AP1509" s="8">
        <v>0.55046065480852568</v>
      </c>
      <c r="AQ1509" s="8">
        <v>29.172503376251637</v>
      </c>
    </row>
    <row r="1510" spans="32:43" x14ac:dyDescent="0.25">
      <c r="AF1510" t="str">
        <v>Trinidad and Tobago|2004</v>
      </c>
      <c r="AG1510">
        <v>19</v>
      </c>
      <c r="AH1510" s="8">
        <v>170.50729800204792</v>
      </c>
      <c r="AI1510" s="8">
        <v>-151.50729800204792</v>
      </c>
      <c r="AJ1510" s="8">
        <v>-151.6981255062328</v>
      </c>
      <c r="AK1510" s="8">
        <v>1.2579424007256152E-3</v>
      </c>
      <c r="AL1510" s="8">
        <v>-1.5763978647229342</v>
      </c>
      <c r="AM1510" s="8">
        <v>4.4713745756168463E-4</v>
      </c>
      <c r="AN1510" s="8">
        <v>1.3631602258263118</v>
      </c>
      <c r="AO1510" s="8">
        <v>1.2249231306072377</v>
      </c>
      <c r="AP1510" s="8">
        <v>1.2555468389203703</v>
      </c>
      <c r="AQ1510" s="8">
        <v>-151.6981255062328</v>
      </c>
    </row>
    <row r="1511" spans="32:43" x14ac:dyDescent="0.25">
      <c r="AF1511" t="str">
        <v>Trinidad and Tobago|2003</v>
      </c>
      <c r="AG1511">
        <v>191</v>
      </c>
      <c r="AH1511" s="8">
        <v>167.1195100226405</v>
      </c>
      <c r="AI1511" s="8">
        <v>23.880489977359503</v>
      </c>
      <c r="AJ1511" s="8">
        <v>23.907795154986065</v>
      </c>
      <c r="AK1511" s="8">
        <v>1.142103546125963E-3</v>
      </c>
      <c r="AL1511" s="8">
        <v>0.24845648337182386</v>
      </c>
      <c r="AM1511" s="8">
        <v>1.0083339749922799E-5</v>
      </c>
      <c r="AN1511" s="8">
        <v>1.3708994371181193</v>
      </c>
      <c r="AO1511" s="8">
        <v>1.2312587356822595</v>
      </c>
      <c r="AP1511" s="8">
        <v>0.49845409354505643</v>
      </c>
      <c r="AQ1511" s="8">
        <v>23.907795154986065</v>
      </c>
    </row>
    <row r="1512" spans="32:43" x14ac:dyDescent="0.25">
      <c r="AF1512" t="str">
        <v>Trinidad and Tobago|2002</v>
      </c>
      <c r="AG1512">
        <v>192</v>
      </c>
      <c r="AH1512" s="8">
        <v>181.62570208147565</v>
      </c>
      <c r="AI1512" s="8">
        <v>10.374297918524348</v>
      </c>
      <c r="AJ1512" s="8">
        <v>10.384384172416798</v>
      </c>
      <c r="AK1512" s="8">
        <v>9.7129051901234025E-4</v>
      </c>
      <c r="AL1512" s="8">
        <v>0.10792664709709485</v>
      </c>
      <c r="AM1512" s="8">
        <v>1.6178211589874357E-6</v>
      </c>
      <c r="AN1512" s="8">
        <v>1.3748000243745633</v>
      </c>
      <c r="AO1512" s="8">
        <v>1.2369044909789719</v>
      </c>
      <c r="AP1512" s="8">
        <v>0.32852191265895009</v>
      </c>
      <c r="AQ1512" s="8">
        <v>10.384384172416798</v>
      </c>
    </row>
    <row r="1513" spans="32:43" x14ac:dyDescent="0.25">
      <c r="AF1513" t="str">
        <v>Tunisia|2014</v>
      </c>
      <c r="AG1513">
        <v>12</v>
      </c>
      <c r="AH1513" s="8">
        <v>106.7896866914399</v>
      </c>
      <c r="AI1513" s="8">
        <v>-94.789686691439897</v>
      </c>
      <c r="AJ1513" s="8">
        <v>-95.081731408202572</v>
      </c>
      <c r="AK1513" s="8">
        <v>3.0715123971488218E-3</v>
      </c>
      <c r="AL1513" s="8">
        <v>-0.98716111282443275</v>
      </c>
      <c r="AM1513" s="8">
        <v>4.2891013047738992E-4</v>
      </c>
      <c r="AN1513" s="8">
        <v>1.3748000243745633</v>
      </c>
      <c r="AO1513" s="8">
        <v>1.2393926279543759</v>
      </c>
      <c r="AP1513" s="8">
        <v>0.99355981844297259</v>
      </c>
      <c r="AQ1513" s="8">
        <v>-95.081731408202572</v>
      </c>
    </row>
    <row r="1514" spans="32:43" x14ac:dyDescent="0.25">
      <c r="AF1514" t="str">
        <v>Tunisia|2013</v>
      </c>
      <c r="AG1514">
        <v>13</v>
      </c>
      <c r="AH1514" s="8">
        <v>106.46332033868418</v>
      </c>
      <c r="AI1514" s="8">
        <v>-93.463320338684184</v>
      </c>
      <c r="AJ1514" s="8">
        <v>-93.757157692724959</v>
      </c>
      <c r="AK1514" s="8">
        <v>3.1340258309001832E-3</v>
      </c>
      <c r="AL1514" s="8">
        <v>-0.9733785541969785</v>
      </c>
      <c r="AM1514" s="8">
        <v>4.2553109999005165E-4</v>
      </c>
      <c r="AN1514" s="8">
        <v>1.3826645775830844</v>
      </c>
      <c r="AO1514" s="8">
        <v>1.2403640433586629</v>
      </c>
      <c r="AP1514" s="8">
        <v>0.98659949026794991</v>
      </c>
      <c r="AQ1514" s="8">
        <v>-93.757157692724959</v>
      </c>
    </row>
    <row r="1515" spans="32:43" x14ac:dyDescent="0.25">
      <c r="AF1515" t="str">
        <v>Tunisia|2012</v>
      </c>
      <c r="AG1515">
        <v>13</v>
      </c>
      <c r="AH1515" s="8">
        <v>107.97120895854994</v>
      </c>
      <c r="AI1515" s="8">
        <v>-94.971208958549937</v>
      </c>
      <c r="AJ1515" s="8">
        <v>-95.259104546791761</v>
      </c>
      <c r="AK1515" s="8">
        <v>3.0222369778881899E-3</v>
      </c>
      <c r="AL1515" s="8">
        <v>-0.98902708439818421</v>
      </c>
      <c r="AM1515" s="8">
        <v>4.2360528804915383E-4</v>
      </c>
      <c r="AN1515" s="8">
        <v>1.3826645775830844</v>
      </c>
      <c r="AO1515" s="8">
        <v>1.2416079035610661</v>
      </c>
      <c r="AP1515" s="8">
        <v>0.99449840844426907</v>
      </c>
      <c r="AQ1515" s="8">
        <v>-95.259104546791761</v>
      </c>
    </row>
    <row r="1516" spans="32:43" x14ac:dyDescent="0.25">
      <c r="AF1516" t="str">
        <v>Tunisia|2011</v>
      </c>
      <c r="AG1516">
        <v>13</v>
      </c>
      <c r="AH1516" s="8">
        <v>109.19925853112937</v>
      </c>
      <c r="AI1516" s="8">
        <v>-96.199258531129374</v>
      </c>
      <c r="AJ1516" s="8">
        <v>-96.482871116507908</v>
      </c>
      <c r="AK1516" s="8">
        <v>2.9395122895550371E-3</v>
      </c>
      <c r="AL1516" s="8">
        <v>-1.0017743922633231</v>
      </c>
      <c r="AM1516" s="8">
        <v>4.2266431842181355E-4</v>
      </c>
      <c r="AN1516" s="8">
        <v>1.3906155926536621</v>
      </c>
      <c r="AO1516" s="8">
        <v>1.2571001665553461</v>
      </c>
      <c r="AP1516" s="8">
        <v>1.0008868029219504</v>
      </c>
      <c r="AQ1516" s="8">
        <v>-96.482871116507908</v>
      </c>
    </row>
    <row r="1517" spans="32:43" x14ac:dyDescent="0.25">
      <c r="AF1517" t="str">
        <v>Tunisia|2010</v>
      </c>
      <c r="AG1517">
        <v>12</v>
      </c>
      <c r="AH1517" s="8">
        <v>113.12451868569136</v>
      </c>
      <c r="AI1517" s="8">
        <v>-101.12451868569136</v>
      </c>
      <c r="AJ1517" s="8">
        <v>-101.43062120543574</v>
      </c>
      <c r="AK1517" s="8">
        <v>3.0178511785352866E-3</v>
      </c>
      <c r="AL1517" s="8">
        <v>-1.0531051356183805</v>
      </c>
      <c r="AM1517" s="8">
        <v>4.7957425231467141E-4</v>
      </c>
      <c r="AN1517" s="8">
        <v>1.3946242806491955</v>
      </c>
      <c r="AO1517" s="8">
        <v>1.262909484488377</v>
      </c>
      <c r="AP1517" s="8">
        <v>1.0262091091090453</v>
      </c>
      <c r="AQ1517" s="8">
        <v>-101.43062120543574</v>
      </c>
    </row>
    <row r="1518" spans="32:43" x14ac:dyDescent="0.25">
      <c r="AF1518" t="str">
        <v>Tunisia|2009</v>
      </c>
      <c r="AG1518">
        <v>12</v>
      </c>
      <c r="AH1518" s="8">
        <v>111.20689476969741</v>
      </c>
      <c r="AI1518" s="8">
        <v>-99.206894769697413</v>
      </c>
      <c r="AJ1518" s="8">
        <v>-99.481419966374716</v>
      </c>
      <c r="AK1518" s="8">
        <v>2.7595625069495233E-3</v>
      </c>
      <c r="AL1518" s="8">
        <v>-1.0330013049665514</v>
      </c>
      <c r="AM1518" s="8">
        <v>4.2183640334151658E-4</v>
      </c>
      <c r="AN1518" s="8">
        <v>1.3986555058171073</v>
      </c>
      <c r="AO1518" s="8">
        <v>1.2633105511596909</v>
      </c>
      <c r="AP1518" s="8">
        <v>1.0163667177581877</v>
      </c>
      <c r="AQ1518" s="8">
        <v>-99.481419966374716</v>
      </c>
    </row>
    <row r="1519" spans="32:43" x14ac:dyDescent="0.25">
      <c r="AF1519" t="str">
        <v>Tunisia|2008</v>
      </c>
      <c r="AG1519">
        <v>12</v>
      </c>
      <c r="AH1519" s="8">
        <v>114.94148053633663</v>
      </c>
      <c r="AI1519" s="8">
        <v>-102.94148053633663</v>
      </c>
      <c r="AJ1519" s="8">
        <v>-103.23554942365092</v>
      </c>
      <c r="AK1519" s="8">
        <v>2.8485234878492562E-3</v>
      </c>
      <c r="AL1519" s="8">
        <v>-1.071935850619083</v>
      </c>
      <c r="AM1519" s="8">
        <v>4.6891942116788598E-4</v>
      </c>
      <c r="AN1519" s="8">
        <v>1.3986555058171073</v>
      </c>
      <c r="AO1519" s="8">
        <v>1.2634933517779949</v>
      </c>
      <c r="AP1519" s="8">
        <v>1.0353433491451438</v>
      </c>
      <c r="AQ1519" s="8">
        <v>-103.23554942365092</v>
      </c>
    </row>
    <row r="1520" spans="32:43" x14ac:dyDescent="0.25">
      <c r="AF1520" t="str">
        <v>Tunisia|2007</v>
      </c>
      <c r="AG1520">
        <v>12</v>
      </c>
      <c r="AH1520" s="8">
        <v>112.55491709788399</v>
      </c>
      <c r="AI1520" s="8">
        <v>-100.55491709788399</v>
      </c>
      <c r="AJ1520" s="8">
        <v>-100.82874677744068</v>
      </c>
      <c r="AK1520" s="8">
        <v>2.7157897753219097E-3</v>
      </c>
      <c r="AL1520" s="8">
        <v>-1.047014738217009</v>
      </c>
      <c r="AM1520" s="8">
        <v>4.2646633700876683E-4</v>
      </c>
      <c r="AN1520" s="8">
        <v>1.4067868590764923</v>
      </c>
      <c r="AO1520" s="8">
        <v>1.279551588913528</v>
      </c>
      <c r="AP1520" s="8">
        <v>1.0232373811667599</v>
      </c>
      <c r="AQ1520" s="8">
        <v>-100.82874677744068</v>
      </c>
    </row>
    <row r="1521" spans="32:43" x14ac:dyDescent="0.25">
      <c r="AF1521" t="str">
        <v>Tunisia|2006</v>
      </c>
      <c r="AG1521">
        <v>12</v>
      </c>
      <c r="AH1521" s="8">
        <v>115.03216158967655</v>
      </c>
      <c r="AI1521" s="8">
        <v>-103.03216158967655</v>
      </c>
      <c r="AJ1521" s="8">
        <v>-103.29176375718214</v>
      </c>
      <c r="AK1521" s="8">
        <v>2.5132901023538455E-3</v>
      </c>
      <c r="AL1521" s="8">
        <v>-1.0726998170237607</v>
      </c>
      <c r="AM1521" s="8">
        <v>4.1418453212385822E-4</v>
      </c>
      <c r="AN1521" s="8">
        <v>1.4067868590764923</v>
      </c>
      <c r="AO1521" s="8">
        <v>1.2836182116250123</v>
      </c>
      <c r="AP1521" s="8">
        <v>1.0357122269355328</v>
      </c>
      <c r="AQ1521" s="8">
        <v>-103.29176375718214</v>
      </c>
    </row>
    <row r="1522" spans="32:43" x14ac:dyDescent="0.25">
      <c r="AF1522" t="str">
        <v>Tunisia|2005</v>
      </c>
      <c r="AG1522">
        <v>14</v>
      </c>
      <c r="AH1522" s="8">
        <v>119.17037121801511</v>
      </c>
      <c r="AI1522" s="8">
        <v>-105.17037121801511</v>
      </c>
      <c r="AJ1522" s="8">
        <v>-105.41182892440646</v>
      </c>
      <c r="AK1522" s="8">
        <v>2.2906130066723041E-3</v>
      </c>
      <c r="AL1522" s="8">
        <v>-1.0948391830746365</v>
      </c>
      <c r="AM1522" s="8">
        <v>3.9314276517548235E-4</v>
      </c>
      <c r="AN1522" s="8">
        <v>1.4067868590764923</v>
      </c>
      <c r="AO1522" s="8">
        <v>1.2852529165737954</v>
      </c>
      <c r="AP1522" s="8">
        <v>1.046345632702042</v>
      </c>
      <c r="AQ1522" s="8">
        <v>-105.41182892440646</v>
      </c>
    </row>
    <row r="1523" spans="32:43" x14ac:dyDescent="0.25">
      <c r="AF1523" t="str">
        <v>Tunisia|2004</v>
      </c>
      <c r="AG1523">
        <v>15</v>
      </c>
      <c r="AH1523" s="8">
        <v>123.42669272650633</v>
      </c>
      <c r="AI1523" s="8">
        <v>-108.42669272650633</v>
      </c>
      <c r="AJ1523" s="8">
        <v>-108.6505965908278</v>
      </c>
      <c r="AK1523" s="8">
        <v>2.0607697642442161E-3</v>
      </c>
      <c r="AL1523" s="8">
        <v>-1.1286079818187049</v>
      </c>
      <c r="AM1523" s="8">
        <v>3.7576261790636271E-4</v>
      </c>
      <c r="AN1523" s="8">
        <v>1.4191611772342045</v>
      </c>
      <c r="AO1523" s="8">
        <v>1.2855423498532623</v>
      </c>
      <c r="AP1523" s="8">
        <v>1.0623596292304716</v>
      </c>
      <c r="AQ1523" s="8">
        <v>-108.6505965908278</v>
      </c>
    </row>
    <row r="1524" spans="32:43" x14ac:dyDescent="0.25">
      <c r="AF1524" t="str">
        <v>Tunisia|2003</v>
      </c>
      <c r="AG1524">
        <v>17</v>
      </c>
      <c r="AH1524" s="8">
        <v>125.04458717891009</v>
      </c>
      <c r="AI1524" s="8">
        <v>-108.04458717891009</v>
      </c>
      <c r="AJ1524" s="8">
        <v>-108.26114595928729</v>
      </c>
      <c r="AK1524" s="8">
        <v>2.000337041126796E-3</v>
      </c>
      <c r="AL1524" s="8">
        <v>-1.124596613550624</v>
      </c>
      <c r="AM1524" s="8">
        <v>3.6213315239353935E-4</v>
      </c>
      <c r="AN1524" s="8">
        <v>1.4233346210279796</v>
      </c>
      <c r="AO1524" s="8">
        <v>1.2862140920326695</v>
      </c>
      <c r="AP1524" s="8">
        <v>1.0604699965348496</v>
      </c>
      <c r="AQ1524" s="8">
        <v>-108.26114595928729</v>
      </c>
    </row>
    <row r="1525" spans="32:43" x14ac:dyDescent="0.25">
      <c r="AF1525" t="str">
        <v>Tunisia|2002</v>
      </c>
      <c r="AG1525">
        <v>19</v>
      </c>
      <c r="AH1525" s="8">
        <v>127.54005280478844</v>
      </c>
      <c r="AI1525" s="8">
        <v>-108.54005280478844</v>
      </c>
      <c r="AJ1525" s="8">
        <v>-108.75219329934225</v>
      </c>
      <c r="AK1525" s="8">
        <v>1.9506778495021766E-3</v>
      </c>
      <c r="AL1525" s="8">
        <v>-1.1297256276346506</v>
      </c>
      <c r="AM1525" s="8">
        <v>3.5635386209117667E-4</v>
      </c>
      <c r="AN1525" s="8">
        <v>1.4233346210279796</v>
      </c>
      <c r="AO1525" s="8">
        <v>1.2891044540796526</v>
      </c>
      <c r="AP1525" s="8">
        <v>1.0628855195338069</v>
      </c>
      <c r="AQ1525" s="8">
        <v>-108.75219329934225</v>
      </c>
    </row>
    <row r="1526" spans="32:43" x14ac:dyDescent="0.25">
      <c r="AF1526" t="str">
        <v>Tunisia|2001</v>
      </c>
      <c r="AG1526">
        <v>11</v>
      </c>
      <c r="AH1526" s="8">
        <v>130.50279053749063</v>
      </c>
      <c r="AI1526" s="8">
        <v>-119.50279053749063</v>
      </c>
      <c r="AJ1526" s="8">
        <v>-119.71968597806546</v>
      </c>
      <c r="AK1526" s="8">
        <v>1.8116940317948788E-3</v>
      </c>
      <c r="AL1526" s="8">
        <v>-1.2437433225813748</v>
      </c>
      <c r="AM1526" s="8">
        <v>4.0108448271084646E-4</v>
      </c>
      <c r="AN1526" s="8">
        <v>1.4317567017167454</v>
      </c>
      <c r="AO1526" s="8">
        <v>1.2895019072413143</v>
      </c>
      <c r="AP1526" s="8">
        <v>1.1152324074296689</v>
      </c>
      <c r="AQ1526" s="8">
        <v>-119.71968597806546</v>
      </c>
    </row>
    <row r="1527" spans="32:43" x14ac:dyDescent="0.25">
      <c r="AF1527" t="str">
        <v>Tunisia|2000</v>
      </c>
      <c r="AG1527">
        <v>112</v>
      </c>
      <c r="AH1527" s="8">
        <v>134.83835023746295</v>
      </c>
      <c r="AI1527" s="8">
        <v>-22.838350237462947</v>
      </c>
      <c r="AJ1527" s="8">
        <v>-22.875612100095356</v>
      </c>
      <c r="AK1527" s="8">
        <v>1.6288902989509617E-3</v>
      </c>
      <c r="AL1527" s="8">
        <v>-0.23767181376846863</v>
      </c>
      <c r="AM1527" s="8">
        <v>1.3166100097841876E-5</v>
      </c>
      <c r="AN1527" s="8">
        <v>1.4317567017167454</v>
      </c>
      <c r="AO1527" s="8">
        <v>1.2896883647405653</v>
      </c>
      <c r="AP1527" s="8">
        <v>0.48751596257811769</v>
      </c>
      <c r="AQ1527" s="8">
        <v>-22.875612100095356</v>
      </c>
    </row>
    <row r="1528" spans="32:43" x14ac:dyDescent="0.25">
      <c r="AF1528" t="str">
        <v>Turkey|2014</v>
      </c>
      <c r="AG1528">
        <v>17</v>
      </c>
      <c r="AH1528" s="8">
        <v>111.49556974947757</v>
      </c>
      <c r="AI1528" s="8">
        <v>-94.495569749477568</v>
      </c>
      <c r="AJ1528" s="8">
        <v>-95.261544892555165</v>
      </c>
      <c r="AK1528" s="8">
        <v>8.0407591955550702E-3</v>
      </c>
      <c r="AL1528" s="8">
        <v>-0.98655996665477697</v>
      </c>
      <c r="AM1528" s="8">
        <v>1.1270733094519054E-3</v>
      </c>
      <c r="AN1528" s="8">
        <v>1.4402815816722094</v>
      </c>
      <c r="AO1528" s="8">
        <v>1.2900021388775518</v>
      </c>
      <c r="AP1528" s="8">
        <v>0.99325725099531836</v>
      </c>
      <c r="AQ1528" s="8">
        <v>-95.261544892555165</v>
      </c>
    </row>
    <row r="1529" spans="32:43" x14ac:dyDescent="0.25">
      <c r="AF1529" t="str">
        <v>Turkey|2013</v>
      </c>
      <c r="AG1529">
        <v>19</v>
      </c>
      <c r="AH1529" s="8">
        <v>112.73870510453176</v>
      </c>
      <c r="AI1529" s="8">
        <v>-93.738705104531761</v>
      </c>
      <c r="AJ1529" s="8">
        <v>-94.536047151230179</v>
      </c>
      <c r="AK1529" s="8">
        <v>8.4342647141032161E-3</v>
      </c>
      <c r="AL1529" s="8">
        <v>-0.97885226204392994</v>
      </c>
      <c r="AM1529" s="8">
        <v>1.1642921630857252E-3</v>
      </c>
      <c r="AN1529" s="8">
        <v>1.4402815816722094</v>
      </c>
      <c r="AO1529" s="8">
        <v>1.2911245676487622</v>
      </c>
      <c r="AP1529" s="8">
        <v>0.98936962862417099</v>
      </c>
      <c r="AQ1529" s="8">
        <v>-94.536047151230179</v>
      </c>
    </row>
    <row r="1530" spans="32:43" x14ac:dyDescent="0.25">
      <c r="AF1530" t="str">
        <v>Turkey|2012</v>
      </c>
      <c r="AG1530">
        <v>112</v>
      </c>
      <c r="AH1530" s="8">
        <v>115.69522785063819</v>
      </c>
      <c r="AI1530" s="8">
        <v>-3.6952278506381901</v>
      </c>
      <c r="AJ1530" s="8">
        <v>-3.7049668491242538</v>
      </c>
      <c r="AK1530" s="8">
        <v>2.6286330978549828E-3</v>
      </c>
      <c r="AL1530" s="8">
        <v>-3.8474388737278868E-2</v>
      </c>
      <c r="AM1530" s="8">
        <v>5.5733779261434339E-7</v>
      </c>
      <c r="AN1530" s="8">
        <v>1.4402815816722094</v>
      </c>
      <c r="AO1530" s="8">
        <v>1.2971950630212881</v>
      </c>
      <c r="AP1530" s="8">
        <v>0.19614889430552207</v>
      </c>
      <c r="AQ1530" s="8">
        <v>-3.7049668491242538</v>
      </c>
    </row>
    <row r="1531" spans="32:43" x14ac:dyDescent="0.25">
      <c r="AF1531" t="str">
        <v>Turkey|2011</v>
      </c>
      <c r="AG1531">
        <v>114</v>
      </c>
      <c r="AH1531" s="8">
        <v>117.0786999418807</v>
      </c>
      <c r="AI1531" s="8">
        <v>-3.0786999418807</v>
      </c>
      <c r="AJ1531" s="8">
        <v>-3.0863706160137934</v>
      </c>
      <c r="AK1531" s="8">
        <v>2.4853379867258163E-3</v>
      </c>
      <c r="AL1531" s="8">
        <v>-3.2052851671036602E-2</v>
      </c>
      <c r="AM1531" s="8">
        <v>3.6568022663020776E-7</v>
      </c>
      <c r="AN1531" s="8">
        <v>1.4532686381432216</v>
      </c>
      <c r="AO1531" s="8">
        <v>1.2973366288465757</v>
      </c>
      <c r="AP1531" s="8">
        <v>0.17903310216559562</v>
      </c>
      <c r="AQ1531" s="8">
        <v>-3.0863706160137934</v>
      </c>
    </row>
    <row r="1532" spans="32:43" x14ac:dyDescent="0.25">
      <c r="AF1532" t="str">
        <v>Turkey|2010</v>
      </c>
      <c r="AG1532">
        <v>116</v>
      </c>
      <c r="AH1532" s="8">
        <v>134.04332648258804</v>
      </c>
      <c r="AI1532" s="8">
        <v>-18.043326482588043</v>
      </c>
      <c r="AJ1532" s="8">
        <v>-18.072597307184836</v>
      </c>
      <c r="AK1532" s="8">
        <v>1.6196246781394448E-3</v>
      </c>
      <c r="AL1532" s="8">
        <v>-0.18777057831981844</v>
      </c>
      <c r="AM1532" s="8">
        <v>8.1710035181392645E-6</v>
      </c>
      <c r="AN1532" s="8">
        <v>1.4532686381432216</v>
      </c>
      <c r="AO1532" s="8">
        <v>1.2993536072499354</v>
      </c>
      <c r="AP1532" s="8">
        <v>0.43332502618683177</v>
      </c>
      <c r="AQ1532" s="8">
        <v>-18.072597307184836</v>
      </c>
    </row>
    <row r="1533" spans="32:43" x14ac:dyDescent="0.25">
      <c r="AF1533" t="str">
        <v>Turkey|2009</v>
      </c>
      <c r="AG1533">
        <v>118</v>
      </c>
      <c r="AH1533" s="8">
        <v>140.56001247268071</v>
      </c>
      <c r="AI1533" s="8">
        <v>-22.560012472680711</v>
      </c>
      <c r="AJ1533" s="8">
        <v>-22.592769002576926</v>
      </c>
      <c r="AK1533" s="8">
        <v>1.4498678711087232E-3</v>
      </c>
      <c r="AL1533" s="8">
        <v>-0.23475419023500055</v>
      </c>
      <c r="AM1533" s="8">
        <v>1.1431078796252527E-5</v>
      </c>
      <c r="AN1533" s="8">
        <v>1.4620647442474533</v>
      </c>
      <c r="AO1533" s="8">
        <v>1.3048415428582432</v>
      </c>
      <c r="AP1533" s="8">
        <v>0.48451438599385316</v>
      </c>
      <c r="AQ1533" s="8">
        <v>-22.592769002576926</v>
      </c>
    </row>
    <row r="1534" spans="32:43" x14ac:dyDescent="0.25">
      <c r="AF1534" t="str">
        <v>Turkey|2008</v>
      </c>
      <c r="AG1534">
        <v>121</v>
      </c>
      <c r="AH1534" s="8">
        <v>140.90957638187362</v>
      </c>
      <c r="AI1534" s="8">
        <v>-19.90957638187362</v>
      </c>
      <c r="AJ1534" s="8">
        <v>-19.939538657822045</v>
      </c>
      <c r="AK1534" s="8">
        <v>1.5026564286466568E-3</v>
      </c>
      <c r="AL1534" s="8">
        <v>-0.20717985126107175</v>
      </c>
      <c r="AM1534" s="8">
        <v>9.2280464895716667E-6</v>
      </c>
      <c r="AN1534" s="8">
        <v>1.4665055420239985</v>
      </c>
      <c r="AO1534" s="8">
        <v>1.3051911130668146</v>
      </c>
      <c r="AP1534" s="8">
        <v>0.45517013441247628</v>
      </c>
      <c r="AQ1534" s="8">
        <v>-19.939538657822045</v>
      </c>
    </row>
    <row r="1535" spans="32:43" x14ac:dyDescent="0.25">
      <c r="AF1535" t="str">
        <v>Turkey|2007</v>
      </c>
      <c r="AG1535">
        <v>124</v>
      </c>
      <c r="AH1535" s="8">
        <v>142.86106118548548</v>
      </c>
      <c r="AI1535" s="8">
        <v>-18.861061185485482</v>
      </c>
      <c r="AJ1535" s="8">
        <v>-18.88774458108238</v>
      </c>
      <c r="AK1535" s="8">
        <v>1.4127359400880842E-3</v>
      </c>
      <c r="AL1535" s="8">
        <v>-0.19626012304294468</v>
      </c>
      <c r="AM1535" s="8">
        <v>7.7846853695262691E-6</v>
      </c>
      <c r="AN1535" s="8">
        <v>1.4665055420239985</v>
      </c>
      <c r="AO1535" s="8">
        <v>1.307164881404131</v>
      </c>
      <c r="AP1535" s="8">
        <v>0.44301255404665979</v>
      </c>
      <c r="AQ1535" s="8">
        <v>-18.88774458108238</v>
      </c>
    </row>
    <row r="1536" spans="32:43" x14ac:dyDescent="0.25">
      <c r="AF1536" t="str">
        <v>Turkey|2006</v>
      </c>
      <c r="AG1536">
        <v>126</v>
      </c>
      <c r="AH1536" s="8">
        <v>148.75251334222588</v>
      </c>
      <c r="AI1536" s="8">
        <v>-22.752513342225882</v>
      </c>
      <c r="AJ1536" s="8">
        <v>-22.781303816734756</v>
      </c>
      <c r="AK1536" s="8">
        <v>1.2637764168583704E-3</v>
      </c>
      <c r="AL1536" s="8">
        <v>-0.23673525090444042</v>
      </c>
      <c r="AM1536" s="8">
        <v>1.0130882239028633E-5</v>
      </c>
      <c r="AN1536" s="8">
        <v>1.4665055420239985</v>
      </c>
      <c r="AO1536" s="8">
        <v>1.3084914298485673</v>
      </c>
      <c r="AP1536" s="8">
        <v>0.4865544685895305</v>
      </c>
      <c r="AQ1536" s="8">
        <v>-22.781303816734756</v>
      </c>
    </row>
    <row r="1537" spans="32:43" x14ac:dyDescent="0.25">
      <c r="AF1537" t="str">
        <v>Turkey|2005</v>
      </c>
      <c r="AG1537">
        <v>129</v>
      </c>
      <c r="AH1537" s="8">
        <v>145.40286884515655</v>
      </c>
      <c r="AI1537" s="8">
        <v>-16.402868845156547</v>
      </c>
      <c r="AJ1537" s="8">
        <v>-16.425355366067048</v>
      </c>
      <c r="AK1537" s="8">
        <v>1.3690127494566003E-3</v>
      </c>
      <c r="AL1537" s="8">
        <v>-0.17067749006354721</v>
      </c>
      <c r="AM1537" s="8">
        <v>5.7050165672800258E-6</v>
      </c>
      <c r="AN1537" s="8">
        <v>1.4800045078319417</v>
      </c>
      <c r="AO1537" s="8">
        <v>1.3140310580210413</v>
      </c>
      <c r="AP1537" s="8">
        <v>0.41313132302398375</v>
      </c>
      <c r="AQ1537" s="8">
        <v>-16.425355366067048</v>
      </c>
    </row>
    <row r="1538" spans="32:43" x14ac:dyDescent="0.25">
      <c r="AF1538" t="str">
        <v>Turkey|2004</v>
      </c>
      <c r="AG1538">
        <v>132</v>
      </c>
      <c r="AH1538" s="8">
        <v>148.01144175409257</v>
      </c>
      <c r="AI1538" s="8">
        <v>-16.011441754092573</v>
      </c>
      <c r="AJ1538" s="8">
        <v>-16.032451033101058</v>
      </c>
      <c r="AK1538" s="8">
        <v>1.3104221534877643E-3</v>
      </c>
      <c r="AL1538" s="8">
        <v>-0.166599669392268</v>
      </c>
      <c r="AM1538" s="8">
        <v>5.2027258175223941E-6</v>
      </c>
      <c r="AN1538" s="8">
        <v>1.4800045078319417</v>
      </c>
      <c r="AO1538" s="8">
        <v>1.3242540334030293</v>
      </c>
      <c r="AP1538" s="8">
        <v>0.40816622764783955</v>
      </c>
      <c r="AQ1538" s="8">
        <v>-16.032451033101058</v>
      </c>
    </row>
    <row r="1539" spans="32:43" x14ac:dyDescent="0.25">
      <c r="AF1539" t="str">
        <v>Turkey|2003</v>
      </c>
      <c r="AG1539">
        <v>135</v>
      </c>
      <c r="AH1539" s="8">
        <v>147.5851494234945</v>
      </c>
      <c r="AI1539" s="8">
        <v>-12.585149423494499</v>
      </c>
      <c r="AJ1539" s="8">
        <v>-12.600280682261698</v>
      </c>
      <c r="AK1539" s="8">
        <v>1.2008668019990189E-3</v>
      </c>
      <c r="AL1539" s="8">
        <v>-0.13094178355787853</v>
      </c>
      <c r="AM1539" s="8">
        <v>2.9449311541353475E-6</v>
      </c>
      <c r="AN1539" s="8">
        <v>1.4800045078319417</v>
      </c>
      <c r="AO1539" s="8">
        <v>1.3243851853922572</v>
      </c>
      <c r="AP1539" s="8">
        <v>0.3618587895269072</v>
      </c>
      <c r="AQ1539" s="8">
        <v>-12.600280682261698</v>
      </c>
    </row>
    <row r="1540" spans="32:43" x14ac:dyDescent="0.25">
      <c r="AF1540" t="str">
        <v>Turkey|2002</v>
      </c>
      <c r="AG1540">
        <v>138</v>
      </c>
      <c r="AH1540" s="8">
        <v>155.45495756930248</v>
      </c>
      <c r="AI1540" s="8">
        <v>-17.454957569302479</v>
      </c>
      <c r="AJ1540" s="8">
        <v>-17.474597637737627</v>
      </c>
      <c r="AK1540" s="8">
        <v>1.1239210677295205E-3</v>
      </c>
      <c r="AL1540" s="8">
        <v>-0.18160255119473712</v>
      </c>
      <c r="AM1540" s="8">
        <v>5.3011494725946737E-6</v>
      </c>
      <c r="AN1540" s="8">
        <v>1.4800045078319417</v>
      </c>
      <c r="AO1540" s="8">
        <v>1.3285695653748311</v>
      </c>
      <c r="AP1540" s="8">
        <v>0.42614850838027946</v>
      </c>
      <c r="AQ1540" s="8">
        <v>-17.474597637737627</v>
      </c>
    </row>
    <row r="1541" spans="32:43" x14ac:dyDescent="0.25">
      <c r="AF1541" t="str">
        <v>Turkey|2001</v>
      </c>
      <c r="AG1541">
        <v>14</v>
      </c>
      <c r="AH1541" s="8">
        <v>160.21721549888801</v>
      </c>
      <c r="AI1541" s="8">
        <v>-146.21721549888801</v>
      </c>
      <c r="AJ1541" s="8">
        <v>-146.37034041428751</v>
      </c>
      <c r="AK1541" s="8">
        <v>1.0461471563575364E-3</v>
      </c>
      <c r="AL1541" s="8">
        <v>-1.5211945130568567</v>
      </c>
      <c r="AM1541" s="8">
        <v>3.4619342319751166E-4</v>
      </c>
      <c r="AN1541" s="8">
        <v>1.4984336523422113</v>
      </c>
      <c r="AO1541" s="8">
        <v>1.329089984640802</v>
      </c>
      <c r="AP1541" s="8">
        <v>1.2333671444695034</v>
      </c>
      <c r="AQ1541" s="8">
        <v>-146.37034041428751</v>
      </c>
    </row>
    <row r="1542" spans="32:43" x14ac:dyDescent="0.25">
      <c r="AF1542" t="str">
        <v>Turkey|2000</v>
      </c>
      <c r="AG1542">
        <v>143</v>
      </c>
      <c r="AH1542" s="8">
        <v>165.37761209537774</v>
      </c>
      <c r="AI1542" s="8">
        <v>-22.377612095377742</v>
      </c>
      <c r="AJ1542" s="8">
        <v>-22.402144243906005</v>
      </c>
      <c r="AK1542" s="8">
        <v>1.0950803753947231E-3</v>
      </c>
      <c r="AL1542" s="8">
        <v>-0.23281481856993255</v>
      </c>
      <c r="AM1542" s="8">
        <v>8.4887754039558714E-6</v>
      </c>
      <c r="AN1542" s="8">
        <v>1.503121318668001</v>
      </c>
      <c r="AO1542" s="8">
        <v>1.3299340401973923</v>
      </c>
      <c r="AP1542" s="8">
        <v>0.4825088792653795</v>
      </c>
      <c r="AQ1542" s="8">
        <v>-22.402144243906005</v>
      </c>
    </row>
    <row r="1543" spans="32:43" x14ac:dyDescent="0.25">
      <c r="AF1543" t="str">
        <v>Turkmenistan|2014</v>
      </c>
      <c r="AG1543">
        <v>217</v>
      </c>
      <c r="AH1543" s="8">
        <v>167.743702603055</v>
      </c>
      <c r="AI1543" s="8">
        <v>49.256297396945001</v>
      </c>
      <c r="AJ1543" s="8">
        <v>49.328104193472974</v>
      </c>
      <c r="AK1543" s="8">
        <v>1.4556974710874351E-3</v>
      </c>
      <c r="AL1543" s="8">
        <v>0.51255095610743007</v>
      </c>
      <c r="AM1543" s="8">
        <v>5.4711654154263417E-5</v>
      </c>
      <c r="AN1543" s="8">
        <v>1.503121318668001</v>
      </c>
      <c r="AO1543" s="8">
        <v>1.3308001626354291</v>
      </c>
      <c r="AP1543" s="8">
        <v>0.71592664156841523</v>
      </c>
      <c r="AQ1543" s="8">
        <v>49.328104193472974</v>
      </c>
    </row>
    <row r="1544" spans="32:43" x14ac:dyDescent="0.25">
      <c r="AF1544" t="str">
        <v>Turkmenistan|2013</v>
      </c>
      <c r="AG1544">
        <v>228</v>
      </c>
      <c r="AH1544" s="8">
        <v>172.21140831874976</v>
      </c>
      <c r="AI1544" s="8">
        <v>55.788591681250239</v>
      </c>
      <c r="AJ1544" s="8">
        <v>55.840139416090111</v>
      </c>
      <c r="AK1544" s="8">
        <v>9.2313048246106251E-4</v>
      </c>
      <c r="AL1544" s="8">
        <v>0.58036992675413357</v>
      </c>
      <c r="AM1544" s="8">
        <v>4.4460664393934737E-5</v>
      </c>
      <c r="AN1544" s="8">
        <v>1.5125970273974987</v>
      </c>
      <c r="AO1544" s="8">
        <v>1.3312238011027187</v>
      </c>
      <c r="AP1544" s="8">
        <v>0.76182014068553838</v>
      </c>
      <c r="AQ1544" s="8">
        <v>55.840139416090111</v>
      </c>
    </row>
    <row r="1545" spans="32:43" x14ac:dyDescent="0.25">
      <c r="AF1545" t="str">
        <v>Turkmenistan|2012</v>
      </c>
      <c r="AG1545">
        <v>22</v>
      </c>
      <c r="AH1545" s="8">
        <v>169.13622143748785</v>
      </c>
      <c r="AI1545" s="8">
        <v>-147.13622143748785</v>
      </c>
      <c r="AJ1545" s="8">
        <v>-147.32268429976398</v>
      </c>
      <c r="AK1545" s="8">
        <v>1.2656765192841203E-3</v>
      </c>
      <c r="AL1545" s="8">
        <v>-1.5309237669541214</v>
      </c>
      <c r="AM1545" s="8">
        <v>4.2430860399262764E-4</v>
      </c>
      <c r="AN1545" s="8">
        <v>1.5125970273974987</v>
      </c>
      <c r="AO1545" s="8">
        <v>1.3319234638355202</v>
      </c>
      <c r="AP1545" s="8">
        <v>1.2373050419981815</v>
      </c>
      <c r="AQ1545" s="8">
        <v>-147.32268429976398</v>
      </c>
    </row>
    <row r="1546" spans="32:43" x14ac:dyDescent="0.25">
      <c r="AF1546" t="str">
        <v>Turkmenistan|2011</v>
      </c>
      <c r="AG1546">
        <v>217</v>
      </c>
      <c r="AH1546" s="8">
        <v>170.23639604052141</v>
      </c>
      <c r="AI1546" s="8">
        <v>46.763603959478587</v>
      </c>
      <c r="AJ1546" s="8">
        <v>46.817901491125731</v>
      </c>
      <c r="AK1546" s="8">
        <v>1.1597600472851913E-3</v>
      </c>
      <c r="AL1546" s="8">
        <v>0.48654040567012619</v>
      </c>
      <c r="AM1546" s="8">
        <v>3.9265569350437372E-5</v>
      </c>
      <c r="AN1546" s="8">
        <v>1.5125970273974987</v>
      </c>
      <c r="AO1546" s="8">
        <v>1.3322453453785048</v>
      </c>
      <c r="AP1546" s="8">
        <v>0.69752448392162281</v>
      </c>
      <c r="AQ1546" s="8">
        <v>46.817901491125731</v>
      </c>
    </row>
    <row r="1547" spans="32:43" x14ac:dyDescent="0.25">
      <c r="AF1547" t="str">
        <v>Turkmenistan|2010</v>
      </c>
      <c r="AG1547">
        <v>211</v>
      </c>
      <c r="AH1547" s="8">
        <v>170.46542587981696</v>
      </c>
      <c r="AI1547" s="8">
        <v>40.534574120183038</v>
      </c>
      <c r="AJ1547" s="8">
        <v>40.576635741110962</v>
      </c>
      <c r="AK1547" s="8">
        <v>1.0365970504870711E-3</v>
      </c>
      <c r="AL1547" s="8">
        <v>0.42170599945909082</v>
      </c>
      <c r="AM1547" s="8">
        <v>2.6362215740740783E-5</v>
      </c>
      <c r="AN1547" s="8">
        <v>1.5270705026582778</v>
      </c>
      <c r="AO1547" s="8">
        <v>1.3351467825827448</v>
      </c>
      <c r="AP1547" s="8">
        <v>0.6493889431296862</v>
      </c>
      <c r="AQ1547" s="8">
        <v>40.576635741110962</v>
      </c>
    </row>
    <row r="1548" spans="32:43" x14ac:dyDescent="0.25">
      <c r="AF1548" t="str">
        <v>Turkmenistan|2009</v>
      </c>
      <c r="AG1548">
        <v>215</v>
      </c>
      <c r="AH1548" s="8">
        <v>173.03149823157327</v>
      </c>
      <c r="AI1548" s="8">
        <v>41.968501768426734</v>
      </c>
      <c r="AJ1548" s="8">
        <v>42.009728457627958</v>
      </c>
      <c r="AK1548" s="8">
        <v>9.813605256412442E-4</v>
      </c>
      <c r="AL1548" s="8">
        <v>0.43661195616514453</v>
      </c>
      <c r="AM1548" s="8">
        <v>2.6751503907705102E-5</v>
      </c>
      <c r="AN1548" s="8">
        <v>1.5319668124298669</v>
      </c>
      <c r="AO1548" s="8">
        <v>1.3376656332863737</v>
      </c>
      <c r="AP1548" s="8">
        <v>0.66076618872725668</v>
      </c>
      <c r="AQ1548" s="8">
        <v>42.009728457627958</v>
      </c>
    </row>
    <row r="1549" spans="32:43" x14ac:dyDescent="0.25">
      <c r="AF1549" t="str">
        <v>Turkmenistan|2008</v>
      </c>
      <c r="AG1549">
        <v>235</v>
      </c>
      <c r="AH1549" s="8">
        <v>173.23488121373811</v>
      </c>
      <c r="AI1549" s="8">
        <v>61.765118786261894</v>
      </c>
      <c r="AJ1549" s="8">
        <v>61.825770642967662</v>
      </c>
      <c r="AK1549" s="8">
        <v>9.8101254662920855E-4</v>
      </c>
      <c r="AL1549" s="8">
        <v>0.64256248145792727</v>
      </c>
      <c r="AM1549" s="8">
        <v>5.7920660695244521E-5</v>
      </c>
      <c r="AN1549" s="8">
        <v>1.5369001273161307</v>
      </c>
      <c r="AO1549" s="8">
        <v>1.3380976668908304</v>
      </c>
      <c r="AP1549" s="8">
        <v>0.80159995100918469</v>
      </c>
      <c r="AQ1549" s="8">
        <v>61.825770642967662</v>
      </c>
    </row>
    <row r="1550" spans="32:43" x14ac:dyDescent="0.25">
      <c r="AF1550" t="str">
        <v>Turkmenistan|2007</v>
      </c>
      <c r="AG1550">
        <v>241</v>
      </c>
      <c r="AH1550" s="8">
        <v>175.49404616205177</v>
      </c>
      <c r="AI1550" s="8">
        <v>65.505953837948226</v>
      </c>
      <c r="AJ1550" s="8">
        <v>65.572590428492148</v>
      </c>
      <c r="AK1550" s="8">
        <v>1.0162262937680837E-3</v>
      </c>
      <c r="AL1550" s="8">
        <v>0.68149160765122296</v>
      </c>
      <c r="AM1550" s="8">
        <v>6.7492416436517916E-5</v>
      </c>
      <c r="AN1550" s="8">
        <v>1.5369001273161307</v>
      </c>
      <c r="AO1550" s="8">
        <v>1.3401297315759164</v>
      </c>
      <c r="AP1550" s="8">
        <v>0.82552504968124552</v>
      </c>
      <c r="AQ1550" s="8">
        <v>65.572590428492148</v>
      </c>
    </row>
    <row r="1551" spans="32:43" x14ac:dyDescent="0.25">
      <c r="AF1551" t="str">
        <v>Turkmenistan|2006</v>
      </c>
      <c r="AG1551">
        <v>245</v>
      </c>
      <c r="AH1551" s="8">
        <v>175.79479264676692</v>
      </c>
      <c r="AI1551" s="8">
        <v>69.205207353233078</v>
      </c>
      <c r="AJ1551" s="8">
        <v>69.278711830088</v>
      </c>
      <c r="AK1551" s="8">
        <v>1.0609965877426072E-3</v>
      </c>
      <c r="AL1551" s="8">
        <v>0.71999294886465282</v>
      </c>
      <c r="AM1551" s="8">
        <v>7.8656290937222692E-5</v>
      </c>
      <c r="AN1551" s="8">
        <v>1.5468805340999254</v>
      </c>
      <c r="AO1551" s="8">
        <v>1.354043393726021</v>
      </c>
      <c r="AP1551" s="8">
        <v>0.84852398249233518</v>
      </c>
      <c r="AQ1551" s="8">
        <v>69.278711830088</v>
      </c>
    </row>
    <row r="1552" spans="32:43" x14ac:dyDescent="0.25">
      <c r="AF1552" t="str">
        <v>Turkmenistan|2005</v>
      </c>
      <c r="AG1552">
        <v>248</v>
      </c>
      <c r="AH1552" s="8">
        <v>177.91927791326899</v>
      </c>
      <c r="AI1552" s="8">
        <v>70.080722086731015</v>
      </c>
      <c r="AJ1552" s="8">
        <v>70.153480013460396</v>
      </c>
      <c r="AK1552" s="8">
        <v>1.0371249824729903E-3</v>
      </c>
      <c r="AL1552" s="8">
        <v>0.729092864574865</v>
      </c>
      <c r="AM1552" s="8">
        <v>7.8840506015436811E-5</v>
      </c>
      <c r="AN1552" s="8">
        <v>1.5468805340999254</v>
      </c>
      <c r="AO1552" s="8">
        <v>1.356363282345084</v>
      </c>
      <c r="AP1552" s="8">
        <v>0.85386934865637665</v>
      </c>
      <c r="AQ1552" s="8">
        <v>70.153480013460396</v>
      </c>
    </row>
    <row r="1553" spans="32:43" x14ac:dyDescent="0.25">
      <c r="AF1553" t="str">
        <v>Turkmenistan|2004</v>
      </c>
      <c r="AG1553">
        <v>238</v>
      </c>
      <c r="AH1553" s="8">
        <v>177.12231656159511</v>
      </c>
      <c r="AI1553" s="8">
        <v>60.877683438404887</v>
      </c>
      <c r="AJ1553" s="8">
        <v>60.939681385521602</v>
      </c>
      <c r="AK1553" s="8">
        <v>1.017365790354144E-3</v>
      </c>
      <c r="AL1553" s="8">
        <v>0.63334172830651758</v>
      </c>
      <c r="AM1553" s="8">
        <v>5.8357591151304825E-5</v>
      </c>
      <c r="AN1553" s="8">
        <v>1.5570174466938811</v>
      </c>
      <c r="AO1553" s="8">
        <v>1.3585861443725744</v>
      </c>
      <c r="AP1553" s="8">
        <v>0.79582770013773563</v>
      </c>
      <c r="AQ1553" s="8">
        <v>60.939681385521602</v>
      </c>
    </row>
    <row r="1554" spans="32:43" x14ac:dyDescent="0.25">
      <c r="AF1554" t="str">
        <v>Turkmenistan|2003</v>
      </c>
      <c r="AG1554">
        <v>231</v>
      </c>
      <c r="AH1554" s="8">
        <v>177.22974207177938</v>
      </c>
      <c r="AI1554" s="8">
        <v>53.770257928220616</v>
      </c>
      <c r="AJ1554" s="8">
        <v>53.825508821717342</v>
      </c>
      <c r="AK1554" s="8">
        <v>1.0264815829188396E-3</v>
      </c>
      <c r="AL1554" s="8">
        <v>0.5594020919055307</v>
      </c>
      <c r="AM1554" s="8">
        <v>4.5935380496301811E-5</v>
      </c>
      <c r="AN1554" s="8">
        <v>1.5621464731395975</v>
      </c>
      <c r="AO1554" s="8">
        <v>1.359328090152337</v>
      </c>
      <c r="AP1554" s="8">
        <v>0.74793187651385118</v>
      </c>
      <c r="AQ1554" s="8">
        <v>53.825508821717342</v>
      </c>
    </row>
    <row r="1555" spans="32:43" x14ac:dyDescent="0.25">
      <c r="AF1555" t="str">
        <v>Turkmenistan|2002</v>
      </c>
      <c r="AG1555">
        <v>229</v>
      </c>
      <c r="AH1555" s="8">
        <v>176.83289153905429</v>
      </c>
      <c r="AI1555" s="8">
        <v>52.167108460945713</v>
      </c>
      <c r="AJ1555" s="8">
        <v>52.222024979220883</v>
      </c>
      <c r="AK1555" s="8">
        <v>1.0515968750163186E-3</v>
      </c>
      <c r="AL1555" s="8">
        <v>0.54273045307430745</v>
      </c>
      <c r="AM1555" s="8">
        <v>4.4297230199806502E-5</v>
      </c>
      <c r="AN1555" s="8">
        <v>1.5621464731395975</v>
      </c>
      <c r="AO1555" s="8">
        <v>1.3660305035746876</v>
      </c>
      <c r="AP1555" s="8">
        <v>0.73670241826283389</v>
      </c>
      <c r="AQ1555" s="8">
        <v>52.222024979220883</v>
      </c>
    </row>
    <row r="1556" spans="32:43" x14ac:dyDescent="0.25">
      <c r="AF1556" t="str">
        <v>Uganda|2014</v>
      </c>
      <c r="AG1556">
        <v>38</v>
      </c>
      <c r="AH1556" s="8">
        <v>201.67119417436945</v>
      </c>
      <c r="AI1556" s="8">
        <v>-163.67119417436945</v>
      </c>
      <c r="AJ1556" s="8">
        <v>-163.91348641084718</v>
      </c>
      <c r="AK1556" s="8">
        <v>1.4781714536314958E-3</v>
      </c>
      <c r="AL1556" s="8">
        <v>-1.7031481364645378</v>
      </c>
      <c r="AM1556" s="8">
        <v>6.134427737889259E-4</v>
      </c>
      <c r="AN1556" s="8">
        <v>1.5725296242490356</v>
      </c>
      <c r="AO1556" s="8">
        <v>1.3757029385277062</v>
      </c>
      <c r="AP1556" s="8">
        <v>1.3050471778692669</v>
      </c>
      <c r="AQ1556" s="8">
        <v>-163.91348641084718</v>
      </c>
    </row>
    <row r="1557" spans="32:43" x14ac:dyDescent="0.25">
      <c r="AF1557" t="str">
        <v>Uganda|2013</v>
      </c>
      <c r="AG1557">
        <v>325</v>
      </c>
      <c r="AH1557" s="8">
        <v>209.11122507803694</v>
      </c>
      <c r="AI1557" s="8">
        <v>115.88877492196306</v>
      </c>
      <c r="AJ1557" s="8">
        <v>116.06745029641836</v>
      </c>
      <c r="AK1557" s="8">
        <v>1.5394098345314364E-3</v>
      </c>
      <c r="AL1557" s="8">
        <v>1.205965440356394</v>
      </c>
      <c r="AM1557" s="8">
        <v>3.203280822036118E-4</v>
      </c>
      <c r="AN1557" s="8">
        <v>1.5725296242490356</v>
      </c>
      <c r="AO1557" s="8">
        <v>1.3869527244768161</v>
      </c>
      <c r="AP1557" s="8">
        <v>1.0981645779920213</v>
      </c>
      <c r="AQ1557" s="8">
        <v>116.06745029641836</v>
      </c>
    </row>
    <row r="1558" spans="32:43" x14ac:dyDescent="0.25">
      <c r="AF1558" t="str">
        <v>Uganda|2012</v>
      </c>
      <c r="AG1558">
        <v>339</v>
      </c>
      <c r="AH1558" s="8">
        <v>214.93080498988232</v>
      </c>
      <c r="AI1558" s="8">
        <v>124.06919501011768</v>
      </c>
      <c r="AJ1558" s="8">
        <v>124.26660031684922</v>
      </c>
      <c r="AK1558" s="8">
        <v>1.5885628658722686E-3</v>
      </c>
      <c r="AL1558" s="8">
        <v>1.2911245676487622</v>
      </c>
      <c r="AM1558" s="8">
        <v>3.789074190852622E-4</v>
      </c>
      <c r="AN1558" s="8">
        <v>1.5830851323328081</v>
      </c>
      <c r="AO1558" s="8">
        <v>1.3958847378060144</v>
      </c>
      <c r="AP1558" s="8">
        <v>1.1362766246160141</v>
      </c>
      <c r="AQ1558" s="8">
        <v>124.26660031684922</v>
      </c>
    </row>
    <row r="1559" spans="32:43" x14ac:dyDescent="0.25">
      <c r="AF1559" t="str">
        <v>Uganda|2011</v>
      </c>
      <c r="AG1559">
        <v>347</v>
      </c>
      <c r="AH1559" s="8">
        <v>264.34143589518362</v>
      </c>
      <c r="AI1559" s="8">
        <v>82.658564104816378</v>
      </c>
      <c r="AJ1559" s="8">
        <v>83.057298234333558</v>
      </c>
      <c r="AK1559" s="8">
        <v>4.8007115328048706E-3</v>
      </c>
      <c r="AL1559" s="8">
        <v>0.86157240874111563</v>
      </c>
      <c r="AM1559" s="8">
        <v>5.1154174294656951E-4</v>
      </c>
      <c r="AN1559" s="8">
        <v>1.5830851323328081</v>
      </c>
      <c r="AO1559" s="8">
        <v>1.410431985556365</v>
      </c>
      <c r="AP1559" s="8">
        <v>0.92820924836004282</v>
      </c>
      <c r="AQ1559" s="8">
        <v>83.057298234333558</v>
      </c>
    </row>
    <row r="1560" spans="32:43" x14ac:dyDescent="0.25">
      <c r="AF1560" t="str">
        <v>Uganda|2010</v>
      </c>
      <c r="AG1560">
        <v>362</v>
      </c>
      <c r="AH1560" s="8">
        <v>272.33375463976716</v>
      </c>
      <c r="AI1560" s="8">
        <v>89.666245360232836</v>
      </c>
      <c r="AJ1560" s="8">
        <v>90.079344866570182</v>
      </c>
      <c r="AK1560" s="8">
        <v>4.5859514958645278E-3</v>
      </c>
      <c r="AL1560" s="8">
        <v>0.93451452532055468</v>
      </c>
      <c r="AM1560" s="8">
        <v>5.7477750574563369E-4</v>
      </c>
      <c r="AN1560" s="8">
        <v>1.5830851323328081</v>
      </c>
      <c r="AO1560" s="8">
        <v>1.4105292276270365</v>
      </c>
      <c r="AP1560" s="8">
        <v>0.96670291471607483</v>
      </c>
      <c r="AQ1560" s="8">
        <v>90.079344866570182</v>
      </c>
    </row>
    <row r="1561" spans="32:43" x14ac:dyDescent="0.25">
      <c r="AF1561" t="str">
        <v>Uganda|2009</v>
      </c>
      <c r="AG1561">
        <v>378</v>
      </c>
      <c r="AH1561" s="8">
        <v>273.37007980335068</v>
      </c>
      <c r="AI1561" s="8">
        <v>104.62992019664932</v>
      </c>
      <c r="AJ1561" s="8">
        <v>105.07626543068876</v>
      </c>
      <c r="AK1561" s="8">
        <v>4.2478216389776821E-3</v>
      </c>
      <c r="AL1561" s="8">
        <v>1.0902829378415209</v>
      </c>
      <c r="AM1561" s="8">
        <v>7.2442828569106938E-4</v>
      </c>
      <c r="AN1561" s="8">
        <v>1.5992570753291051</v>
      </c>
      <c r="AO1561" s="8">
        <v>1.4116382621403758</v>
      </c>
      <c r="AP1561" s="8">
        <v>1.0441661447497332</v>
      </c>
      <c r="AQ1561" s="8">
        <v>105.07626543068876</v>
      </c>
    </row>
    <row r="1562" spans="32:43" x14ac:dyDescent="0.25">
      <c r="AF1562" t="str">
        <v>Uganda|2008</v>
      </c>
      <c r="AG1562">
        <v>41</v>
      </c>
      <c r="AH1562" s="8">
        <v>277.86667146921769</v>
      </c>
      <c r="AI1562" s="8">
        <v>-236.86667146921769</v>
      </c>
      <c r="AJ1562" s="8">
        <v>-237.95095196982317</v>
      </c>
      <c r="AK1562" s="8">
        <v>4.5567394945449959E-3</v>
      </c>
      <c r="AL1562" s="8">
        <v>-2.4686223474952529</v>
      </c>
      <c r="AM1562" s="8">
        <v>3.9851893653385434E-3</v>
      </c>
      <c r="AN1562" s="8">
        <v>1.6047418095286119</v>
      </c>
      <c r="AO1562" s="8">
        <v>1.4236247987118915</v>
      </c>
      <c r="AP1562" s="8">
        <v>1.5711850137699419</v>
      </c>
      <c r="AQ1562" s="8">
        <v>-237.95095196982317</v>
      </c>
    </row>
    <row r="1563" spans="32:43" x14ac:dyDescent="0.25">
      <c r="AF1563" t="str">
        <v>Uganda|2007</v>
      </c>
      <c r="AG1563">
        <v>41</v>
      </c>
      <c r="AH1563" s="8">
        <v>283.88168304097599</v>
      </c>
      <c r="AI1563" s="8">
        <v>-242.88168304097599</v>
      </c>
      <c r="AJ1563" s="8">
        <v>-244.02098451582927</v>
      </c>
      <c r="AK1563" s="8">
        <v>4.6688668071469715E-3</v>
      </c>
      <c r="AL1563" s="8">
        <v>-2.531453320911965</v>
      </c>
      <c r="AM1563" s="8">
        <v>4.2942339689700177E-3</v>
      </c>
      <c r="AN1563" s="8">
        <v>1.6102752474238053</v>
      </c>
      <c r="AO1563" s="8">
        <v>1.4260896904156466</v>
      </c>
      <c r="AP1563" s="8">
        <v>1.5910541539846985</v>
      </c>
      <c r="AQ1563" s="8">
        <v>-244.02098451582927</v>
      </c>
    </row>
    <row r="1564" spans="32:43" x14ac:dyDescent="0.25">
      <c r="AF1564" t="str">
        <v>Uganda|2006</v>
      </c>
      <c r="AG1564">
        <v>41</v>
      </c>
      <c r="AH1564" s="8">
        <v>281.92558010528086</v>
      </c>
      <c r="AI1564" s="8">
        <v>-240.92558010528086</v>
      </c>
      <c r="AJ1564" s="8">
        <v>-242.04592873879258</v>
      </c>
      <c r="AK1564" s="8">
        <v>4.6286613427023882E-3</v>
      </c>
      <c r="AL1564" s="8">
        <v>-2.5110149706784148</v>
      </c>
      <c r="AM1564" s="8">
        <v>4.1886188166061801E-3</v>
      </c>
      <c r="AN1564" s="8">
        <v>1.6102752474238053</v>
      </c>
      <c r="AO1564" s="8">
        <v>1.4262781234598758</v>
      </c>
      <c r="AP1564" s="8">
        <v>1.584618241305588</v>
      </c>
      <c r="AQ1564" s="8">
        <v>-242.04592873879258</v>
      </c>
    </row>
    <row r="1565" spans="32:43" x14ac:dyDescent="0.25">
      <c r="AF1565" t="str">
        <v>Uganda|2005</v>
      </c>
      <c r="AG1565">
        <v>446</v>
      </c>
      <c r="AH1565" s="8">
        <v>279.67632031452246</v>
      </c>
      <c r="AI1565" s="8">
        <v>166.32367968547754</v>
      </c>
      <c r="AJ1565" s="8">
        <v>167.11460256281475</v>
      </c>
      <c r="AK1565" s="8">
        <v>4.7328172715481653E-3</v>
      </c>
      <c r="AL1565" s="8">
        <v>1.7335772409401551</v>
      </c>
      <c r="AM1565" s="8">
        <v>2.0415894205421778E-3</v>
      </c>
      <c r="AN1565" s="8">
        <v>1.6214924498394727</v>
      </c>
      <c r="AO1565" s="8">
        <v>1.4320220079448898</v>
      </c>
      <c r="AP1565" s="8">
        <v>1.3166538045136067</v>
      </c>
      <c r="AQ1565" s="8">
        <v>167.11460256281475</v>
      </c>
    </row>
    <row r="1566" spans="32:43" x14ac:dyDescent="0.25">
      <c r="AF1566" t="str">
        <v>Uganda|2004</v>
      </c>
      <c r="AG1566">
        <v>485</v>
      </c>
      <c r="AH1566" s="8">
        <v>270.89304409626862</v>
      </c>
      <c r="AI1566" s="8">
        <v>214.10695590373138</v>
      </c>
      <c r="AJ1566" s="8">
        <v>215.01782048725272</v>
      </c>
      <c r="AK1566" s="8">
        <v>4.2362283342712928E-3</v>
      </c>
      <c r="AL1566" s="8">
        <v>2.2310616460531461</v>
      </c>
      <c r="AM1566" s="8">
        <v>3.0251585410451592E-3</v>
      </c>
      <c r="AN1566" s="8">
        <v>1.6271784104016083</v>
      </c>
      <c r="AO1566" s="8">
        <v>1.4390773321776955</v>
      </c>
      <c r="AP1566" s="8">
        <v>1.4936738754002314</v>
      </c>
      <c r="AQ1566" s="8">
        <v>215.01782048725272</v>
      </c>
    </row>
    <row r="1567" spans="32:43" x14ac:dyDescent="0.25">
      <c r="AF1567" t="str">
        <v>Uganda|2003</v>
      </c>
      <c r="AG1567">
        <v>53</v>
      </c>
      <c r="AH1567" s="8">
        <v>278.32854758786789</v>
      </c>
      <c r="AI1567" s="8">
        <v>-225.32854758786789</v>
      </c>
      <c r="AJ1567" s="8">
        <v>-226.37026676999403</v>
      </c>
      <c r="AK1567" s="8">
        <v>4.6018374983168089E-3</v>
      </c>
      <c r="AL1567" s="8">
        <v>-2.3484253204770833</v>
      </c>
      <c r="AM1567" s="8">
        <v>3.6424190813766342E-3</v>
      </c>
      <c r="AN1567" s="8">
        <v>1.6329174699731521</v>
      </c>
      <c r="AO1567" s="8">
        <v>1.4482890664132391</v>
      </c>
      <c r="AP1567" s="8">
        <v>1.5324572817788702</v>
      </c>
      <c r="AQ1567" s="8">
        <v>-226.37026676999403</v>
      </c>
    </row>
    <row r="1568" spans="32:43" x14ac:dyDescent="0.25">
      <c r="AF1568" t="str">
        <v>Uganda|2002</v>
      </c>
      <c r="AG1568">
        <v>523</v>
      </c>
      <c r="AH1568" s="8">
        <v>292.2936846756902</v>
      </c>
      <c r="AI1568" s="8">
        <v>230.7063153243098</v>
      </c>
      <c r="AJ1568" s="8">
        <v>231.92003084914674</v>
      </c>
      <c r="AK1568" s="8">
        <v>5.2333363374998431E-3</v>
      </c>
      <c r="AL1568" s="8">
        <v>2.4052367219027317</v>
      </c>
      <c r="AM1568" s="8">
        <v>4.3478548365395026E-3</v>
      </c>
      <c r="AN1568" s="8">
        <v>1.6329174699731521</v>
      </c>
      <c r="AO1568" s="8">
        <v>1.461332519963662</v>
      </c>
      <c r="AP1568" s="8">
        <v>1.5508825622537419</v>
      </c>
      <c r="AQ1568" s="8">
        <v>231.92003084914674</v>
      </c>
    </row>
    <row r="1569" spans="32:43" x14ac:dyDescent="0.25">
      <c r="AF1569" t="str">
        <v>Ukraine|2014</v>
      </c>
      <c r="AG1569">
        <v>23</v>
      </c>
      <c r="AH1569" s="8">
        <v>128.1837309390846</v>
      </c>
      <c r="AI1569" s="8">
        <v>-105.1837309390846</v>
      </c>
      <c r="AJ1569" s="8">
        <v>-105.50988556035328</v>
      </c>
      <c r="AK1569" s="8">
        <v>3.091223344016584E-3</v>
      </c>
      <c r="AL1569" s="8">
        <v>-1.0954178561338608</v>
      </c>
      <c r="AM1569" s="8">
        <v>5.3154074022021634E-4</v>
      </c>
      <c r="AN1569" s="8">
        <v>1.6445597025796697</v>
      </c>
      <c r="AO1569" s="8">
        <v>1.4665920913631409</v>
      </c>
      <c r="AP1569" s="8">
        <v>1.0466221171625703</v>
      </c>
      <c r="AQ1569" s="8">
        <v>-105.50988556035328</v>
      </c>
    </row>
    <row r="1570" spans="32:43" x14ac:dyDescent="0.25">
      <c r="AF1570" t="str">
        <v>Ukraine|2013</v>
      </c>
      <c r="AG1570">
        <v>198</v>
      </c>
      <c r="AH1570" s="8">
        <v>129.39397124840909</v>
      </c>
      <c r="AI1570" s="8">
        <v>68.606028751590912</v>
      </c>
      <c r="AJ1570" s="8">
        <v>68.830920777672219</v>
      </c>
      <c r="AK1570" s="8">
        <v>3.26731102156431E-3</v>
      </c>
      <c r="AL1570" s="8">
        <v>0.71454878385328102</v>
      </c>
      <c r="AM1570" s="8">
        <v>2.3909885968535497E-4</v>
      </c>
      <c r="AN1570" s="8">
        <v>1.6504653896281691</v>
      </c>
      <c r="AO1570" s="8">
        <v>1.4703426875272247</v>
      </c>
      <c r="AP1570" s="8">
        <v>0.84530987445627359</v>
      </c>
      <c r="AQ1570" s="8">
        <v>68.830920777672219</v>
      </c>
    </row>
    <row r="1571" spans="32:43" x14ac:dyDescent="0.25">
      <c r="AF1571" t="str">
        <v>Ukraine|2012</v>
      </c>
      <c r="AG1571">
        <v>25</v>
      </c>
      <c r="AH1571" s="8">
        <v>128.98661144283741</v>
      </c>
      <c r="AI1571" s="8">
        <v>-103.98661144283741</v>
      </c>
      <c r="AJ1571" s="8">
        <v>-104.28261077856078</v>
      </c>
      <c r="AK1571" s="8">
        <v>2.8384342654395921E-3</v>
      </c>
      <c r="AL1571" s="8">
        <v>-1.0828133838722616</v>
      </c>
      <c r="AM1571" s="8">
        <v>4.7678490847587385E-4</v>
      </c>
      <c r="AN1571" s="8">
        <v>1.6564292077764511</v>
      </c>
      <c r="AO1571" s="8">
        <v>1.4950075636375955</v>
      </c>
      <c r="AP1571" s="8">
        <v>1.0405831941138881</v>
      </c>
      <c r="AQ1571" s="8">
        <v>-104.28261077856078</v>
      </c>
    </row>
    <row r="1572" spans="32:43" x14ac:dyDescent="0.25">
      <c r="AF1572" t="str">
        <v>Ukraine|2011</v>
      </c>
      <c r="AG1572">
        <v>24</v>
      </c>
      <c r="AH1572" s="8">
        <v>132.17301079401705</v>
      </c>
      <c r="AI1572" s="8">
        <v>-108.17301079401705</v>
      </c>
      <c r="AJ1572" s="8">
        <v>-108.47385740526508</v>
      </c>
      <c r="AK1572" s="8">
        <v>2.7734480772086088E-3</v>
      </c>
      <c r="AL1572" s="8">
        <v>-1.1263696896611644</v>
      </c>
      <c r="AM1572" s="8">
        <v>5.040691013294778E-4</v>
      </c>
      <c r="AN1572" s="8">
        <v>1.6624525291871317</v>
      </c>
      <c r="AO1572" s="8">
        <v>1.4952358654480544</v>
      </c>
      <c r="AP1572" s="8">
        <v>1.0613056532692005</v>
      </c>
      <c r="AQ1572" s="8">
        <v>-108.47385740526508</v>
      </c>
    </row>
    <row r="1573" spans="32:43" x14ac:dyDescent="0.25">
      <c r="AF1573" t="str">
        <v>Ukraine|2010</v>
      </c>
      <c r="AG1573">
        <v>212</v>
      </c>
      <c r="AH1573" s="8">
        <v>132.02570880379727</v>
      </c>
      <c r="AI1573" s="8">
        <v>79.974291196202728</v>
      </c>
      <c r="AJ1573" s="8">
        <v>80.19873348452623</v>
      </c>
      <c r="AK1573" s="8">
        <v>2.7985764683777564E-3</v>
      </c>
      <c r="AL1573" s="8">
        <v>0.83275626567065653</v>
      </c>
      <c r="AM1573" s="8">
        <v>2.7803026029557483E-4</v>
      </c>
      <c r="AN1573" s="8">
        <v>1.6685367761919099</v>
      </c>
      <c r="AO1573" s="8">
        <v>1.501606877312204</v>
      </c>
      <c r="AP1573" s="8">
        <v>0.91255480146161994</v>
      </c>
      <c r="AQ1573" s="8">
        <v>80.19873348452623</v>
      </c>
    </row>
    <row r="1574" spans="32:43" x14ac:dyDescent="0.25">
      <c r="AF1574" t="str">
        <v>Ukraine|2009</v>
      </c>
      <c r="AG1574">
        <v>231</v>
      </c>
      <c r="AH1574" s="8">
        <v>134.42372901859892</v>
      </c>
      <c r="AI1574" s="8">
        <v>96.57627098140108</v>
      </c>
      <c r="AJ1574" s="8">
        <v>96.865773868304132</v>
      </c>
      <c r="AK1574" s="8">
        <v>2.9887015334915798E-3</v>
      </c>
      <c r="AL1574" s="8">
        <v>1.0057252334545679</v>
      </c>
      <c r="AM1574" s="8">
        <v>4.3315478838771253E-4</v>
      </c>
      <c r="AN1574" s="8">
        <v>1.6685367761919099</v>
      </c>
      <c r="AO1574" s="8">
        <v>1.5048456965881947</v>
      </c>
      <c r="AP1574" s="8">
        <v>1.0028585311271814</v>
      </c>
      <c r="AQ1574" s="8">
        <v>96.865773868304132</v>
      </c>
    </row>
    <row r="1575" spans="32:43" x14ac:dyDescent="0.25">
      <c r="AF1575" t="str">
        <v>Ukraine|2008</v>
      </c>
      <c r="AG1575">
        <v>273</v>
      </c>
      <c r="AH1575" s="8">
        <v>137.58076878165213</v>
      </c>
      <c r="AI1575" s="8">
        <v>135.41923121834787</v>
      </c>
      <c r="AJ1575" s="8">
        <v>135.86451539723194</v>
      </c>
      <c r="AK1575" s="8">
        <v>3.2774133671486069E-3</v>
      </c>
      <c r="AL1575" s="8">
        <v>1.410431985556365</v>
      </c>
      <c r="AM1575" s="8">
        <v>9.3446529610962672E-4</v>
      </c>
      <c r="AN1575" s="8">
        <v>1.6808940023447283</v>
      </c>
      <c r="AO1575" s="8">
        <v>1.5071241042358092</v>
      </c>
      <c r="AP1575" s="8">
        <v>1.1876160935068054</v>
      </c>
      <c r="AQ1575" s="8">
        <v>135.86451539723194</v>
      </c>
    </row>
    <row r="1576" spans="32:43" x14ac:dyDescent="0.25">
      <c r="AF1576" t="str">
        <v>Ukraine|2007</v>
      </c>
      <c r="AG1576">
        <v>277</v>
      </c>
      <c r="AH1576" s="8">
        <v>141.56864152870372</v>
      </c>
      <c r="AI1576" s="8">
        <v>135.43135847129628</v>
      </c>
      <c r="AJ1576" s="8">
        <v>135.87108265197557</v>
      </c>
      <c r="AK1576" s="8">
        <v>3.2363338253924793E-3</v>
      </c>
      <c r="AL1576" s="8">
        <v>1.4105292276270365</v>
      </c>
      <c r="AM1576" s="8">
        <v>9.2284178984347869E-4</v>
      </c>
      <c r="AN1576" s="8">
        <v>1.6871701003547859</v>
      </c>
      <c r="AO1576" s="8">
        <v>1.5309874524924392</v>
      </c>
      <c r="AP1576" s="8">
        <v>1.1876570328285168</v>
      </c>
      <c r="AQ1576" s="8">
        <v>135.87108265197557</v>
      </c>
    </row>
    <row r="1577" spans="32:43" x14ac:dyDescent="0.25">
      <c r="AF1577" t="str">
        <v>Ukraine|2006</v>
      </c>
      <c r="AG1577">
        <v>267</v>
      </c>
      <c r="AH1577" s="8">
        <v>140.80446755843411</v>
      </c>
      <c r="AI1577" s="8">
        <v>126.19553244156589</v>
      </c>
      <c r="AJ1577" s="8">
        <v>126.54627666171191</v>
      </c>
      <c r="AK1577" s="8">
        <v>2.7716676412664672E-3</v>
      </c>
      <c r="AL1577" s="8">
        <v>1.3140310580210413</v>
      </c>
      <c r="AM1577" s="8">
        <v>6.8558256275531968E-4</v>
      </c>
      <c r="AN1577" s="8">
        <v>1.693513367540125</v>
      </c>
      <c r="AO1577" s="8">
        <v>1.531097843955185</v>
      </c>
      <c r="AP1577" s="8">
        <v>1.1463119374851862</v>
      </c>
      <c r="AQ1577" s="8">
        <v>126.54627666171191</v>
      </c>
    </row>
    <row r="1578" spans="32:43" x14ac:dyDescent="0.25">
      <c r="AF1578" t="str">
        <v>Ukraine|2005</v>
      </c>
      <c r="AG1578">
        <v>278</v>
      </c>
      <c r="AH1578" s="8">
        <v>141.24160004717197</v>
      </c>
      <c r="AI1578" s="8">
        <v>136.75839995282803</v>
      </c>
      <c r="AJ1578" s="8">
        <v>137.06266430064545</v>
      </c>
      <c r="AK1578" s="8">
        <v>2.2198922614697636E-3</v>
      </c>
      <c r="AL1578" s="8">
        <v>1.4236247987118915</v>
      </c>
      <c r="AM1578" s="8">
        <v>6.441545888401062E-4</v>
      </c>
      <c r="AN1578" s="8">
        <v>1.6999255180307871</v>
      </c>
      <c r="AO1578" s="8">
        <v>1.5381719638232729</v>
      </c>
      <c r="AP1578" s="8">
        <v>1.1931574911602791</v>
      </c>
      <c r="AQ1578" s="8">
        <v>137.06266430064545</v>
      </c>
    </row>
    <row r="1579" spans="32:43" x14ac:dyDescent="0.25">
      <c r="AF1579" t="str">
        <v>Ukraine|2004</v>
      </c>
      <c r="AG1579">
        <v>267</v>
      </c>
      <c r="AH1579" s="8">
        <v>139.01756254584319</v>
      </c>
      <c r="AI1579" s="8">
        <v>127.98243745415681</v>
      </c>
      <c r="AJ1579" s="8">
        <v>128.26262902654511</v>
      </c>
      <c r="AK1579" s="8">
        <v>2.1845144958810483E-3</v>
      </c>
      <c r="AL1579" s="8">
        <v>1.3322453453785048</v>
      </c>
      <c r="AM1579" s="8">
        <v>5.5510491721023469E-4</v>
      </c>
      <c r="AN1579" s="8">
        <v>1.6999255180307871</v>
      </c>
      <c r="AO1579" s="8">
        <v>1.5412370649765617</v>
      </c>
      <c r="AP1579" s="8">
        <v>1.1542293296301671</v>
      </c>
      <c r="AQ1579" s="8">
        <v>128.26262902654511</v>
      </c>
    </row>
    <row r="1580" spans="32:43" x14ac:dyDescent="0.25">
      <c r="AF1580" t="str">
        <v>Ukraine|2003</v>
      </c>
      <c r="AG1580">
        <v>256</v>
      </c>
      <c r="AH1580" s="8">
        <v>139.82037006825337</v>
      </c>
      <c r="AI1580" s="8">
        <v>116.17962993174663</v>
      </c>
      <c r="AJ1580" s="8">
        <v>116.40743779895195</v>
      </c>
      <c r="AK1580" s="8">
        <v>1.9569872124387423E-3</v>
      </c>
      <c r="AL1580" s="8">
        <v>1.2092450373663131</v>
      </c>
      <c r="AM1580" s="8">
        <v>4.0960883622321865E-4</v>
      </c>
      <c r="AN1580" s="8">
        <v>1.6999255180307871</v>
      </c>
      <c r="AO1580" s="8">
        <v>1.5443423430278451</v>
      </c>
      <c r="AP1580" s="8">
        <v>1.0996567816215717</v>
      </c>
      <c r="AQ1580" s="8">
        <v>116.40743779895195</v>
      </c>
    </row>
    <row r="1581" spans="32:43" x14ac:dyDescent="0.25">
      <c r="AF1581" t="str">
        <v>Ukraine|2002</v>
      </c>
      <c r="AG1581">
        <v>256</v>
      </c>
      <c r="AH1581" s="8">
        <v>141.27321938714877</v>
      </c>
      <c r="AI1581" s="8">
        <v>114.72678061285123</v>
      </c>
      <c r="AJ1581" s="8">
        <v>114.90604625460718</v>
      </c>
      <c r="AK1581" s="8">
        <v>1.5601062572350439E-3</v>
      </c>
      <c r="AL1581" s="8">
        <v>1.1938858320660111</v>
      </c>
      <c r="AM1581" s="8">
        <v>3.1817042652816467E-4</v>
      </c>
      <c r="AN1581" s="8">
        <v>1.7195934507244628</v>
      </c>
      <c r="AO1581" s="8">
        <v>1.5584194620569785</v>
      </c>
      <c r="AP1581" s="8">
        <v>1.0926508280626575</v>
      </c>
      <c r="AQ1581" s="8">
        <v>114.90604625460718</v>
      </c>
    </row>
    <row r="1582" spans="32:43" x14ac:dyDescent="0.25">
      <c r="AF1582" t="str">
        <v>Ukraine|2001</v>
      </c>
      <c r="AG1582">
        <v>253</v>
      </c>
      <c r="AH1582" s="8">
        <v>148.64164011870986</v>
      </c>
      <c r="AI1582" s="8">
        <v>104.35835988129014</v>
      </c>
      <c r="AJ1582" s="8">
        <v>104.49022486288207</v>
      </c>
      <c r="AK1582" s="8">
        <v>1.2619839010297052E-3</v>
      </c>
      <c r="AL1582" s="8">
        <v>1.0858264301865816</v>
      </c>
      <c r="AM1582" s="8">
        <v>2.1282616076862579E-4</v>
      </c>
      <c r="AN1582" s="8">
        <v>1.7262996894247771</v>
      </c>
      <c r="AO1582" s="8">
        <v>1.5617628958961711</v>
      </c>
      <c r="AP1582" s="8">
        <v>1.0420299564727407</v>
      </c>
      <c r="AQ1582" s="8">
        <v>104.49022486288207</v>
      </c>
    </row>
    <row r="1583" spans="32:43" x14ac:dyDescent="0.25">
      <c r="AF1583" t="str">
        <v>Ukraine|2000</v>
      </c>
      <c r="AG1583">
        <v>257</v>
      </c>
      <c r="AH1583" s="8">
        <v>146.8994539937882</v>
      </c>
      <c r="AI1583" s="8">
        <v>110.1005460062118</v>
      </c>
      <c r="AJ1583" s="8">
        <v>110.23538567822671</v>
      </c>
      <c r="AK1583" s="8">
        <v>1.2231977162804524E-3</v>
      </c>
      <c r="AL1583" s="8">
        <v>1.1455504059260766</v>
      </c>
      <c r="AM1583" s="8">
        <v>2.2959296775421713E-4</v>
      </c>
      <c r="AN1583" s="8">
        <v>1.7330844772440364</v>
      </c>
      <c r="AO1583" s="8">
        <v>1.5657929335793122</v>
      </c>
      <c r="AP1583" s="8">
        <v>1.070303884850502</v>
      </c>
      <c r="AQ1583" s="8">
        <v>110.23538567822671</v>
      </c>
    </row>
    <row r="1584" spans="32:43" x14ac:dyDescent="0.25">
      <c r="AF1584" t="str">
        <v>Uruguay|2014</v>
      </c>
      <c r="AG1584">
        <v>117</v>
      </c>
      <c r="AH1584" s="8">
        <v>112.9095265355833</v>
      </c>
      <c r="AI1584" s="8">
        <v>4.0904734644167036</v>
      </c>
      <c r="AJ1584" s="8">
        <v>4.1361621822392483</v>
      </c>
      <c r="AK1584" s="8">
        <v>1.1046162072351359E-2</v>
      </c>
      <c r="AL1584" s="8">
        <v>4.2770519350637956E-2</v>
      </c>
      <c r="AM1584" s="8">
        <v>2.9189482698828864E-6</v>
      </c>
      <c r="AN1584" s="8">
        <v>1.7330844772440364</v>
      </c>
      <c r="AO1584" s="8">
        <v>1.5806531900121661</v>
      </c>
      <c r="AP1584" s="8">
        <v>0.20681034633363476</v>
      </c>
      <c r="AQ1584" s="8">
        <v>4.1361621822392483</v>
      </c>
    </row>
    <row r="1585" spans="32:43" x14ac:dyDescent="0.25">
      <c r="AF1585" t="str">
        <v>Uruguay|2013</v>
      </c>
      <c r="AG1585">
        <v>117</v>
      </c>
      <c r="AH1585" s="8">
        <v>112.03947893772906</v>
      </c>
      <c r="AI1585" s="8">
        <v>4.9605210622709421</v>
      </c>
      <c r="AJ1585" s="8">
        <v>5.016115696023264</v>
      </c>
      <c r="AK1585" s="8">
        <v>1.1083204041006696E-2</v>
      </c>
      <c r="AL1585" s="8">
        <v>5.1868820912355812E-2</v>
      </c>
      <c r="AM1585" s="8">
        <v>4.3074504159034437E-6</v>
      </c>
      <c r="AN1585" s="8">
        <v>1.7468985212689383</v>
      </c>
      <c r="AO1585" s="8">
        <v>1.582851440513801</v>
      </c>
      <c r="AP1585" s="8">
        <v>0.22774727421498553</v>
      </c>
      <c r="AQ1585" s="8">
        <v>5.016115696023264</v>
      </c>
    </row>
    <row r="1586" spans="32:43" x14ac:dyDescent="0.25">
      <c r="AF1586" t="str">
        <v>Uruguay|2012</v>
      </c>
      <c r="AG1586">
        <v>118</v>
      </c>
      <c r="AH1586" s="8">
        <v>112.89674960832249</v>
      </c>
      <c r="AI1586" s="8">
        <v>5.1032503916775056</v>
      </c>
      <c r="AJ1586" s="8">
        <v>5.1181778701420813</v>
      </c>
      <c r="AK1586" s="8">
        <v>2.9165610971939758E-3</v>
      </c>
      <c r="AL1586" s="8">
        <v>5.3142267404666044E-2</v>
      </c>
      <c r="AM1586" s="8">
        <v>1.1801078424105869E-6</v>
      </c>
      <c r="AN1586" s="8">
        <v>1.7539324289023792</v>
      </c>
      <c r="AO1586" s="8">
        <v>1.5906001262958318</v>
      </c>
      <c r="AP1586" s="8">
        <v>0.23052606664901487</v>
      </c>
      <c r="AQ1586" s="8">
        <v>5.1181778701420813</v>
      </c>
    </row>
    <row r="1587" spans="32:43" x14ac:dyDescent="0.25">
      <c r="AF1587" t="str">
        <v>Uruguay|2011</v>
      </c>
      <c r="AG1587">
        <v>111</v>
      </c>
      <c r="AH1587" s="8">
        <v>112.9555005133449</v>
      </c>
      <c r="AI1587" s="8">
        <v>-1.9555005133449015</v>
      </c>
      <c r="AJ1587" s="8">
        <v>-1.971340502284737</v>
      </c>
      <c r="AK1587" s="8">
        <v>8.0351359501199433E-3</v>
      </c>
      <c r="AL1587" s="8">
        <v>-2.0415910059844194E-2</v>
      </c>
      <c r="AM1587" s="8">
        <v>4.8232123991778073E-7</v>
      </c>
      <c r="AN1587" s="8">
        <v>1.7539324289023792</v>
      </c>
      <c r="AO1587" s="8">
        <v>1.602314475722312</v>
      </c>
      <c r="AP1587" s="8">
        <v>0.14288425406546446</v>
      </c>
      <c r="AQ1587" s="8">
        <v>-1.971340502284737</v>
      </c>
    </row>
    <row r="1588" spans="32:43" x14ac:dyDescent="0.25">
      <c r="AF1588" t="str">
        <v>Uruguay|2010</v>
      </c>
      <c r="AG1588">
        <v>118</v>
      </c>
      <c r="AH1588" s="8">
        <v>104.16761348712856</v>
      </c>
      <c r="AI1588" s="8">
        <v>13.832386512871437</v>
      </c>
      <c r="AJ1588" s="8">
        <v>13.888535978480617</v>
      </c>
      <c r="AK1588" s="8">
        <v>4.0428642512197552E-3</v>
      </c>
      <c r="AL1588" s="8">
        <v>0.14412381391086942</v>
      </c>
      <c r="AM1588" s="8">
        <v>1.2045420454911441E-5</v>
      </c>
      <c r="AN1588" s="8">
        <v>1.7539324289023792</v>
      </c>
      <c r="AO1588" s="8">
        <v>1.6028300597230678</v>
      </c>
      <c r="AP1588" s="8">
        <v>0.37963642331956166</v>
      </c>
      <c r="AQ1588" s="8">
        <v>13.888535978480617</v>
      </c>
    </row>
    <row r="1589" spans="32:43" x14ac:dyDescent="0.25">
      <c r="AF1589" t="str">
        <v>Uruguay|2009</v>
      </c>
      <c r="AG1589">
        <v>118</v>
      </c>
      <c r="AH1589" s="8">
        <v>109.38033404247128</v>
      </c>
      <c r="AI1589" s="8">
        <v>8.6196659575287242</v>
      </c>
      <c r="AJ1589" s="8">
        <v>8.6508595415291722</v>
      </c>
      <c r="AK1589" s="8">
        <v>3.6058363739117547E-3</v>
      </c>
      <c r="AL1589" s="8">
        <v>8.9791205540896327E-2</v>
      </c>
      <c r="AM1589" s="8">
        <v>4.1681602277072895E-6</v>
      </c>
      <c r="AN1589" s="8">
        <v>1.775571825325537</v>
      </c>
      <c r="AO1589" s="8">
        <v>1.6032948269946521</v>
      </c>
      <c r="AP1589" s="8">
        <v>0.2996518071710837</v>
      </c>
      <c r="AQ1589" s="8">
        <v>8.6508595415291722</v>
      </c>
    </row>
    <row r="1590" spans="32:43" x14ac:dyDescent="0.25">
      <c r="AF1590" t="str">
        <v>Uruguay|2008</v>
      </c>
      <c r="AG1590">
        <v>119</v>
      </c>
      <c r="AH1590" s="8">
        <v>115.11142598021837</v>
      </c>
      <c r="AI1590" s="8">
        <v>3.888574019781629</v>
      </c>
      <c r="AJ1590" s="8">
        <v>3.9003231083437333</v>
      </c>
      <c r="AK1590" s="8">
        <v>3.0123372437965258E-3</v>
      </c>
      <c r="AL1590" s="8">
        <v>4.0495282445498368E-2</v>
      </c>
      <c r="AM1590" s="8">
        <v>7.0782293726775432E-7</v>
      </c>
      <c r="AN1590" s="8">
        <v>1.782973230796389</v>
      </c>
      <c r="AO1590" s="8">
        <v>1.607673948911936</v>
      </c>
      <c r="AP1590" s="8">
        <v>0.20123439677524907</v>
      </c>
      <c r="AQ1590" s="8">
        <v>3.9003231083437333</v>
      </c>
    </row>
    <row r="1591" spans="32:43" x14ac:dyDescent="0.25">
      <c r="AF1591" t="str">
        <v>Uruguay|2007</v>
      </c>
      <c r="AG1591">
        <v>124</v>
      </c>
      <c r="AH1591" s="8">
        <v>120.56810575954589</v>
      </c>
      <c r="AI1591" s="8">
        <v>3.4318942404541133</v>
      </c>
      <c r="AJ1591" s="8">
        <v>3.4416572057427928</v>
      </c>
      <c r="AK1591" s="8">
        <v>2.8367047340999204E-3</v>
      </c>
      <c r="AL1591" s="8">
        <v>3.5736310101236422E-2</v>
      </c>
      <c r="AM1591" s="8">
        <v>5.190022318762672E-7</v>
      </c>
      <c r="AN1591" s="8">
        <v>1.7904736180152268</v>
      </c>
      <c r="AO1591" s="8">
        <v>1.6096862526486642</v>
      </c>
      <c r="AP1591" s="8">
        <v>0.18904049857434366</v>
      </c>
      <c r="AQ1591" s="8">
        <v>3.4416572057427928</v>
      </c>
    </row>
    <row r="1592" spans="32:43" x14ac:dyDescent="0.25">
      <c r="AF1592" t="str">
        <v>Uruguay|2006</v>
      </c>
      <c r="AG1592">
        <v>117</v>
      </c>
      <c r="AH1592" s="8">
        <v>114.12787943184489</v>
      </c>
      <c r="AI1592" s="8">
        <v>2.8721205681551112</v>
      </c>
      <c r="AJ1592" s="8">
        <v>2.8864282373007613</v>
      </c>
      <c r="AK1592" s="8">
        <v>4.9568767935245454E-3</v>
      </c>
      <c r="AL1592" s="8">
        <v>2.993923299290684E-2</v>
      </c>
      <c r="AM1592" s="8">
        <v>6.3789547557148536E-7</v>
      </c>
      <c r="AN1592" s="8">
        <v>1.7904736180152268</v>
      </c>
      <c r="AO1592" s="8">
        <v>1.6168257565764885</v>
      </c>
      <c r="AP1592" s="8">
        <v>0.17302957259644039</v>
      </c>
      <c r="AQ1592" s="8">
        <v>2.8864282373007613</v>
      </c>
    </row>
    <row r="1593" spans="32:43" x14ac:dyDescent="0.25">
      <c r="AF1593" t="str">
        <v>Uruguay|2005</v>
      </c>
      <c r="AG1593">
        <v>123</v>
      </c>
      <c r="AH1593" s="8">
        <v>115.90153203651337</v>
      </c>
      <c r="AI1593" s="8">
        <v>7.0984679634866268</v>
      </c>
      <c r="AJ1593" s="8">
        <v>7.1199008244257369</v>
      </c>
      <c r="AK1593" s="8">
        <v>3.0102752085508916E-3</v>
      </c>
      <c r="AL1593" s="8">
        <v>7.3922771273936372E-2</v>
      </c>
      <c r="AM1593" s="8">
        <v>2.3570780246361211E-6</v>
      </c>
      <c r="AN1593" s="8">
        <v>1.8057839581771002</v>
      </c>
      <c r="AO1593" s="8">
        <v>1.6295566150142617</v>
      </c>
      <c r="AP1593" s="8">
        <v>0.2718874238980839</v>
      </c>
      <c r="AQ1593" s="8">
        <v>7.1199008244257369</v>
      </c>
    </row>
    <row r="1594" spans="32:43" x14ac:dyDescent="0.25">
      <c r="AF1594" t="str">
        <v>Uruguay|2004</v>
      </c>
      <c r="AG1594">
        <v>122</v>
      </c>
      <c r="AH1594" s="8">
        <v>110.05963932309018</v>
      </c>
      <c r="AI1594" s="8">
        <v>11.940360676909819</v>
      </c>
      <c r="AJ1594" s="8">
        <v>11.977213979433737</v>
      </c>
      <c r="AK1594" s="8">
        <v>3.0769511663730946E-3</v>
      </c>
      <c r="AL1594" s="8">
        <v>0.12434994034899013</v>
      </c>
      <c r="AM1594" s="8">
        <v>6.8179229552347568E-6</v>
      </c>
      <c r="AN1594" s="8">
        <v>1.8136006137174883</v>
      </c>
      <c r="AO1594" s="8">
        <v>1.6310418148726453</v>
      </c>
      <c r="AP1594" s="8">
        <v>0.35263286907063857</v>
      </c>
      <c r="AQ1594" s="8">
        <v>11.977213979433737</v>
      </c>
    </row>
    <row r="1595" spans="32:43" x14ac:dyDescent="0.25">
      <c r="AF1595" t="str">
        <v>Uruguay|2003</v>
      </c>
      <c r="AG1595">
        <v>121</v>
      </c>
      <c r="AH1595" s="8">
        <v>118.31153029528997</v>
      </c>
      <c r="AI1595" s="8">
        <v>2.6884697047100303</v>
      </c>
      <c r="AJ1595" s="8">
        <v>2.694319084407796</v>
      </c>
      <c r="AK1595" s="8">
        <v>2.1710048121681689E-3</v>
      </c>
      <c r="AL1595" s="8">
        <v>2.7985691435414576E-2</v>
      </c>
      <c r="AM1595" s="8">
        <v>2.4343258407097507E-7</v>
      </c>
      <c r="AN1595" s="8">
        <v>1.8136006137174883</v>
      </c>
      <c r="AO1595" s="8">
        <v>1.6355781032270111</v>
      </c>
      <c r="AP1595" s="8">
        <v>0.16728924482887289</v>
      </c>
      <c r="AQ1595" s="8">
        <v>2.694319084407796</v>
      </c>
    </row>
    <row r="1596" spans="32:43" x14ac:dyDescent="0.25">
      <c r="AF1596" t="str">
        <v>Uruguay|2002</v>
      </c>
      <c r="AG1596">
        <v>124</v>
      </c>
      <c r="AH1596" s="8">
        <v>126.06572094196542</v>
      </c>
      <c r="AI1596" s="8">
        <v>-2.0657209419654237</v>
      </c>
      <c r="AJ1596" s="8">
        <v>-2.0702192015755347</v>
      </c>
      <c r="AK1596" s="8">
        <v>2.1728421834208275E-3</v>
      </c>
      <c r="AL1596" s="8">
        <v>-2.1503192689007199E-2</v>
      </c>
      <c r="AM1596" s="8">
        <v>1.4384034543263746E-7</v>
      </c>
      <c r="AN1596" s="8">
        <v>1.8295749434197284</v>
      </c>
      <c r="AO1596" s="8">
        <v>1.6371744638913512</v>
      </c>
      <c r="AP1596" s="8">
        <v>0.14663966956116342</v>
      </c>
      <c r="AQ1596" s="8">
        <v>-2.0702192015755347</v>
      </c>
    </row>
    <row r="1597" spans="32:43" x14ac:dyDescent="0.25">
      <c r="AF1597" t="str">
        <v>Uruguay|2001</v>
      </c>
      <c r="AG1597">
        <v>123</v>
      </c>
      <c r="AH1597" s="8">
        <v>133.65941316025084</v>
      </c>
      <c r="AI1597" s="8">
        <v>-10.659413160250836</v>
      </c>
      <c r="AJ1597" s="8">
        <v>-10.679907243577016</v>
      </c>
      <c r="AK1597" s="8">
        <v>1.9189383258461272E-3</v>
      </c>
      <c r="AL1597" s="8">
        <v>-0.11094541080009823</v>
      </c>
      <c r="AM1597" s="8">
        <v>3.3807717205401281E-6</v>
      </c>
      <c r="AN1597" s="8">
        <v>1.8377404042070804</v>
      </c>
      <c r="AO1597" s="8">
        <v>1.6476766360529262</v>
      </c>
      <c r="AP1597" s="8">
        <v>0.33308469013165137</v>
      </c>
      <c r="AQ1597" s="8">
        <v>-10.679907243577016</v>
      </c>
    </row>
    <row r="1598" spans="32:43" x14ac:dyDescent="0.25">
      <c r="AF1598" t="str">
        <v>Uruguay|2000</v>
      </c>
      <c r="AG1598">
        <v>131</v>
      </c>
      <c r="AH1598" s="8">
        <v>136.16327078874403</v>
      </c>
      <c r="AI1598" s="8">
        <v>-5.163270788744029</v>
      </c>
      <c r="AJ1598" s="8">
        <v>-5.1721119925711916</v>
      </c>
      <c r="AK1598" s="8">
        <v>1.7093991467820337E-3</v>
      </c>
      <c r="AL1598" s="8">
        <v>-5.3734766432115645E-2</v>
      </c>
      <c r="AM1598" s="8">
        <v>7.0631623959616366E-7</v>
      </c>
      <c r="AN1598" s="8">
        <v>1.8460302671294702</v>
      </c>
      <c r="AO1598" s="8">
        <v>1.6555138074121953</v>
      </c>
      <c r="AP1598" s="8">
        <v>0.23180760650184809</v>
      </c>
      <c r="AQ1598" s="8">
        <v>-5.1721119925711916</v>
      </c>
    </row>
    <row r="1599" spans="32:43" x14ac:dyDescent="0.25">
      <c r="AF1599" t="str">
        <v>Uzbekistan|2014</v>
      </c>
      <c r="AG1599">
        <v>184</v>
      </c>
      <c r="AH1599" s="8">
        <v>141.58947203298897</v>
      </c>
      <c r="AI1599" s="8">
        <v>42.410527967011035</v>
      </c>
      <c r="AJ1599" s="8">
        <v>42.493580816257349</v>
      </c>
      <c r="AK1599" s="8">
        <v>1.9544798920437417E-3</v>
      </c>
      <c r="AL1599" s="8">
        <v>0.44142554152360614</v>
      </c>
      <c r="AM1599" s="8">
        <v>5.4512705144120235E-5</v>
      </c>
      <c r="AN1599" s="8">
        <v>1.8544489690938102</v>
      </c>
      <c r="AO1599" s="8">
        <v>1.6619443053671374</v>
      </c>
      <c r="AP1599" s="8">
        <v>0.66439863148836042</v>
      </c>
      <c r="AQ1599" s="8">
        <v>42.493580816257349</v>
      </c>
    </row>
    <row r="1600" spans="32:43" x14ac:dyDescent="0.25">
      <c r="AF1600" t="str">
        <v>Uzbekistan|2013</v>
      </c>
      <c r="AG1600">
        <v>185</v>
      </c>
      <c r="AH1600" s="8">
        <v>142.93421039868571</v>
      </c>
      <c r="AI1600" s="8">
        <v>42.065789601314293</v>
      </c>
      <c r="AJ1600" s="8">
        <v>42.145668360634865</v>
      </c>
      <c r="AK1600" s="8">
        <v>1.8953017576340422E-3</v>
      </c>
      <c r="AL1600" s="8">
        <v>0.43782438833331339</v>
      </c>
      <c r="AM1600" s="8">
        <v>5.2000093517434583E-5</v>
      </c>
      <c r="AN1600" s="8">
        <v>1.8544489690938102</v>
      </c>
      <c r="AO1600" s="8">
        <v>1.6653518955049862</v>
      </c>
      <c r="AP1600" s="8">
        <v>0.66168299685976018</v>
      </c>
      <c r="AQ1600" s="8">
        <v>42.145668360634865</v>
      </c>
    </row>
    <row r="1601" spans="32:43" x14ac:dyDescent="0.25">
      <c r="AF1601" t="str">
        <v>Uzbekistan|2012</v>
      </c>
      <c r="AG1601">
        <v>184</v>
      </c>
      <c r="AH1601" s="8">
        <v>142.94548414043851</v>
      </c>
      <c r="AI1601" s="8">
        <v>41.054515859561491</v>
      </c>
      <c r="AJ1601" s="8">
        <v>41.132532888331752</v>
      </c>
      <c r="AK1601" s="8">
        <v>1.8967231845913425E-3</v>
      </c>
      <c r="AL1601" s="8">
        <v>0.42729926774231003</v>
      </c>
      <c r="AM1601" s="8">
        <v>4.9567239011978647E-5</v>
      </c>
      <c r="AN1601" s="8">
        <v>1.8716918916622953</v>
      </c>
      <c r="AO1601" s="8">
        <v>1.6703074450826259</v>
      </c>
      <c r="AP1601" s="8">
        <v>0.65368131971344423</v>
      </c>
      <c r="AQ1601" s="8">
        <v>41.132532888331752</v>
      </c>
    </row>
    <row r="1602" spans="32:43" x14ac:dyDescent="0.25">
      <c r="AF1602" t="str">
        <v>Uzbekistan|2011</v>
      </c>
      <c r="AG1602">
        <v>183</v>
      </c>
      <c r="AH1602" s="8">
        <v>152.88088059255483</v>
      </c>
      <c r="AI1602" s="8">
        <v>30.119119407445169</v>
      </c>
      <c r="AJ1602" s="8">
        <v>30.14586770758682</v>
      </c>
      <c r="AK1602" s="8">
        <v>8.8729574484670566E-4</v>
      </c>
      <c r="AL1602" s="8">
        <v>0.31332423201438014</v>
      </c>
      <c r="AM1602" s="8">
        <v>1.2455003249809801E-5</v>
      </c>
      <c r="AN1602" s="8">
        <v>1.8805262984826756</v>
      </c>
      <c r="AO1602" s="8">
        <v>1.697346262001868</v>
      </c>
      <c r="AP1602" s="8">
        <v>0.5597537244310038</v>
      </c>
      <c r="AQ1602" s="8">
        <v>30.14586770758682</v>
      </c>
    </row>
    <row r="1603" spans="32:43" x14ac:dyDescent="0.25">
      <c r="AF1603" t="str">
        <v>Uzbekistan|2010</v>
      </c>
      <c r="AG1603">
        <v>183</v>
      </c>
      <c r="AH1603" s="8">
        <v>155.00772500792152</v>
      </c>
      <c r="AI1603" s="8">
        <v>27.992274992078478</v>
      </c>
      <c r="AJ1603" s="8">
        <v>28.016999577187253</v>
      </c>
      <c r="AK1603" s="8">
        <v>8.8248511553342659E-4</v>
      </c>
      <c r="AL1603" s="8">
        <v>0.29119831927121292</v>
      </c>
      <c r="AM1603" s="8">
        <v>1.0699672989524077E-5</v>
      </c>
      <c r="AN1603" s="8">
        <v>1.8895099603334296</v>
      </c>
      <c r="AO1603" s="8">
        <v>1.7106375606657034</v>
      </c>
      <c r="AP1603" s="8">
        <v>0.53962794522820345</v>
      </c>
      <c r="AQ1603" s="8">
        <v>28.016999577187253</v>
      </c>
    </row>
    <row r="1604" spans="32:43" x14ac:dyDescent="0.25">
      <c r="AF1604" t="str">
        <v>Uzbekistan|2009</v>
      </c>
      <c r="AG1604">
        <v>183</v>
      </c>
      <c r="AH1604" s="8">
        <v>155.92509703374301</v>
      </c>
      <c r="AI1604" s="8">
        <v>27.074902966256985</v>
      </c>
      <c r="AJ1604" s="8">
        <v>27.099091927762991</v>
      </c>
      <c r="AK1604" s="8">
        <v>8.9261151519342869E-4</v>
      </c>
      <c r="AL1604" s="8">
        <v>0.28165649969887646</v>
      </c>
      <c r="AM1604" s="8">
        <v>1.012492535421707E-5</v>
      </c>
      <c r="AN1604" s="8">
        <v>1.898648757670367</v>
      </c>
      <c r="AO1604" s="8">
        <v>1.7114018272961564</v>
      </c>
      <c r="AP1604" s="8">
        <v>0.53071319909992487</v>
      </c>
      <c r="AQ1604" s="8">
        <v>27.099091927762991</v>
      </c>
    </row>
    <row r="1605" spans="32:43" x14ac:dyDescent="0.25">
      <c r="AF1605" t="str">
        <v>Uzbekistan|2008</v>
      </c>
      <c r="AG1605">
        <v>184</v>
      </c>
      <c r="AH1605" s="8">
        <v>155.0914577889086</v>
      </c>
      <c r="AI1605" s="8">
        <v>28.908542211091401</v>
      </c>
      <c r="AJ1605" s="8">
        <v>28.937621319042979</v>
      </c>
      <c r="AK1605" s="8">
        <v>1.0048893663710146E-3</v>
      </c>
      <c r="AL1605" s="8">
        <v>0.30074849636380174</v>
      </c>
      <c r="AM1605" s="8">
        <v>1.2997618251440577E-5</v>
      </c>
      <c r="AN1605" s="8">
        <v>1.907948933309944</v>
      </c>
      <c r="AO1605" s="8">
        <v>1.7213752181093365</v>
      </c>
      <c r="AP1605" s="8">
        <v>0.54840541241293539</v>
      </c>
      <c r="AQ1605" s="8">
        <v>28.937621319042979</v>
      </c>
    </row>
    <row r="1606" spans="32:43" x14ac:dyDescent="0.25">
      <c r="AF1606" t="str">
        <v>Uzbekistan|2007</v>
      </c>
      <c r="AG1606">
        <v>184</v>
      </c>
      <c r="AH1606" s="8">
        <v>155.76214235439764</v>
      </c>
      <c r="AI1606" s="8">
        <v>28.237857645602361</v>
      </c>
      <c r="AJ1606" s="8">
        <v>28.267040293257121</v>
      </c>
      <c r="AK1606" s="8">
        <v>1.0323913417183098E-3</v>
      </c>
      <c r="AL1606" s="8">
        <v>0.29377510859901351</v>
      </c>
      <c r="AM1606" s="8">
        <v>1.2741627313894612E-5</v>
      </c>
      <c r="AN1606" s="8">
        <v>1.917417123160428</v>
      </c>
      <c r="AO1606" s="8">
        <v>1.7245906883704234</v>
      </c>
      <c r="AP1606" s="8">
        <v>0.54201024768819039</v>
      </c>
      <c r="AQ1606" s="8">
        <v>28.267040293257121</v>
      </c>
    </row>
    <row r="1607" spans="32:43" x14ac:dyDescent="0.25">
      <c r="AF1607" t="str">
        <v>Uzbekistan|2006</v>
      </c>
      <c r="AG1607">
        <v>185</v>
      </c>
      <c r="AH1607" s="8">
        <v>155.71418315415363</v>
      </c>
      <c r="AI1607" s="8">
        <v>29.285816845846369</v>
      </c>
      <c r="AJ1607" s="8">
        <v>29.316222407211779</v>
      </c>
      <c r="AK1607" s="8">
        <v>1.0371582307934293E-3</v>
      </c>
      <c r="AL1607" s="8">
        <v>0.30467837395363645</v>
      </c>
      <c r="AM1607" s="8">
        <v>1.3768318449789622E-5</v>
      </c>
      <c r="AN1607" s="8">
        <v>1.917417123160428</v>
      </c>
      <c r="AO1607" s="8">
        <v>1.7316481891764821</v>
      </c>
      <c r="AP1607" s="8">
        <v>0.55197678751342116</v>
      </c>
      <c r="AQ1607" s="8">
        <v>29.316222407211779</v>
      </c>
    </row>
    <row r="1608" spans="32:43" x14ac:dyDescent="0.25">
      <c r="AF1608" t="str">
        <v>Uzbekistan|2005</v>
      </c>
      <c r="AG1608">
        <v>192</v>
      </c>
      <c r="AH1608" s="8">
        <v>155.66689499171662</v>
      </c>
      <c r="AI1608" s="8">
        <v>36.333105008283383</v>
      </c>
      <c r="AJ1608" s="8">
        <v>36.371488552816828</v>
      </c>
      <c r="AK1608" s="8">
        <v>1.0553195940194457E-3</v>
      </c>
      <c r="AL1608" s="8">
        <v>0.37799908539204596</v>
      </c>
      <c r="AM1608" s="8">
        <v>2.1563836049957749E-5</v>
      </c>
      <c r="AN1608" s="8">
        <v>1.9368862628682144</v>
      </c>
      <c r="AO1608" s="8">
        <v>1.7335772409401551</v>
      </c>
      <c r="AP1608" s="8">
        <v>0.61481630215215177</v>
      </c>
      <c r="AQ1608" s="8">
        <v>36.371488552816828</v>
      </c>
    </row>
    <row r="1609" spans="32:43" x14ac:dyDescent="0.25">
      <c r="AF1609" t="str">
        <v>Uzbekistan|2004</v>
      </c>
      <c r="AG1609">
        <v>183</v>
      </c>
      <c r="AH1609" s="8">
        <v>156.41650708650815</v>
      </c>
      <c r="AI1609" s="8">
        <v>26.583492913491853</v>
      </c>
      <c r="AJ1609" s="8">
        <v>26.612475349586632</v>
      </c>
      <c r="AK1609" s="8">
        <v>1.0890545022234858E-3</v>
      </c>
      <c r="AL1609" s="8">
        <v>0.27657161924671331</v>
      </c>
      <c r="AM1609" s="8">
        <v>1.1913518061940305E-5</v>
      </c>
      <c r="AN1609" s="8">
        <v>1.9469027762424198</v>
      </c>
      <c r="AO1609" s="8">
        <v>1.7387640490120264</v>
      </c>
      <c r="AP1609" s="8">
        <v>0.52590076939163466</v>
      </c>
      <c r="AQ1609" s="8">
        <v>26.612475349586632</v>
      </c>
    </row>
    <row r="1610" spans="32:43" x14ac:dyDescent="0.25">
      <c r="AF1610" t="str">
        <v>Uzbekistan|2003</v>
      </c>
      <c r="AG1610">
        <v>183</v>
      </c>
      <c r="AH1610" s="8">
        <v>160.55008003321038</v>
      </c>
      <c r="AI1610" s="8">
        <v>22.449919966789622</v>
      </c>
      <c r="AJ1610" s="8">
        <v>22.473681914240796</v>
      </c>
      <c r="AK1610" s="8">
        <v>1.0573232967276594E-3</v>
      </c>
      <c r="AL1610" s="8">
        <v>0.23356268954692067</v>
      </c>
      <c r="AM1610" s="8">
        <v>8.2485218523996343E-6</v>
      </c>
      <c r="AN1610" s="8">
        <v>1.9571185201906935</v>
      </c>
      <c r="AO1610" s="8">
        <v>1.7400589260597124</v>
      </c>
      <c r="AP1610" s="8">
        <v>0.48328323946410623</v>
      </c>
      <c r="AQ1610" s="8">
        <v>22.473681914240796</v>
      </c>
    </row>
    <row r="1611" spans="32:43" x14ac:dyDescent="0.25">
      <c r="AF1611" t="str">
        <v>Uzbekistan|2002</v>
      </c>
      <c r="AG1611">
        <v>186</v>
      </c>
      <c r="AH1611" s="8">
        <v>163.62584606495875</v>
      </c>
      <c r="AI1611" s="8">
        <v>22.374153935041249</v>
      </c>
      <c r="AJ1611" s="8">
        <v>22.397801738388456</v>
      </c>
      <c r="AK1611" s="8">
        <v>1.0558091201725549E-3</v>
      </c>
      <c r="AL1611" s="8">
        <v>0.23277426452232886</v>
      </c>
      <c r="AM1611" s="8">
        <v>8.1811822924413044E-6</v>
      </c>
      <c r="AN1611" s="8">
        <v>1.9571185201906935</v>
      </c>
      <c r="AO1611" s="8">
        <v>1.7500742968225735</v>
      </c>
      <c r="AP1611" s="8">
        <v>0.48246685328872996</v>
      </c>
      <c r="AQ1611" s="8">
        <v>22.397801738388456</v>
      </c>
    </row>
    <row r="1612" spans="32:43" x14ac:dyDescent="0.25">
      <c r="AF1612" t="str">
        <v>Vanuatu|2014</v>
      </c>
      <c r="AG1612">
        <v>134</v>
      </c>
      <c r="AH1612" s="8">
        <v>157.65203782112525</v>
      </c>
      <c r="AI1612" s="8">
        <v>-23.652037821125248</v>
      </c>
      <c r="AJ1612" s="8">
        <v>-23.690873413230008</v>
      </c>
      <c r="AK1612" s="8">
        <v>1.6392638391742691E-3</v>
      </c>
      <c r="AL1612" s="8">
        <v>-0.24614089348153356</v>
      </c>
      <c r="AM1612" s="8">
        <v>1.4211203931925815E-5</v>
      </c>
      <c r="AN1612" s="8">
        <v>1.978185153856272</v>
      </c>
      <c r="AO1612" s="8">
        <v>1.7509829085858191</v>
      </c>
      <c r="AP1612" s="8">
        <v>0.49612588471227093</v>
      </c>
      <c r="AQ1612" s="8">
        <v>-23.690873413230008</v>
      </c>
    </row>
    <row r="1613" spans="32:43" x14ac:dyDescent="0.25">
      <c r="AF1613" t="str">
        <v>Vanuatu|2013</v>
      </c>
      <c r="AG1613">
        <v>135</v>
      </c>
      <c r="AH1613" s="8">
        <v>158.16096936343394</v>
      </c>
      <c r="AI1613" s="8">
        <v>-23.160969363433935</v>
      </c>
      <c r="AJ1613" s="8">
        <v>-23.19689617910176</v>
      </c>
      <c r="AK1613" s="8">
        <v>1.5487768445586756E-3</v>
      </c>
      <c r="AL1613" s="8">
        <v>-0.24101954357005823</v>
      </c>
      <c r="AM1613" s="8">
        <v>1.2872665168517156E-5</v>
      </c>
      <c r="AN1613" s="8">
        <v>1.989056503259333</v>
      </c>
      <c r="AO1613" s="8">
        <v>1.7702206228311559</v>
      </c>
      <c r="AP1613" s="8">
        <v>0.49093741308853028</v>
      </c>
      <c r="AQ1613" s="8">
        <v>-23.19689617910176</v>
      </c>
    </row>
    <row r="1614" spans="32:43" x14ac:dyDescent="0.25">
      <c r="AF1614" t="str">
        <v>Vanuatu|2012</v>
      </c>
      <c r="AG1614">
        <v>138</v>
      </c>
      <c r="AH1614" s="8">
        <v>158.24617224638166</v>
      </c>
      <c r="AI1614" s="8">
        <v>-20.246172246381661</v>
      </c>
      <c r="AJ1614" s="8">
        <v>-20.277420608092072</v>
      </c>
      <c r="AK1614" s="8">
        <v>1.5410422417307785E-3</v>
      </c>
      <c r="AL1614" s="8">
        <v>-0.21068653115375244</v>
      </c>
      <c r="AM1614" s="8">
        <v>9.7872308312180718E-6</v>
      </c>
      <c r="AN1614" s="8">
        <v>2.0001681446016235</v>
      </c>
      <c r="AO1614" s="8">
        <v>1.7759572870793938</v>
      </c>
      <c r="AP1614" s="8">
        <v>0.45900602518240696</v>
      </c>
      <c r="AQ1614" s="8">
        <v>-20.277420608092072</v>
      </c>
    </row>
    <row r="1615" spans="32:43" x14ac:dyDescent="0.25">
      <c r="AF1615" t="str">
        <v>Vanuatu|2011</v>
      </c>
      <c r="AG1615">
        <v>141</v>
      </c>
      <c r="AH1615" s="8">
        <v>161.24401603159419</v>
      </c>
      <c r="AI1615" s="8">
        <v>-20.244016031594185</v>
      </c>
      <c r="AJ1615" s="8">
        <v>-20.268887752178337</v>
      </c>
      <c r="AK1615" s="8">
        <v>1.2270885747778122E-3</v>
      </c>
      <c r="AL1615" s="8">
        <v>-0.21063098045126372</v>
      </c>
      <c r="AM1615" s="8">
        <v>7.7867389663286069E-6</v>
      </c>
      <c r="AN1615" s="8">
        <v>2.011532376317954</v>
      </c>
      <c r="AO1615" s="8">
        <v>1.7943551440173555</v>
      </c>
      <c r="AP1615" s="8">
        <v>0.45894550923967403</v>
      </c>
      <c r="AQ1615" s="8">
        <v>-20.268887752178337</v>
      </c>
    </row>
    <row r="1616" spans="32:43" x14ac:dyDescent="0.25">
      <c r="AF1616" t="str">
        <v>Vanuatu|2010</v>
      </c>
      <c r="AG1616">
        <v>145</v>
      </c>
      <c r="AH1616" s="8">
        <v>161.41590454704703</v>
      </c>
      <c r="AI1616" s="8">
        <v>-16.415904547047035</v>
      </c>
      <c r="AJ1616" s="8">
        <v>-16.436228549682852</v>
      </c>
      <c r="AK1616" s="8">
        <v>1.2365368718487806E-3</v>
      </c>
      <c r="AL1616" s="8">
        <v>-0.17080180233045483</v>
      </c>
      <c r="AM1616" s="8">
        <v>5.1597811624245196E-6</v>
      </c>
      <c r="AN1616" s="8">
        <v>2.0231624874260841</v>
      </c>
      <c r="AO1616" s="8">
        <v>1.8001314419783752</v>
      </c>
      <c r="AP1616" s="8">
        <v>0.41328174691178271</v>
      </c>
      <c r="AQ1616" s="8">
        <v>-16.436228549682852</v>
      </c>
    </row>
    <row r="1617" spans="32:43" x14ac:dyDescent="0.25">
      <c r="AF1617" t="str">
        <v>Vanuatu|2009</v>
      </c>
      <c r="AG1617">
        <v>149</v>
      </c>
      <c r="AH1617" s="8">
        <v>163.038600615012</v>
      </c>
      <c r="AI1617" s="8">
        <v>-14.038600615012001</v>
      </c>
      <c r="AJ1617" s="8">
        <v>-14.055786933446139</v>
      </c>
      <c r="AK1617" s="8">
        <v>1.2227218949401187E-3</v>
      </c>
      <c r="AL1617" s="8">
        <v>-0.14606576793459206</v>
      </c>
      <c r="AM1617" s="8">
        <v>3.7312804100056354E-6</v>
      </c>
      <c r="AN1617" s="8">
        <v>2.0350728680272758</v>
      </c>
      <c r="AO1617" s="8">
        <v>1.8086961664873278</v>
      </c>
      <c r="AP1617" s="8">
        <v>0.38218551507689569</v>
      </c>
      <c r="AQ1617" s="8">
        <v>-14.055786933446139</v>
      </c>
    </row>
    <row r="1618" spans="32:43" x14ac:dyDescent="0.25">
      <c r="AF1618" t="str">
        <v>Vanuatu|2008</v>
      </c>
      <c r="AG1618">
        <v>153</v>
      </c>
      <c r="AH1618" s="8">
        <v>164.41026604761663</v>
      </c>
      <c r="AI1618" s="8">
        <v>-11.410266047616631</v>
      </c>
      <c r="AJ1618" s="8">
        <v>-11.423021952594087</v>
      </c>
      <c r="AK1618" s="8">
        <v>1.1166839239558394E-3</v>
      </c>
      <c r="AL1618" s="8">
        <v>-0.11871274446076377</v>
      </c>
      <c r="AM1618" s="8">
        <v>2.2506717266744301E-6</v>
      </c>
      <c r="AN1618" s="8">
        <v>2.0472791357561886</v>
      </c>
      <c r="AO1618" s="8">
        <v>1.8467431352867185</v>
      </c>
      <c r="AP1618" s="8">
        <v>0.34454715854402829</v>
      </c>
      <c r="AQ1618" s="8">
        <v>-11.423021952594087</v>
      </c>
    </row>
    <row r="1619" spans="32:43" x14ac:dyDescent="0.25">
      <c r="AF1619" t="str">
        <v>Vanuatu|2007</v>
      </c>
      <c r="AG1619">
        <v>157</v>
      </c>
      <c r="AH1619" s="8">
        <v>163.79732376248052</v>
      </c>
      <c r="AI1619" s="8">
        <v>-6.7973237624805165</v>
      </c>
      <c r="AJ1619" s="8">
        <v>-6.8053184279142078</v>
      </c>
      <c r="AK1619" s="8">
        <v>1.1747672821447743E-3</v>
      </c>
      <c r="AL1619" s="8">
        <v>-7.072161308581619E-2</v>
      </c>
      <c r="AM1619" s="8">
        <v>8.4036627134741202E-7</v>
      </c>
      <c r="AN1619" s="8">
        <v>2.0597982810364504</v>
      </c>
      <c r="AO1619" s="8">
        <v>1.8770010563166353</v>
      </c>
      <c r="AP1619" s="8">
        <v>0.26593535508806682</v>
      </c>
      <c r="AQ1619" s="8">
        <v>-6.8053184279142078</v>
      </c>
    </row>
    <row r="1620" spans="32:43" x14ac:dyDescent="0.25">
      <c r="AF1620" t="str">
        <v>Vanuatu|2006</v>
      </c>
      <c r="AG1620">
        <v>161</v>
      </c>
      <c r="AH1620" s="8">
        <v>166.55029043067424</v>
      </c>
      <c r="AI1620" s="8">
        <v>-5.550290430674238</v>
      </c>
      <c r="AJ1620" s="8">
        <v>-5.5569561587540033</v>
      </c>
      <c r="AK1620" s="8">
        <v>1.1995286429000755E-3</v>
      </c>
      <c r="AL1620" s="8">
        <v>-5.7747780098045876E-2</v>
      </c>
      <c r="AM1620" s="8">
        <v>5.7214279352118065E-7</v>
      </c>
      <c r="AN1620" s="8">
        <v>2.0726488346152596</v>
      </c>
      <c r="AO1620" s="8">
        <v>1.8886367958450647</v>
      </c>
      <c r="AP1620" s="8">
        <v>0.24030767798396679</v>
      </c>
      <c r="AQ1620" s="8">
        <v>-5.5569561587540033</v>
      </c>
    </row>
    <row r="1621" spans="32:43" x14ac:dyDescent="0.25">
      <c r="AF1621" t="str">
        <v>Vanuatu|2005</v>
      </c>
      <c r="AG1621">
        <v>165</v>
      </c>
      <c r="AH1621" s="8">
        <v>164.78009341788265</v>
      </c>
      <c r="AI1621" s="8">
        <v>0.21990658211734626</v>
      </c>
      <c r="AJ1621" s="8">
        <v>0.22018350659884758</v>
      </c>
      <c r="AK1621" s="8">
        <v>1.2576985705194247E-3</v>
      </c>
      <c r="AL1621" s="8">
        <v>2.2880760778089481E-3</v>
      </c>
      <c r="AM1621" s="8">
        <v>9.4181586875967965E-10</v>
      </c>
      <c r="AN1621" s="8">
        <v>2.0858510616248176</v>
      </c>
      <c r="AO1621" s="8">
        <v>1.918738101167401</v>
      </c>
      <c r="AP1621" s="8">
        <v>4.783383820904348E-2</v>
      </c>
      <c r="AQ1621" s="8">
        <v>0.22018350659884758</v>
      </c>
    </row>
    <row r="1622" spans="32:43" x14ac:dyDescent="0.25">
      <c r="AF1622" t="str">
        <v>Vanuatu|2004</v>
      </c>
      <c r="AG1622">
        <v>169</v>
      </c>
      <c r="AH1622" s="8">
        <v>163.25375028793593</v>
      </c>
      <c r="AI1622" s="8">
        <v>5.7462497120640705</v>
      </c>
      <c r="AJ1622" s="8">
        <v>5.7535804780097148</v>
      </c>
      <c r="AK1622" s="8">
        <v>1.2741224310084519E-3</v>
      </c>
      <c r="AL1622" s="8">
        <v>5.9788863449534956E-2</v>
      </c>
      <c r="AM1622" s="8">
        <v>6.5148949058565755E-7</v>
      </c>
      <c r="AN1622" s="8">
        <v>2.0858510616248176</v>
      </c>
      <c r="AO1622" s="8">
        <v>1.9242882450864145</v>
      </c>
      <c r="AP1622" s="8">
        <v>0.24451761378177841</v>
      </c>
      <c r="AQ1622" s="8">
        <v>5.7535804780097148</v>
      </c>
    </row>
    <row r="1623" spans="32:43" x14ac:dyDescent="0.25">
      <c r="AF1623" t="str">
        <v>Vanuatu|2003</v>
      </c>
      <c r="AG1623">
        <v>173</v>
      </c>
      <c r="AH1623" s="8">
        <v>170.22901410117979</v>
      </c>
      <c r="AI1623" s="8">
        <v>2.7709858988202143</v>
      </c>
      <c r="AJ1623" s="8">
        <v>2.7742206898381818</v>
      </c>
      <c r="AK1623" s="8">
        <v>1.1660179126399147E-3</v>
      </c>
      <c r="AL1623" s="8">
        <v>2.8830130967251965E-2</v>
      </c>
      <c r="AM1623" s="8">
        <v>1.3861400228348253E-7</v>
      </c>
      <c r="AN1623" s="8">
        <v>2.1134016615055304</v>
      </c>
      <c r="AO1623" s="8">
        <v>1.9736891095973217</v>
      </c>
      <c r="AP1623" s="8">
        <v>0.1697943784913151</v>
      </c>
      <c r="AQ1623" s="8">
        <v>2.7742206898381818</v>
      </c>
    </row>
    <row r="1624" spans="32:43" x14ac:dyDescent="0.25">
      <c r="AF1624" t="str">
        <v>Vanuatu|2002</v>
      </c>
      <c r="AG1624">
        <v>176</v>
      </c>
      <c r="AH1624" s="8">
        <v>172.5818765802062</v>
      </c>
      <c r="AI1624" s="8">
        <v>3.4181234197938011</v>
      </c>
      <c r="AJ1624" s="8">
        <v>3.4221074362065242</v>
      </c>
      <c r="AK1624" s="8">
        <v>1.1641996889318427E-3</v>
      </c>
      <c r="AL1624" s="8">
        <v>3.5563102722393394E-2</v>
      </c>
      <c r="AM1624" s="8">
        <v>2.1058848845559941E-7</v>
      </c>
      <c r="AN1624" s="8">
        <v>2.1278014681013535</v>
      </c>
      <c r="AO1624" s="8">
        <v>2.0027833614192407</v>
      </c>
      <c r="AP1624" s="8">
        <v>0.18858181970273113</v>
      </c>
      <c r="AQ1624" s="8">
        <v>3.4221074362065242</v>
      </c>
    </row>
    <row r="1625" spans="32:43" x14ac:dyDescent="0.25">
      <c r="AF1625" t="str">
        <v>Vanuatu|2001</v>
      </c>
      <c r="AG1625">
        <v>179</v>
      </c>
      <c r="AH1625" s="8">
        <v>172.81717198449857</v>
      </c>
      <c r="AI1625" s="8">
        <v>6.1828280155014284</v>
      </c>
      <c r="AJ1625" s="8">
        <v>6.1905766491868519</v>
      </c>
      <c r="AK1625" s="8">
        <v>1.2516820523403149E-3</v>
      </c>
      <c r="AL1625" s="8">
        <v>6.4330672273127679E-2</v>
      </c>
      <c r="AM1625" s="8">
        <v>7.4092816489067988E-7</v>
      </c>
      <c r="AN1625" s="8">
        <v>2.1426564926871308</v>
      </c>
      <c r="AO1625" s="8">
        <v>2.0048918116203329</v>
      </c>
      <c r="AP1625" s="8">
        <v>0.25363491927005571</v>
      </c>
      <c r="AQ1625" s="8">
        <v>6.1905766491868519</v>
      </c>
    </row>
    <row r="1626" spans="32:43" x14ac:dyDescent="0.25">
      <c r="AF1626" t="str">
        <v>Vanuatu|2000</v>
      </c>
      <c r="AG1626">
        <v>18</v>
      </c>
      <c r="AH1626" s="8">
        <v>181.70004005794797</v>
      </c>
      <c r="AI1626" s="8">
        <v>-163.70004005794797</v>
      </c>
      <c r="AJ1626" s="8">
        <v>-163.92352955141243</v>
      </c>
      <c r="AK1626" s="8">
        <v>1.363376533411909E-3</v>
      </c>
      <c r="AL1626" s="8">
        <v>-1.703350394302874</v>
      </c>
      <c r="AM1626" s="8">
        <v>5.6587209275421894E-4</v>
      </c>
      <c r="AN1626" s="8">
        <v>2.157999958155886</v>
      </c>
      <c r="AO1626" s="8">
        <v>2.0536245787071201</v>
      </c>
      <c r="AP1626" s="8">
        <v>1.3051246661920362</v>
      </c>
      <c r="AQ1626" s="8">
        <v>-163.92352955141243</v>
      </c>
    </row>
    <row r="1627" spans="32:43" x14ac:dyDescent="0.25">
      <c r="AF1627" t="str">
        <v>Zambia|2014</v>
      </c>
      <c r="AG1627">
        <v>314</v>
      </c>
      <c r="AH1627" s="8">
        <v>175.76531661234108</v>
      </c>
      <c r="AI1627" s="8">
        <v>138.23468338765892</v>
      </c>
      <c r="AJ1627" s="8">
        <v>138.55855136526347</v>
      </c>
      <c r="AK1627" s="8">
        <v>2.337408802368191E-3</v>
      </c>
      <c r="AL1627" s="8">
        <v>1.4390773321776955</v>
      </c>
      <c r="AM1627" s="8">
        <v>6.9314039890140862E-4</v>
      </c>
      <c r="AN1627" s="8">
        <v>2.1738689464820595</v>
      </c>
      <c r="AO1627" s="8">
        <v>2.0799763068143111</v>
      </c>
      <c r="AP1627" s="8">
        <v>1.1996154934718439</v>
      </c>
      <c r="AQ1627" s="8">
        <v>138.55855136526347</v>
      </c>
    </row>
    <row r="1628" spans="32:43" x14ac:dyDescent="0.25">
      <c r="AF1628" t="str">
        <v>Zambia|2013</v>
      </c>
      <c r="AG1628">
        <v>328</v>
      </c>
      <c r="AH1628" s="8">
        <v>190.37667651043088</v>
      </c>
      <c r="AI1628" s="8">
        <v>137.62332348956912</v>
      </c>
      <c r="AJ1628" s="8">
        <v>137.81276140388525</v>
      </c>
      <c r="AK1628" s="8">
        <v>1.3746035736192895E-3</v>
      </c>
      <c r="AL1628" s="8">
        <v>1.4320220079448898</v>
      </c>
      <c r="AM1628" s="8">
        <v>4.0325170001579444E-4</v>
      </c>
      <c r="AN1628" s="8">
        <v>2.1738689464820595</v>
      </c>
      <c r="AO1628" s="8">
        <v>2.1010075224356961</v>
      </c>
      <c r="AP1628" s="8">
        <v>1.1966712196526204</v>
      </c>
      <c r="AQ1628" s="8">
        <v>137.81276140388525</v>
      </c>
    </row>
    <row r="1629" spans="32:43" x14ac:dyDescent="0.25">
      <c r="AF1629" t="str">
        <v>Zambia|2012</v>
      </c>
      <c r="AG1629">
        <v>349</v>
      </c>
      <c r="AH1629" s="8">
        <v>200.87188816205276</v>
      </c>
      <c r="AI1629" s="8">
        <v>148.12811183794724</v>
      </c>
      <c r="AJ1629" s="8">
        <v>148.31445970383757</v>
      </c>
      <c r="AK1629" s="8">
        <v>1.256437614123681E-3</v>
      </c>
      <c r="AL1629" s="8">
        <v>1.5412370649765617</v>
      </c>
      <c r="AM1629" s="8">
        <v>4.2690160336342469E-4</v>
      </c>
      <c r="AN1629" s="8">
        <v>2.2073550198913581</v>
      </c>
      <c r="AO1629" s="8">
        <v>2.1032793268252696</v>
      </c>
      <c r="AP1629" s="8">
        <v>1.2414656922269587</v>
      </c>
      <c r="AQ1629" s="8">
        <v>148.31445970383757</v>
      </c>
    </row>
    <row r="1630" spans="32:43" x14ac:dyDescent="0.25">
      <c r="AF1630" t="str">
        <v>Zambia|2011</v>
      </c>
      <c r="AG1630">
        <v>366</v>
      </c>
      <c r="AH1630" s="8">
        <v>211.95232193282573</v>
      </c>
      <c r="AI1630" s="8">
        <v>154.04767806717427</v>
      </c>
      <c r="AJ1630" s="8">
        <v>154.241731587456</v>
      </c>
      <c r="AK1630" s="8">
        <v>1.2581129522116082E-3</v>
      </c>
      <c r="AL1630" s="8">
        <v>1.6028300597230678</v>
      </c>
      <c r="AM1630" s="8">
        <v>4.6232064380802458E-4</v>
      </c>
      <c r="AN1630" s="8">
        <v>2.2250719274478694</v>
      </c>
      <c r="AO1630" s="8">
        <v>2.1330838167157369</v>
      </c>
      <c r="AP1630" s="8">
        <v>1.266029249157802</v>
      </c>
      <c r="AQ1630" s="8">
        <v>154.241731587456</v>
      </c>
    </row>
    <row r="1631" spans="32:43" x14ac:dyDescent="0.25">
      <c r="AF1631" t="str">
        <v>Zambia|2010</v>
      </c>
      <c r="AG1631">
        <v>363</v>
      </c>
      <c r="AH1631" s="8">
        <v>219.2974525919719</v>
      </c>
      <c r="AI1631" s="8">
        <v>143.7025474080281</v>
      </c>
      <c r="AJ1631" s="8">
        <v>143.89212820389469</v>
      </c>
      <c r="AK1631" s="8">
        <v>1.3175202718383224E-3</v>
      </c>
      <c r="AL1631" s="8">
        <v>1.4952358654480544</v>
      </c>
      <c r="AM1631" s="8">
        <v>4.2135800254076695E-4</v>
      </c>
      <c r="AN1631" s="8">
        <v>2.2250719274478694</v>
      </c>
      <c r="AO1631" s="8">
        <v>2.1352595413640163</v>
      </c>
      <c r="AP1631" s="8">
        <v>1.2227983748141205</v>
      </c>
      <c r="AQ1631" s="8">
        <v>143.89212820389469</v>
      </c>
    </row>
    <row r="1632" spans="32:43" x14ac:dyDescent="0.25">
      <c r="AF1632" t="str">
        <v>Zambia|2009</v>
      </c>
      <c r="AG1632">
        <v>368</v>
      </c>
      <c r="AH1632" s="8">
        <v>244.05244708502403</v>
      </c>
      <c r="AI1632" s="8">
        <v>123.94755291497597</v>
      </c>
      <c r="AJ1632" s="8">
        <v>124.17237714930384</v>
      </c>
      <c r="AK1632" s="8">
        <v>1.8105817049595331E-3</v>
      </c>
      <c r="AL1632" s="8">
        <v>1.2900021388775518</v>
      </c>
      <c r="AM1632" s="8">
        <v>4.3120916894256366E-4</v>
      </c>
      <c r="AN1632" s="8">
        <v>2.2250719274478694</v>
      </c>
      <c r="AO1632" s="8">
        <v>2.1404343809237223</v>
      </c>
      <c r="AP1632" s="8">
        <v>1.135782610748004</v>
      </c>
      <c r="AQ1632" s="8">
        <v>124.17237714930384</v>
      </c>
    </row>
    <row r="1633" spans="32:43" x14ac:dyDescent="0.25">
      <c r="AF1633" t="str">
        <v>Zambia|2008</v>
      </c>
      <c r="AG1633">
        <v>45</v>
      </c>
      <c r="AH1633" s="8">
        <v>273.39332547194465</v>
      </c>
      <c r="AI1633" s="8">
        <v>-228.39332547194465</v>
      </c>
      <c r="AJ1633" s="8">
        <v>-228.99913043317378</v>
      </c>
      <c r="AK1633" s="8">
        <v>2.6454465572998739E-3</v>
      </c>
      <c r="AL1633" s="8">
        <v>-2.3780313454077553</v>
      </c>
      <c r="AM1633" s="8">
        <v>2.1428241255945103E-3</v>
      </c>
      <c r="AN1633" s="8">
        <v>2.2828731564000071</v>
      </c>
      <c r="AO1633" s="8">
        <v>2.1690105269202538</v>
      </c>
      <c r="AP1633" s="8">
        <v>1.5420866854388424</v>
      </c>
      <c r="AQ1633" s="8">
        <v>-228.99913043317378</v>
      </c>
    </row>
    <row r="1634" spans="32:43" x14ac:dyDescent="0.25">
      <c r="AF1634" t="str">
        <v>Zambia|2007</v>
      </c>
      <c r="AG1634">
        <v>487</v>
      </c>
      <c r="AH1634" s="8">
        <v>294.70559571042577</v>
      </c>
      <c r="AI1634" s="8">
        <v>192.29440428957423</v>
      </c>
      <c r="AJ1634" s="8">
        <v>192.92272801197933</v>
      </c>
      <c r="AK1634" s="8">
        <v>3.2568672902349386E-3</v>
      </c>
      <c r="AL1634" s="8">
        <v>2.0027833614192407</v>
      </c>
      <c r="AM1634" s="8">
        <v>1.8723486406539216E-3</v>
      </c>
      <c r="AN1634" s="8">
        <v>2.3039582943245955</v>
      </c>
      <c r="AO1634" s="8">
        <v>2.184155695710456</v>
      </c>
      <c r="AP1634" s="8">
        <v>1.4151972871014278</v>
      </c>
      <c r="AQ1634" s="8">
        <v>192.92272801197933</v>
      </c>
    </row>
    <row r="1635" spans="32:43" x14ac:dyDescent="0.25">
      <c r="AF1635" t="str">
        <v>Zambia|2006</v>
      </c>
      <c r="AG1635">
        <v>526</v>
      </c>
      <c r="AH1635" s="8">
        <v>320.58503239691532</v>
      </c>
      <c r="AI1635" s="8">
        <v>205.41496760308468</v>
      </c>
      <c r="AJ1635" s="8">
        <v>206.27844203724311</v>
      </c>
      <c r="AK1635" s="8">
        <v>4.1859654631409456E-3</v>
      </c>
      <c r="AL1635" s="8">
        <v>2.1404343809237223</v>
      </c>
      <c r="AM1635" s="8">
        <v>2.7512065361146171E-3</v>
      </c>
      <c r="AN1635" s="8">
        <v>2.3261203997549531</v>
      </c>
      <c r="AO1635" s="8">
        <v>2.2177975709079654</v>
      </c>
      <c r="AP1635" s="8">
        <v>1.4630223446426656</v>
      </c>
      <c r="AQ1635" s="8">
        <v>206.27844203724311</v>
      </c>
    </row>
    <row r="1636" spans="32:43" x14ac:dyDescent="0.25">
      <c r="AF1636" t="str">
        <v>Zambia|2005</v>
      </c>
      <c r="AG1636">
        <v>554</v>
      </c>
      <c r="AH1636" s="8">
        <v>333.89017668832855</v>
      </c>
      <c r="AI1636" s="8">
        <v>220.10982331167145</v>
      </c>
      <c r="AJ1636" s="8">
        <v>221.1412054695721</v>
      </c>
      <c r="AK1636" s="8">
        <v>4.6639076408696734E-3</v>
      </c>
      <c r="AL1636" s="8">
        <v>2.2941061183270959</v>
      </c>
      <c r="AM1636" s="8">
        <v>3.5229717065676444E-3</v>
      </c>
      <c r="AN1636" s="8">
        <v>2.349487559997844</v>
      </c>
      <c r="AO1636" s="8">
        <v>2.2267853928260193</v>
      </c>
      <c r="AP1636" s="8">
        <v>1.5146306871072881</v>
      </c>
      <c r="AQ1636" s="8">
        <v>221.1412054695721</v>
      </c>
    </row>
    <row r="1637" spans="32:43" x14ac:dyDescent="0.25">
      <c r="AF1637" t="str">
        <v>Zimbabwe|2014</v>
      </c>
      <c r="AG1637">
        <v>371</v>
      </c>
      <c r="AH1637" s="8">
        <v>251.71641694804416</v>
      </c>
      <c r="AI1637" s="8">
        <v>119.28358305195584</v>
      </c>
      <c r="AJ1637" s="8">
        <v>119.52819256501378</v>
      </c>
      <c r="AK1637" s="8">
        <v>2.0464587291813452E-3</v>
      </c>
      <c r="AL1637" s="8">
        <v>1.2416079035610661</v>
      </c>
      <c r="AM1637" s="8">
        <v>4.516100145907183E-4</v>
      </c>
      <c r="AN1637" s="8">
        <v>2.3742127090260086</v>
      </c>
      <c r="AO1637" s="8">
        <v>2.2310616460531461</v>
      </c>
      <c r="AP1637" s="8">
        <v>1.1142746086854292</v>
      </c>
      <c r="AQ1637" s="8">
        <v>119.52819256501378</v>
      </c>
    </row>
    <row r="1638" spans="32:43" x14ac:dyDescent="0.25">
      <c r="AF1638" t="str">
        <v>Zimbabwe|2013</v>
      </c>
      <c r="AG1638">
        <v>399</v>
      </c>
      <c r="AH1638" s="8">
        <v>254.73367883493356</v>
      </c>
      <c r="AI1638" s="8">
        <v>144.26632116506644</v>
      </c>
      <c r="AJ1638" s="8">
        <v>144.55383952880669</v>
      </c>
      <c r="AK1638" s="8">
        <v>1.9890053745888737E-3</v>
      </c>
      <c r="AL1638" s="8">
        <v>1.501606877312204</v>
      </c>
      <c r="AM1638" s="8">
        <v>6.4197052444866609E-4</v>
      </c>
      <c r="AN1638" s="8">
        <v>2.4004805754973506</v>
      </c>
      <c r="AO1638" s="8">
        <v>2.2517442553744957</v>
      </c>
      <c r="AP1638" s="8">
        <v>1.2254007007147516</v>
      </c>
      <c r="AQ1638" s="8">
        <v>144.55383952880669</v>
      </c>
    </row>
    <row r="1639" spans="32:43" x14ac:dyDescent="0.25">
      <c r="AF1639" t="str">
        <v>Zimbabwe|2012</v>
      </c>
      <c r="AG1639">
        <v>429</v>
      </c>
      <c r="AH1639" s="8">
        <v>281.24897857055038</v>
      </c>
      <c r="AI1639" s="8">
        <v>147.75102142944962</v>
      </c>
      <c r="AJ1639" s="8">
        <v>148.10215641863724</v>
      </c>
      <c r="AK1639" s="8">
        <v>2.3708972082423434E-3</v>
      </c>
      <c r="AL1639" s="8">
        <v>1.5381719638232729</v>
      </c>
      <c r="AM1639" s="8">
        <v>8.0325855166620778E-4</v>
      </c>
      <c r="AN1639" s="8">
        <v>2.428517260365656</v>
      </c>
      <c r="AO1639" s="8">
        <v>2.2787940709972339</v>
      </c>
      <c r="AP1639" s="8">
        <v>1.2402306091301218</v>
      </c>
      <c r="AQ1639" s="8">
        <v>148.10215641863724</v>
      </c>
    </row>
    <row r="1640" spans="32:43" x14ac:dyDescent="0.25">
      <c r="AF1640" t="str">
        <v>Zimbabwe|2011</v>
      </c>
      <c r="AG1640">
        <v>464</v>
      </c>
      <c r="AH1640" s="8">
        <v>320.46262453596933</v>
      </c>
      <c r="AI1640" s="8">
        <v>143.53737546403067</v>
      </c>
      <c r="AJ1640" s="8">
        <v>144.01372049463023</v>
      </c>
      <c r="AK1640" s="8">
        <v>3.3076364457740584E-3</v>
      </c>
      <c r="AL1640" s="8">
        <v>1.4950075636375955</v>
      </c>
      <c r="AM1640" s="8">
        <v>1.0596083636013915E-3</v>
      </c>
      <c r="AN1640" s="8">
        <v>2.4586037427301957</v>
      </c>
      <c r="AO1640" s="8">
        <v>2.2941061183270959</v>
      </c>
      <c r="AP1640" s="8">
        <v>1.2227050190612596</v>
      </c>
      <c r="AQ1640" s="8">
        <v>144.01372049463023</v>
      </c>
    </row>
    <row r="1641" spans="32:43" x14ac:dyDescent="0.25">
      <c r="AF1641" t="str">
        <v>Zimbabwe|2010</v>
      </c>
      <c r="AG1641">
        <v>527</v>
      </c>
      <c r="AH1641" s="8">
        <v>342.31095861063568</v>
      </c>
      <c r="AI1641" s="8">
        <v>184.68904138936432</v>
      </c>
      <c r="AJ1641" s="8">
        <v>185.43052083056253</v>
      </c>
      <c r="AK1641" s="8">
        <v>3.9986914660921765E-3</v>
      </c>
      <c r="AL1641" s="8">
        <v>1.9242882450864145</v>
      </c>
      <c r="AM1641" s="8">
        <v>2.123734394285013E-3</v>
      </c>
      <c r="AN1641" s="8">
        <v>2.491095431263759</v>
      </c>
      <c r="AO1641" s="8">
        <v>2.2961751035060547</v>
      </c>
      <c r="AP1641" s="8">
        <v>1.3871871701707792</v>
      </c>
      <c r="AQ1641" s="8">
        <v>185.43052083056253</v>
      </c>
    </row>
    <row r="1642" spans="32:43" x14ac:dyDescent="0.25">
      <c r="AF1642" t="str">
        <v>Zimbabwe|2009</v>
      </c>
      <c r="AG1642">
        <v>587</v>
      </c>
      <c r="AH1642" s="8">
        <v>365.1755093157326</v>
      </c>
      <c r="AI1642" s="8">
        <v>221.8244906842674</v>
      </c>
      <c r="AJ1642" s="8">
        <v>222.95221551918797</v>
      </c>
      <c r="AK1642" s="8">
        <v>5.0581459004318177E-3</v>
      </c>
      <c r="AL1642" s="8">
        <v>2.31243533497191</v>
      </c>
      <c r="AM1642" s="8">
        <v>3.8836027996088057E-3</v>
      </c>
      <c r="AN1642" s="8">
        <v>2.5264513477970278</v>
      </c>
      <c r="AO1642" s="8">
        <v>2.2972612917683923</v>
      </c>
      <c r="AP1642" s="8">
        <v>1.520669370695652</v>
      </c>
      <c r="AQ1642" s="8">
        <v>222.95221551918797</v>
      </c>
    </row>
    <row r="1643" spans="32:43" x14ac:dyDescent="0.25">
      <c r="AF1643" t="str">
        <v>Zimbabwe|2008</v>
      </c>
      <c r="AG1643">
        <v>632</v>
      </c>
      <c r="AH1643" s="8">
        <v>387.23154304176444</v>
      </c>
      <c r="AI1643" s="8">
        <v>244.76845695823556</v>
      </c>
      <c r="AJ1643" s="8">
        <v>246.33744369276667</v>
      </c>
      <c r="AK1643" s="8">
        <v>6.3692580024007871E-3</v>
      </c>
      <c r="AL1643" s="8">
        <v>2.5533002891855134</v>
      </c>
      <c r="AM1643" s="8">
        <v>5.9699345591566694E-3</v>
      </c>
      <c r="AN1643" s="8">
        <v>2.5652792972685252</v>
      </c>
      <c r="AO1643" s="8">
        <v>2.31243533497191</v>
      </c>
      <c r="AP1643" s="8">
        <v>1.5979049687592544</v>
      </c>
      <c r="AQ1643" s="8">
        <v>246.33744369276667</v>
      </c>
    </row>
    <row r="1644" spans="32:43" x14ac:dyDescent="0.25">
      <c r="AF1644" t="str">
        <v>Zimbabwe|2007</v>
      </c>
      <c r="AG1644">
        <v>67</v>
      </c>
      <c r="AH1644" s="8">
        <v>420.89914252721269</v>
      </c>
      <c r="AI1644" s="8">
        <v>-353.89914252721269</v>
      </c>
      <c r="AJ1644" s="8">
        <v>-356.9325551450695</v>
      </c>
      <c r="AK1644" s="8">
        <v>8.4985596694141484E-3</v>
      </c>
      <c r="AL1644" s="8">
        <v>-3.6956581323775826</v>
      </c>
      <c r="AM1644" s="8">
        <v>1.6723898317998247E-2</v>
      </c>
      <c r="AN1644" s="8">
        <v>2.6084089008518836</v>
      </c>
      <c r="AO1644" s="8">
        <v>2.3733013637584626</v>
      </c>
      <c r="AP1644" s="8">
        <v>1.9224094601248669</v>
      </c>
      <c r="AQ1644" s="8">
        <v>-356.9325551450695</v>
      </c>
    </row>
    <row r="1645" spans="32:43" x14ac:dyDescent="0.25">
      <c r="AF1645" t="str">
        <v>Zimbabwe|2006</v>
      </c>
      <c r="AG1645">
        <v>7</v>
      </c>
      <c r="AH1645" s="8">
        <v>454.99575223019212</v>
      </c>
      <c r="AI1645" s="8">
        <v>-447.99575223019212</v>
      </c>
      <c r="AJ1645" s="8">
        <v>-452.93855314127472</v>
      </c>
      <c r="AK1645" s="8">
        <v>1.0912740540196197E-2</v>
      </c>
      <c r="AL1645" s="8">
        <v>-4.6839855493654676</v>
      </c>
      <c r="AM1645" s="8">
        <v>3.4580580145020731E-2</v>
      </c>
      <c r="AN1645" s="8">
        <v>2.6570161854420777</v>
      </c>
      <c r="AO1645" s="8">
        <v>2.3918085286145252</v>
      </c>
      <c r="AP1645" s="8">
        <v>2.1642517296667383</v>
      </c>
      <c r="AQ1645" s="8">
        <v>-452.93855314127472</v>
      </c>
    </row>
    <row r="1646" spans="32:43" x14ac:dyDescent="0.25">
      <c r="AF1646" t="str">
        <v>Zimbabwe|2005</v>
      </c>
      <c r="AG1646">
        <v>717</v>
      </c>
      <c r="AH1646" s="8">
        <v>490.3636123052022</v>
      </c>
      <c r="AI1646" s="8">
        <v>226.6363876947978</v>
      </c>
      <c r="AJ1646" s="8">
        <v>229.85726223440642</v>
      </c>
      <c r="AK1646" s="8">
        <v>1.4012498488405354E-2</v>
      </c>
      <c r="AL1646" s="8">
        <v>2.3733013637584626</v>
      </c>
      <c r="AM1646" s="8">
        <v>1.1435414378542551E-2</v>
      </c>
      <c r="AN1646" s="8">
        <v>2.7128509909300074</v>
      </c>
      <c r="AO1646" s="8">
        <v>2.4052367219027317</v>
      </c>
      <c r="AP1646" s="8">
        <v>1.54055229179618</v>
      </c>
      <c r="AQ1646" s="8">
        <v>229.85726223440642</v>
      </c>
    </row>
    <row r="1647" spans="32:43" x14ac:dyDescent="0.25">
      <c r="AF1647" t="str">
        <v>Zimbabwe|2004</v>
      </c>
      <c r="AG1647">
        <v>723</v>
      </c>
      <c r="AH1647" s="8">
        <v>524.70838128335322</v>
      </c>
      <c r="AI1647" s="8">
        <v>198.29161871664678</v>
      </c>
      <c r="AJ1647" s="8">
        <v>201.78761591478616</v>
      </c>
      <c r="AK1647" s="8">
        <v>1.7325132577093845E-2</v>
      </c>
      <c r="AL1647" s="8">
        <v>2.0799763068143111</v>
      </c>
      <c r="AM1647" s="8">
        <v>1.0896460619557534E-2</v>
      </c>
      <c r="AN1647" s="8">
        <v>2.7786903070508329</v>
      </c>
      <c r="AO1647" s="8">
        <v>2.5533002891855134</v>
      </c>
      <c r="AP1647" s="8">
        <v>1.4422122960279846</v>
      </c>
      <c r="AQ1647" s="8">
        <v>201.78761591478616</v>
      </c>
    </row>
    <row r="1648" spans="32:43" x14ac:dyDescent="0.25">
      <c r="AF1648" t="str">
        <v>Zimbabwe|2003</v>
      </c>
      <c r="AG1648">
        <v>715</v>
      </c>
      <c r="AH1648" s="8">
        <v>549.41106938195537</v>
      </c>
      <c r="AI1648" s="8">
        <v>165.58893061804463</v>
      </c>
      <c r="AJ1648" s="8">
        <v>169.11366491011981</v>
      </c>
      <c r="AK1648" s="8">
        <v>2.0842397886347556E-2</v>
      </c>
      <c r="AL1648" s="8">
        <v>1.7400589260597124</v>
      </c>
      <c r="AM1648" s="8">
        <v>9.2071443825039491E-3</v>
      </c>
      <c r="AN1648" s="8">
        <v>2.8593577939488108</v>
      </c>
      <c r="AO1648" s="8">
        <v>2.8108755578952302</v>
      </c>
      <c r="AP1648" s="8">
        <v>1.3191129315034829</v>
      </c>
      <c r="AQ1648" s="8">
        <v>169.11366491011981</v>
      </c>
    </row>
    <row r="1649" spans="32:43" x14ac:dyDescent="0.25">
      <c r="AF1649" t="str">
        <v>Zimbabwe|2002</v>
      </c>
      <c r="AG1649">
        <v>73</v>
      </c>
      <c r="AH1649" s="8">
        <v>573.76065609949262</v>
      </c>
      <c r="AI1649" s="8">
        <v>-500.76065609949262</v>
      </c>
      <c r="AJ1649" s="8">
        <v>-513.4763902120751</v>
      </c>
      <c r="AK1649" s="8">
        <v>2.4764009319553481E-2</v>
      </c>
      <c r="AL1649" s="8">
        <v>-5.2727149550039796</v>
      </c>
      <c r="AM1649" s="8">
        <v>0.10085136625799107</v>
      </c>
      <c r="AN1649" s="8">
        <v>2.9644605992605735</v>
      </c>
      <c r="AO1649" s="8">
        <v>2.8167442932301365</v>
      </c>
      <c r="AP1649" s="8">
        <v>2.2962393069982885</v>
      </c>
      <c r="AQ1649" s="8">
        <v>-513.4763902120751</v>
      </c>
    </row>
    <row r="1650" spans="32:43" x14ac:dyDescent="0.25">
      <c r="AF1650" t="str">
        <v>Zimbabwe|2001</v>
      </c>
      <c r="AG1650">
        <v>686</v>
      </c>
      <c r="AH1650" s="8">
        <v>588.84863390562236</v>
      </c>
      <c r="AI1650" s="8">
        <v>97.151366094377636</v>
      </c>
      <c r="AJ1650" s="8">
        <v>100.03172581648836</v>
      </c>
      <c r="AK1650" s="8">
        <v>2.8794461942952404E-2</v>
      </c>
      <c r="AL1650" s="8">
        <v>1.0250670907979103</v>
      </c>
      <c r="AM1650" s="8">
        <v>4.4504544391849466E-3</v>
      </c>
      <c r="AN1650" s="8">
        <v>3.1182499532527688</v>
      </c>
      <c r="AO1650" s="8">
        <v>2.8340968650111851</v>
      </c>
      <c r="AP1650" s="8">
        <v>1.0124559698070381</v>
      </c>
      <c r="AQ1650" s="8">
        <v>100.03172581648836</v>
      </c>
    </row>
    <row r="1651" spans="32:43" x14ac:dyDescent="0.25">
      <c r="AF1651" t="str">
        <v>Zimbabwe|2000</v>
      </c>
      <c r="AG1651">
        <v>665</v>
      </c>
      <c r="AH1651" s="8">
        <v>602.29917189517232</v>
      </c>
      <c r="AI1651" s="8">
        <v>62.700828104827679</v>
      </c>
      <c r="AJ1651" s="8">
        <v>64.695304551031768</v>
      </c>
      <c r="AK1651" s="8">
        <v>3.0828766632219042E-2</v>
      </c>
      <c r="AL1651" s="8">
        <v>0.66226525887204535</v>
      </c>
      <c r="AM1651" s="8">
        <v>1.9930653642349487E-3</v>
      </c>
      <c r="AN1651" s="8">
        <v>3.4287229888501027</v>
      </c>
      <c r="AO1651" s="8">
        <v>2.9071638511444768</v>
      </c>
      <c r="AP1651" s="8">
        <v>0.81379681670060944</v>
      </c>
      <c r="AQ1651" s="8">
        <v>64.695304551031768</v>
      </c>
    </row>
  </sheetData>
  <conditionalFormatting sqref="C2">
    <cfRule type="expression" dxfId="36" priority="4" stopIfTrue="1">
      <formula>AND($C$2=FALSE,SUMPRODUCT(N(_xlfn.TAKE(Spec_Role,COLUMNS(Source_Data))="Predictor (x)"),N(_xlfn.TAKE(Spec_Include,COLUMNS(Source_Data))=TRUE),N(_xlfn.TAKE(Spec_Type,COLUMNS(Source_Data))="Categorical"))&gt;0)</formula>
    </cfRule>
    <cfRule type="expression" dxfId="35" priority="5">
      <formula>SUMPRODUCT(N(_xlfn.TAKE(Spec_Role,COLUMNS(Source_Data))="Predictor (x)"),N(_xlfn.TAKE(Spec_Include,COLUMNS(Source_Data))=TRUE),N(_xlfn.TAKE(Spec_Type,COLUMNS(Source_Data))="Categorical"))&gt;0</formula>
    </cfRule>
  </conditionalFormatting>
  <conditionalFormatting sqref="C4:I26">
    <cfRule type="expression" dxfId="34" priority="1">
      <formula>$B4&lt;&gt;"Predictor (x)"</formula>
    </cfRule>
  </conditionalFormatting>
  <conditionalFormatting sqref="E4:E26">
    <cfRule type="expression" dxfId="33" priority="3">
      <formula>AND($E4&lt;&gt;"",ISNA(Dummy_Levels(INDEX(Source_Data,0,ROW()-3),$E4,Sample_Include())))</formula>
    </cfRule>
  </conditionalFormatting>
  <conditionalFormatting sqref="H4:H26">
    <cfRule type="expression" dxfId="32" priority="2">
      <formula>AND($B4="Predictor (x)",$C4=TRUE,$D4="Categorical",N($H4)&lt;=1)</formula>
    </cfRule>
  </conditionalFormatting>
  <conditionalFormatting sqref="P3:P1048576">
    <cfRule type="expression" dxfId="31" priority="6">
      <formula>AND(ISNUMBER(P3),P3&gt;5,P3&lt;=10)</formula>
    </cfRule>
    <cfRule type="expression" dxfId="30" priority="7">
      <formula>AND(ISNUMBER(P3),P3&gt;10)</formula>
    </cfRule>
  </conditionalFormatting>
  <conditionalFormatting sqref="W5">
    <cfRule type="expression" dxfId="29" priority="8">
      <formula>AND(ISNUMBER(W5),W5&lt;0)</formula>
    </cfRule>
  </conditionalFormatting>
  <conditionalFormatting sqref="W10">
    <cfRule type="expression" dxfId="28" priority="9">
      <formula>AND(ISNUMBER(W10),W10&lt;0.98,W10&gt;=0.95)</formula>
    </cfRule>
    <cfRule type="expression" dxfId="27" priority="10">
      <formula>AND(ISNUMBER(W10),W10&lt;0.95)</formula>
    </cfRule>
  </conditionalFormatting>
  <conditionalFormatting sqref="W21:W1048576">
    <cfRule type="expression" dxfId="26" priority="11">
      <formula>AND(ISNUMBER(W21),W21&gt;$T$12)</formula>
    </cfRule>
  </conditionalFormatting>
  <conditionalFormatting sqref="X15">
    <cfRule type="expression" dxfId="25" priority="12">
      <formula>AND(ISNUMBER(X15),X15&gt;$T$12)</formula>
    </cfRule>
  </conditionalFormatting>
  <conditionalFormatting sqref="AK3:AK1048576">
    <cfRule type="expression" dxfId="24" priority="13">
      <formula>AND(ISNUMBER(AK3),AK3&gt;2*$W$6)</formula>
    </cfRule>
    <cfRule type="expression" dxfId="23" priority="14">
      <formula>AND(ISNUMBER(AK3),AK3&gt;3*$W$6)</formula>
    </cfRule>
  </conditionalFormatting>
  <conditionalFormatting sqref="AL3:AL1048576">
    <cfRule type="expression" dxfId="22" priority="15">
      <formula>AND(ISNUMBER(AL3),ABS(AL3)&gt;2,ABS(AL3)&lt;3)</formula>
    </cfRule>
    <cfRule type="expression" dxfId="21" priority="16">
      <formula>AND(ISNUMBER(AL3),ABS(AL3)&gt;=3)</formula>
    </cfRule>
  </conditionalFormatting>
  <conditionalFormatting sqref="AM3:AM1048576">
    <cfRule type="expression" dxfId="20" priority="19">
      <formula>AND(ISNUMBER(AM3),AM3&gt;4/$T$8,AM3&lt;=0.9)</formula>
    </cfRule>
    <cfRule type="expression" dxfId="19" priority="20">
      <formula>AND(ISNUMBER(AM3),AM3&gt;0.9)</formula>
    </cfRule>
  </conditionalFormatting>
  <conditionalFormatting sqref="AO3:AO1048576">
    <cfRule type="expression" dxfId="18" priority="17">
      <formula>AND(ISNUMBER(AO3),ABS(AO3)&gt;2,ABS(AO3)&lt;3)</formula>
    </cfRule>
    <cfRule type="expression" dxfId="17" priority="18">
      <formula>AND(ISNUMBER(AO3),ABS(AO3)&gt;=3)</formula>
    </cfRule>
  </conditionalFormatting>
  <conditionalFormatting sqref="AP3:AP1048576">
    <cfRule type="expression" dxfId="16" priority="21">
      <formula>AND(ISNUMBER(AP3),AP3&gt;1.414,AP3&lt;=1.732)</formula>
    </cfRule>
    <cfRule type="expression" dxfId="15" priority="22">
      <formula>AND(ISNUMBER(AP3),AP3&gt;1.732)</formula>
    </cfRule>
  </conditionalFormatting>
  <conditionalFormatting sqref="AQ3:AQ1048576">
    <cfRule type="expression" dxfId="14" priority="23">
      <formula>AND(ISNUMBER(AQ3),ABS(AQ3)&gt;2*$T$7,ABS(AQ3)&lt;=3*$T$7)</formula>
    </cfRule>
    <cfRule type="expression" dxfId="13" priority="24">
      <formula>AND(ISNUMBER(AQ3),ABS(AQ3)&gt;3*$T$7)</formula>
    </cfRule>
  </conditionalFormatting>
  <dataValidations count="4">
    <dataValidation type="list" allowBlank="1" showInputMessage="1" showErrorMessage="1" sqref="C2 C4:C16000" xr:uid="{6CF652CF-330B-419E-B661-8FC1BC2E43D2}">
      <formula1>"TRUE,FALSE"</formula1>
    </dataValidation>
    <dataValidation type="list" allowBlank="1" showInputMessage="1" showErrorMessage="1" sqref="B4:B16000" xr:uid="{79D41F94-0346-4DB7-A81C-E2935586BDAE}">
      <formula1>"Response (y),Predictor (x),Identifier (Row Label),Filter,Omit"</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3337F-381B-40FC-AA05-C82432B145E4}">
  <dimension ref="A1:CU2941"/>
  <sheetViews>
    <sheetView workbookViewId="0">
      <pane xSplit="2" ySplit="3" topLeftCell="BR4" activePane="bottomRight" state="frozen"/>
      <selection pane="topRight" activeCell="C1" sqref="C1"/>
      <selection pane="bottomLeft" activeCell="A4" sqref="A4"/>
      <selection pane="bottomRight" activeCell="CD9" sqref="CD9"/>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s>
  <sheetData>
    <row r="1" spans="1:99" ht="20.100000000000001" customHeight="1" x14ac:dyDescent="0.3">
      <c r="A1" s="4" t="s">
        <v>576</v>
      </c>
      <c r="U1" s="61" t="s">
        <v>591</v>
      </c>
      <c r="V1" s="61"/>
      <c r="W1" s="61"/>
      <c r="X1" s="61"/>
      <c r="Y1" s="61"/>
      <c r="Z1" s="61"/>
      <c r="AA1" s="61"/>
      <c r="AB1" s="61"/>
      <c r="AC1" s="61"/>
      <c r="AD1" s="61"/>
      <c r="AE1" s="61"/>
      <c r="AF1" s="61"/>
      <c r="AG1" s="61"/>
      <c r="AH1" s="61"/>
      <c r="AI1" s="61"/>
      <c r="AJ1" s="61"/>
      <c r="AK1" s="61"/>
      <c r="AL1" s="61"/>
      <c r="AM1" s="61"/>
      <c r="AN1" s="61"/>
      <c r="AO1" s="61"/>
      <c r="AP1" s="61"/>
      <c r="AQ1" s="61"/>
      <c r="AR1" s="61"/>
      <c r="AS1" s="61"/>
      <c r="AT1" s="61"/>
      <c r="AU1" s="61"/>
      <c r="AV1" s="61"/>
      <c r="AW1" s="61"/>
      <c r="AX1" s="61"/>
      <c r="AY1" s="61"/>
      <c r="AZ1" s="61"/>
      <c r="BA1" s="61"/>
      <c r="BB1" s="61"/>
      <c r="BC1" s="61"/>
      <c r="BE1" s="61" t="s">
        <v>770</v>
      </c>
      <c r="BF1" s="62"/>
      <c r="BG1" s="62"/>
      <c r="BH1" s="62"/>
      <c r="BI1" s="62"/>
      <c r="BJ1" s="62"/>
      <c r="BK1" s="62"/>
      <c r="BL1" s="62"/>
      <c r="BM1" s="62"/>
      <c r="BN1" s="62"/>
      <c r="BO1" s="62"/>
      <c r="BP1" s="62"/>
      <c r="BQ1" s="62"/>
      <c r="BR1" s="62"/>
      <c r="BS1" s="62"/>
      <c r="BT1" s="62"/>
      <c r="BU1" s="62"/>
      <c r="BV1" s="62"/>
      <c r="BW1" s="62"/>
      <c r="BX1" s="62"/>
      <c r="BY1" s="62"/>
      <c r="CA1" s="61" t="s">
        <v>621</v>
      </c>
      <c r="CB1" s="62"/>
      <c r="CC1" s="62"/>
      <c r="CD1" s="62"/>
      <c r="CE1" s="62"/>
      <c r="CF1" s="62"/>
      <c r="CG1" s="62"/>
      <c r="CH1" s="62"/>
      <c r="CI1" s="62"/>
      <c r="CJ1" s="62"/>
      <c r="CK1" s="62"/>
      <c r="CL1" s="62"/>
      <c r="CM1" s="62"/>
      <c r="CN1" s="62"/>
      <c r="CO1" s="62"/>
      <c r="CP1" s="62"/>
      <c r="CQ1" s="62"/>
      <c r="CR1" s="62"/>
      <c r="CS1" s="62"/>
      <c r="CT1" s="62"/>
      <c r="CU1" s="62"/>
    </row>
    <row r="2" spans="1:99" ht="18" customHeight="1" x14ac:dyDescent="0.25">
      <c r="G2" s="61" t="s">
        <v>597</v>
      </c>
      <c r="H2" s="61"/>
      <c r="I2" s="61"/>
      <c r="J2" s="61"/>
      <c r="K2" s="61"/>
      <c r="L2" s="61"/>
      <c r="M2" s="61"/>
      <c r="N2" s="61"/>
      <c r="O2" s="61"/>
      <c r="P2" s="61"/>
      <c r="Q2" s="61"/>
      <c r="R2" s="61"/>
      <c r="S2" s="61"/>
      <c r="V2" s="5" t="s">
        <v>592</v>
      </c>
      <c r="W2" s="5" t="s">
        <v>593</v>
      </c>
      <c r="AH2" s="5" t="s">
        <v>592</v>
      </c>
      <c r="AI2" s="5" t="s">
        <v>595</v>
      </c>
      <c r="AT2" s="5" t="s">
        <v>592</v>
      </c>
      <c r="AU2" s="5" t="s">
        <v>596</v>
      </c>
      <c r="BE2" s="22" t="s">
        <v>615</v>
      </c>
      <c r="BF2" s="22" t="s">
        <v>764</v>
      </c>
      <c r="BH2" s="55" t="s">
        <v>616</v>
      </c>
      <c r="BI2" s="56" t="s">
        <v>617</v>
      </c>
      <c r="BJ2" s="56" t="s">
        <v>586</v>
      </c>
      <c r="BK2" s="56" t="s">
        <v>587</v>
      </c>
      <c r="BL2" s="56" t="s">
        <v>763</v>
      </c>
      <c r="BM2" s="57" t="s">
        <v>618</v>
      </c>
      <c r="CA2" s="22" t="s">
        <v>615</v>
      </c>
      <c r="CB2" s="22" t="s">
        <v>764</v>
      </c>
      <c r="CD2" s="55" t="s">
        <v>616</v>
      </c>
      <c r="CE2" s="56" t="s">
        <v>617</v>
      </c>
      <c r="CF2" s="56" t="s">
        <v>586</v>
      </c>
      <c r="CG2" s="56" t="s">
        <v>587</v>
      </c>
      <c r="CH2" s="56" t="s">
        <v>763</v>
      </c>
      <c r="CI2" s="57" t="s">
        <v>618</v>
      </c>
    </row>
    <row r="3" spans="1:99" ht="18" customHeight="1" x14ac:dyDescent="0.25">
      <c r="A3" s="46" t="s">
        <v>577</v>
      </c>
      <c r="B3" s="5" t="s">
        <v>578</v>
      </c>
      <c r="D3" s="52" t="s">
        <v>579</v>
      </c>
      <c r="E3" s="54"/>
      <c r="V3" t="s">
        <v>594</v>
      </c>
      <c r="W3" s="9" cm="1">
        <f t="array" ref="W3">Number_Of_Histogram_Bins(UV_Data,W2,UV_Include)</f>
        <v>13</v>
      </c>
      <c r="AH3" t="s">
        <v>594</v>
      </c>
      <c r="AI3" s="9" cm="1">
        <f t="array" ref="AI3">Number_Of_Histogram_Bins(UV_Data,AI2,UV_Include)</f>
        <v>23</v>
      </c>
      <c r="AT3" t="s">
        <v>594</v>
      </c>
      <c r="AU3" s="9" cm="1">
        <f t="array" ref="AU3">Number_Of_Histogram_Bins(UV_Data,AU2,UV_Include)</f>
        <v>30</v>
      </c>
      <c r="BE3" s="40" t="str" cm="1">
        <f t="array" ref="BE3">IFERROR(_xlfn.TAKE(Grid_Argument_Minimum(UV_WB_S1),,1),"—")</f>
        <v>—</v>
      </c>
      <c r="BF3" s="41">
        <v>20</v>
      </c>
      <c r="BH3" s="11" t="s">
        <v>619</v>
      </c>
      <c r="BI3" s="36">
        <v>1</v>
      </c>
      <c r="BJ3" s="45">
        <v>0.5</v>
      </c>
      <c r="BK3" s="45">
        <v>10</v>
      </c>
      <c r="BL3" s="36">
        <f>($BK$3-$BJ$3)/($BF$3-1)</f>
        <v>0.5</v>
      </c>
      <c r="BM3" s="38" t="e" cm="1">
        <f t="array" aca="1" ref="BM3" ca="1">Grid_Search_Optimum(UV_WB_S1)</f>
        <v>#N/A</v>
      </c>
      <c r="CA3" s="40" t="str" cm="1">
        <f t="array" ref="CA3">IFERROR(_xlfn.TAKE(Grid_Argument_Minimum(UV_WB_S2),,1),"—")</f>
        <v>—</v>
      </c>
      <c r="CB3" s="41">
        <v>20</v>
      </c>
      <c r="CD3" s="11" t="s">
        <v>619</v>
      </c>
      <c r="CE3" s="36">
        <v>1</v>
      </c>
      <c r="CF3" s="36" t="e">
        <f ca="1">MAX(0.001,$BM$3-$BL$3)</f>
        <v>#N/A</v>
      </c>
      <c r="CG3" s="36" t="e">
        <f ca="1">$BM$3+$BL$3</f>
        <v>#N/A</v>
      </c>
      <c r="CH3" s="36" t="e">
        <f ca="1">($CG$3-$CF$3)/($CB$3-1)</f>
        <v>#N/A</v>
      </c>
      <c r="CI3" s="38" t="e" cm="1">
        <f t="array" aca="1" ref="CI3" ca="1">Grid_Search_Optimum(UV_WB_S2)</f>
        <v>#N/A</v>
      </c>
    </row>
    <row r="4" spans="1:99" ht="18" customHeight="1" x14ac:dyDescent="0.25">
      <c r="A4" s="45" cm="1">
        <f t="array" ref="A4:A2941">IF(LifeExpectancyData[Life expectancy]="","",LifeExpectancyData[Life expectancy])</f>
        <v>65</v>
      </c>
      <c r="B4" s="47" t="b" cm="1">
        <f t="array" ref="B4:B2941">ISNUMBER(LifeExpectancyData[Life expectancy])</f>
        <v>1</v>
      </c>
      <c r="D4" s="10" t="s">
        <v>581</v>
      </c>
      <c r="E4" s="37">
        <f>AVERAGE(_xlfn._xlws.FILTER(UV_Data,UV_Include))</f>
        <v>69.22493169398912</v>
      </c>
      <c r="G4" s="55" t="s">
        <v>598</v>
      </c>
      <c r="H4" s="56" t="s">
        <v>599</v>
      </c>
      <c r="I4" s="56" t="s">
        <v>580</v>
      </c>
      <c r="J4" s="56" t="s">
        <v>600</v>
      </c>
      <c r="K4" s="56" t="s">
        <v>580</v>
      </c>
      <c r="L4" s="56" t="s">
        <v>601</v>
      </c>
      <c r="M4" s="56" t="s">
        <v>580</v>
      </c>
      <c r="N4" s="56" t="s">
        <v>602</v>
      </c>
      <c r="O4" s="56" t="s">
        <v>603</v>
      </c>
      <c r="P4" s="56" t="s">
        <v>58</v>
      </c>
      <c r="Q4" s="56" t="s">
        <v>62</v>
      </c>
      <c r="R4" s="56" t="s">
        <v>828</v>
      </c>
      <c r="S4" s="57" t="s">
        <v>829</v>
      </c>
      <c r="U4" s="7" t="s">
        <v>830</v>
      </c>
      <c r="V4" s="7" t="s">
        <v>831</v>
      </c>
      <c r="W4" s="7" t="s">
        <v>589</v>
      </c>
      <c r="X4" s="7" t="s">
        <v>604</v>
      </c>
      <c r="Y4" s="7" t="s">
        <v>605</v>
      </c>
      <c r="Z4" s="7" t="s">
        <v>608</v>
      </c>
      <c r="AA4" s="7" t="s">
        <v>612</v>
      </c>
      <c r="AB4" s="7" t="s">
        <v>765</v>
      </c>
      <c r="AC4" s="7" t="s">
        <v>610</v>
      </c>
      <c r="AD4" s="7" t="s">
        <v>767</v>
      </c>
      <c r="AE4" s="7" t="s">
        <v>611</v>
      </c>
      <c r="AG4" s="7" t="s">
        <v>830</v>
      </c>
      <c r="AH4" s="7" t="s">
        <v>831</v>
      </c>
      <c r="AI4" s="7" t="s">
        <v>589</v>
      </c>
      <c r="AJ4" s="7" t="s">
        <v>604</v>
      </c>
      <c r="AK4" s="7" t="s">
        <v>605</v>
      </c>
      <c r="AL4" s="7" t="s">
        <v>608</v>
      </c>
      <c r="AM4" s="7" t="s">
        <v>612</v>
      </c>
      <c r="AN4" s="7" t="s">
        <v>765</v>
      </c>
      <c r="AO4" s="7" t="s">
        <v>610</v>
      </c>
      <c r="AP4" s="7" t="s">
        <v>767</v>
      </c>
      <c r="AQ4" s="7" t="s">
        <v>611</v>
      </c>
      <c r="AS4" s="7" t="s">
        <v>830</v>
      </c>
      <c r="AT4" s="7" t="s">
        <v>831</v>
      </c>
      <c r="AU4" s="7" t="s">
        <v>589</v>
      </c>
      <c r="AV4" s="7" t="s">
        <v>604</v>
      </c>
      <c r="AW4" s="7" t="s">
        <v>605</v>
      </c>
      <c r="AX4" s="7" t="s">
        <v>608</v>
      </c>
      <c r="AY4" s="7" t="s">
        <v>612</v>
      </c>
      <c r="AZ4" s="7" t="s">
        <v>765</v>
      </c>
      <c r="BA4" s="7" t="s">
        <v>610</v>
      </c>
      <c r="BB4" s="7" t="s">
        <v>767</v>
      </c>
      <c r="BC4" s="7" t="s">
        <v>611</v>
      </c>
      <c r="BH4" s="11" t="s">
        <v>620</v>
      </c>
      <c r="BI4" s="36">
        <v>1</v>
      </c>
      <c r="BJ4" s="45">
        <v>0.1</v>
      </c>
      <c r="BK4" s="45">
        <f>IFERROR(2*AVERAGE(_xlfn._xlws.FILTER(UV_Data,UV_Include)),10)</f>
        <v>138.44986338797824</v>
      </c>
      <c r="BL4" s="36">
        <f>($BK$4-$BJ$4)/($BF$3-1)</f>
        <v>7.2815717572620127</v>
      </c>
      <c r="BM4" s="38"/>
      <c r="CD4" s="11" t="s">
        <v>620</v>
      </c>
      <c r="CE4" s="36">
        <v>1</v>
      </c>
      <c r="CF4" s="36">
        <f>MAX(0.001,$BM$4-$BL$4)</f>
        <v>1E-3</v>
      </c>
      <c r="CG4" s="36">
        <f>$BM$4+$BL$4</f>
        <v>7.2815717572620127</v>
      </c>
      <c r="CH4" s="36">
        <f>($CG$4-$CF$4)/($CB$3-1)</f>
        <v>0.38318798722431646</v>
      </c>
      <c r="CI4" s="38"/>
    </row>
    <row r="5" spans="1:99" x14ac:dyDescent="0.25">
      <c r="A5" s="45">
        <v>59.9</v>
      </c>
      <c r="B5" s="47" t="b">
        <v>1</v>
      </c>
      <c r="D5" s="11" t="s">
        <v>582</v>
      </c>
      <c r="E5" s="38">
        <f>MEDIAN(_xlfn._xlws.FILTER(UV_Data,UV_Include))</f>
        <v>72.099999999999994</v>
      </c>
      <c r="G5" s="11" t="s">
        <v>604</v>
      </c>
      <c r="H5" t="s">
        <v>581</v>
      </c>
      <c r="I5" s="36">
        <f>AVERAGE(_xlfn._xlws.FILTER(UV_Data,UV_Include))</f>
        <v>69.22493169398912</v>
      </c>
      <c r="J5" t="s">
        <v>584</v>
      </c>
      <c r="K5" s="36">
        <f>_xlfn.STDEV.S(_xlfn._xlws.FILTER(UV_Data,UV_Include))</f>
        <v>9.5238674878241394</v>
      </c>
      <c r="M5" s="36"/>
      <c r="N5" s="25" cm="1">
        <f t="array" ref="N5">NLL_Normal(UV_Data,$I$5,$K$5,UV_Include)</f>
        <v>10753.281397224202</v>
      </c>
      <c r="O5" s="9">
        <v>2</v>
      </c>
      <c r="P5" s="36" cm="1">
        <f t="array" ref="P5">GoF_AIC($N$5,$O$5)</f>
        <v>21510.562794448404</v>
      </c>
      <c r="Q5" s="36" cm="1">
        <f t="array" ref="Q5">GoF_BIC($N$5,$O$5,UV_n)</f>
        <v>21522.526944198566</v>
      </c>
      <c r="R5" s="8" cm="1">
        <f t="array" ref="R5">GoF_Anderson_Darling(UV_Data,_xlfn.NORM.DIST(UV_Data,$I$5,$K$5,TRUE),UV_Include)</f>
        <v>49.530137845392801</v>
      </c>
      <c r="S5" s="14" cm="1">
        <f t="array" ref="S5">GoF_Kolmogorov_Smirnov(UV_Data,_xlfn.NORM.DIST(UV_Data,$I$5,$K$5,TRUE),UV_Include)</f>
        <v>0.12720570774832907</v>
      </c>
      <c r="U5" s="36" cm="1">
        <f t="array" ref="U5:U17">Bin_Lower_Edges(UV_Data,W2,UV_Include)</f>
        <v>36.299999999999997</v>
      </c>
      <c r="V5" s="36" cm="1">
        <f t="array" ref="V5:V17">Upper_Bin_Edges(UV_Data,W2,UV_Include)</f>
        <v>40.353846153846149</v>
      </c>
      <c r="W5" s="9" cm="1">
        <f t="array" ref="W5:W17">Bin_Counts(UV_Data,W2,UV_Include)</f>
        <v>2</v>
      </c>
      <c r="X5" s="8" cm="1">
        <f t="array" ref="X5:X17">_xlfn.LET(_xlpm.edges,_xlfn.ANCHORARRAY(V5),_xlpm.lower,_xlfn.ANCHORARRAY(U5),CDF_Normal(_xlpm.edges,$I$5,$K$5,_xlpm.lower))</f>
        <v>9.4391479088602173E-4</v>
      </c>
      <c r="Y5" s="8" cm="1">
        <f t="array" ref="Y5:Y17">_xlfn.LET(_xlpm.edges,_xlfn.ANCHORARRAY(V5),_xlpm.lower,_xlfn.ANCHORARRAY(U5),CDF_Lognormal(_xlpm.edges,$I$6,$K$6,_xlpm.lower))</f>
        <v>1.5154388970031824E-4</v>
      </c>
      <c r="Z5" s="8" cm="1">
        <f t="array" ref="Z5:Z17">_xlfn.LET(_xlpm.edges,_xlfn.ANCHORARRAY(V5),_xlpm.lower,_xlfn.ANCHORARRAY(U5),CDF_Exponential(_xlpm.edges,$I$7,_xlpm.lower))</f>
        <v>3.366791760063792E-2</v>
      </c>
      <c r="AA5" s="8" t="e" cm="1">
        <f t="array" aca="1" ref="AA5:AA17" ca="1">_xlfn.LET(_xlpm.edges,_xlfn.ANCHORARRAY(V5),_xlpm.lower,_xlfn.ANCHORARRAY(U5),CDF_Weibull(_xlpm.edges,$I$8,$K$8,_xlpm.lower))</f>
        <v>#N/A</v>
      </c>
      <c r="AB5" s="8" t="e" cm="1">
        <f t="array" ref="AB5:AB17">_xlfn.LET(_xlpm.edges,_xlfn.ANCHORARRAY(V5),_xlpm.lower,_xlfn.ANCHORARRAY(U5),CDF_Gamma(_xlpm.edges,$I$9,$K$9,_xlpm.lower))</f>
        <v>#DIV/0!</v>
      </c>
      <c r="AC5" s="8" cm="1">
        <f t="array" ref="AC5:AC17">_xlfn.LET(_xlpm.edges,_xlfn.ANCHORARRAY(V5),_xlpm.lower,_xlfn.ANCHORARRAY(U5),CDF_Triangular(_xlpm.edges,$I$10,$K$10,$M$10,_xlpm.lower))</f>
        <v>8.68788973393168E-3</v>
      </c>
      <c r="AD5" s="8" cm="1">
        <f t="array" ref="AD5:AD17">_xlfn.LET(_xlpm.edges,_xlfn.ANCHORARRAY(V5),_xlpm.lower,_xlfn.ANCHORARRAY(U5),_xlpm.dmin,$E$9,_xlpm.drange,$E$11,CDF_Beta(_xlpm.edges,$I$11,$K$11,_xlpm.dmin,_xlpm.drange,_xlpm.lower))</f>
        <v>0</v>
      </c>
      <c r="AE5" s="8" cm="1">
        <f t="array" ref="AE5:AE17">_xlfn.LET(_xlpm.edges,_xlfn.ANCHORARRAY(V5),_xlpm.lower,_xlfn.ANCHORARRAY(U5),CDF_BetaPERT(_xlpm.edges,$I$12,$K$12,$M$12,_xlpm.lower))</f>
        <v>3.6417380469642177E-4</v>
      </c>
      <c r="AG5" s="36" cm="1">
        <f t="array" ref="AG5:AG27">Bin_Lower_Edges(UV_Data,AI2,UV_Include)</f>
        <v>36.299999999999997</v>
      </c>
      <c r="AH5" s="36" cm="1">
        <f t="array" ref="AH5:AH27">Upper_Bin_Edges(UV_Data,AI2,UV_Include)</f>
        <v>38.591304347826082</v>
      </c>
      <c r="AI5" s="9" cm="1">
        <f t="array" ref="AI5:AI27">Bin_Counts(UV_Data,AI2,UV_Include)</f>
        <v>1</v>
      </c>
      <c r="AJ5" s="8" cm="1">
        <f t="array" ref="AJ5:AJ27">_xlfn.LET(_xlpm.edges,_xlfn.ANCHORARRAY(AH5),_xlpm.lower,_xlfn.ANCHORARRAY(AG5),CDF_Normal(_xlpm.edges,$I$5,$K$5,_xlpm.lower))</f>
        <v>3.7578277995245349E-4</v>
      </c>
      <c r="AK5" s="8" cm="1">
        <f t="array" ref="AK5:AK27">_xlfn.LET(_xlpm.edges,_xlfn.ANCHORARRAY(AH5),_xlpm.lower,_xlfn.ANCHORARRAY(AG5),CDF_Lognormal(_xlpm.edges,$I$6,$K$6,_xlpm.lower))</f>
        <v>3.9631999654656627E-5</v>
      </c>
      <c r="AL5" s="8" cm="1">
        <f t="array" ref="AL5:AL27">_xlfn.LET(_xlpm.edges,_xlfn.ANCHORARRAY(AH5),_xlpm.lower,_xlfn.ANCHORARRAY(AG5),CDF_Exponential(_xlpm.edges,$I$7,_xlpm.lower))</f>
        <v>1.9271625468535225E-2</v>
      </c>
      <c r="AM5" s="8" t="e" cm="1">
        <f t="array" aca="1" ref="AM5:AM27" ca="1">_xlfn.LET(_xlpm.edges,_xlfn.ANCHORARRAY(AH5),_xlpm.lower,_xlfn.ANCHORARRAY(AG5),CDF_Weibull(_xlpm.edges,$I$8,$K$8,_xlpm.lower))</f>
        <v>#N/A</v>
      </c>
      <c r="AN5" s="8" t="e" cm="1">
        <f t="array" ref="AN5:AN27">_xlfn.LET(_xlpm.edges,_xlfn.ANCHORARRAY(AH5),_xlpm.lower,_xlfn.ANCHORARRAY(AG5),CDF_Gamma(_xlpm.edges,$I$9,$K$9,_xlpm.lower))</f>
        <v>#DIV/0!</v>
      </c>
      <c r="AO5" s="8" cm="1">
        <f t="array" ref="AO5:AO27">_xlfn.LET(_xlpm.edges,_xlfn.ANCHORARRAY(AH5),_xlpm.lower,_xlfn.ANCHORARRAY(AG5),CDF_Triangular(_xlpm.edges,$I$10,$K$10,$M$10,_xlpm.lower))</f>
        <v>2.8296300346492848E-3</v>
      </c>
      <c r="AP5" s="8" cm="1">
        <f t="array" ref="AP5:AP27">_xlfn.LET(_xlpm.edges,_xlfn.ANCHORARRAY(AH5),_xlpm.lower,_xlfn.ANCHORARRAY(AG5),_xlpm.dmin,$E$9,_xlpm.drange,$E$11,CDF_Beta(_xlpm.edges,$I$11,$K$11,_xlpm.dmin,_xlpm.drange,_xlpm.lower))</f>
        <v>0</v>
      </c>
      <c r="AQ5" s="8" cm="1">
        <f t="array" ref="AQ5:AQ27">_xlfn.LET(_xlpm.edges,_xlfn.ANCHORARRAY(AH5),_xlpm.lower,_xlfn.ANCHORARRAY(AG5),CDF_BetaPERT(_xlpm.edges,$I$12,$K$12,$M$12,_xlpm.lower))</f>
        <v>4.5131103873402364E-5</v>
      </c>
      <c r="AS5" s="36" cm="1">
        <f t="array" ref="AS5:AS34">Bin_Lower_Edges(UV_Data,AU2,UV_Include)</f>
        <v>36.299999999999997</v>
      </c>
      <c r="AT5" s="36" cm="1">
        <f t="array" ref="AT5:AT34">Upper_Bin_Edges(UV_Data,AU2,UV_Include)</f>
        <v>38.056666666666665</v>
      </c>
      <c r="AU5" s="9" cm="1">
        <f t="array" ref="AU5:AU34">Bin_Counts(UV_Data,AU2,UV_Include)</f>
        <v>1</v>
      </c>
      <c r="AV5" s="8" cm="1">
        <f t="array" ref="AV5:AV34">_xlfn.LET(_xlpm.edges,_xlfn.ANCHORARRAY(AT5),_xlpm.lower,_xlfn.ANCHORARRAY(AS5),CDF_Normal(_xlpm.edges,$I$5,$K$5,_xlpm.lower))</f>
        <v>2.5971119875817911E-4</v>
      </c>
      <c r="AW5" s="8" cm="1">
        <f t="array" ref="AW5:AW34">_xlfn.LET(_xlpm.edges,_xlfn.ANCHORARRAY(AT5),_xlpm.lower,_xlfn.ANCHORARRAY(AS5),CDF_Lognormal(_xlpm.edges,$I$6,$K$6,_xlpm.lower))</f>
        <v>2.4102830231884171E-5</v>
      </c>
      <c r="AX5" s="8" cm="1">
        <f t="array" ref="AX5:AX34">_xlfn.LET(_xlpm.edges,_xlfn.ANCHORARRAY(AT5),_xlpm.lower,_xlfn.ANCHORARRAY(AS5),CDF_Exponential(_xlpm.edges,$I$7,_xlpm.lower))</f>
        <v>1.4831798837577015E-2</v>
      </c>
      <c r="AY5" s="8" t="e" cm="1">
        <f t="array" aca="1" ref="AY5:AY34" ca="1">_xlfn.LET(_xlpm.edges,_xlfn.ANCHORARRAY(AT5),_xlpm.lower,_xlfn.ANCHORARRAY(AS5),CDF_Weibull(_xlpm.edges,$I$8,$K$8,_xlpm.lower))</f>
        <v>#N/A</v>
      </c>
      <c r="AZ5" s="8" t="e" cm="1">
        <f t="array" ref="AZ5:AZ34">_xlfn.LET(_xlpm.edges,_xlfn.ANCHORARRAY(AT5),_xlpm.lower,_xlfn.ANCHORARRAY(AS5),CDF_Gamma(_xlpm.edges,$I$9,$K$9,_xlpm.lower))</f>
        <v>#DIV/0!</v>
      </c>
      <c r="BA5" s="8" cm="1">
        <f t="array" ref="BA5:BA34">_xlfn.LET(_xlpm.edges,_xlfn.ANCHORARRAY(AT5),_xlpm.lower,_xlfn.ANCHORARRAY(AS5),CDF_Triangular(_xlpm.edges,$I$10,$K$10,$M$10,_xlpm.lower))</f>
        <v>1.685454371817767E-3</v>
      </c>
      <c r="BB5" s="8" cm="1">
        <f t="array" ref="BB5:BB34">_xlfn.LET(_xlpm.edges,_xlfn.ANCHORARRAY(AT5),_xlpm.lower,_xlfn.ANCHORARRAY(AS5),_xlpm.dmin,$E$9,_xlpm.drange,$E$11,CDF_Beta(_xlpm.edges,$I$11,$K$11,_xlpm.dmin,_xlpm.drange,_xlpm.lower))</f>
        <v>0</v>
      </c>
      <c r="BC5" s="8" cm="1">
        <f t="array" ref="BC5:BC34">_xlfn.LET(_xlpm.edges,_xlfn.ANCHORARRAY(AT5),_xlpm.lower,_xlfn.ANCHORARRAY(AS5),CDF_BetaPERT(_xlpm.edges,$I$12,$K$12,$M$12,_xlpm.lower))</f>
        <v>1.7115746157230954E-5</v>
      </c>
      <c r="BE5" s="58"/>
      <c r="BF5" s="59"/>
      <c r="BG5" s="59"/>
      <c r="BH5" s="59"/>
      <c r="BI5" s="59"/>
      <c r="BJ5" s="59"/>
      <c r="BK5" s="59"/>
      <c r="BL5" s="59"/>
      <c r="BM5" s="59"/>
      <c r="BN5" s="59"/>
      <c r="BO5" s="59"/>
      <c r="BP5" s="59"/>
      <c r="BQ5" s="59"/>
      <c r="BR5" s="59"/>
      <c r="BS5" s="59"/>
      <c r="BT5" s="59"/>
      <c r="BU5" s="59"/>
      <c r="BV5" s="59"/>
      <c r="BW5" s="59"/>
      <c r="BX5" s="59"/>
      <c r="BY5" s="60"/>
      <c r="CA5" s="58"/>
      <c r="CB5" s="59"/>
      <c r="CC5" s="59"/>
      <c r="CD5" s="59"/>
      <c r="CE5" s="59"/>
      <c r="CF5" s="59"/>
      <c r="CG5" s="59"/>
      <c r="CH5" s="59"/>
      <c r="CI5" s="59"/>
      <c r="CJ5" s="59"/>
      <c r="CK5" s="59"/>
      <c r="CL5" s="59"/>
      <c r="CM5" s="59"/>
      <c r="CN5" s="59"/>
      <c r="CO5" s="59"/>
      <c r="CP5" s="59"/>
      <c r="CQ5" s="59"/>
      <c r="CR5" s="59"/>
      <c r="CS5" s="59"/>
      <c r="CT5" s="59"/>
      <c r="CU5" s="60"/>
    </row>
    <row r="6" spans="1:99" x14ac:dyDescent="0.25">
      <c r="A6" s="45">
        <v>59.9</v>
      </c>
      <c r="B6" s="47" t="b">
        <v>1</v>
      </c>
      <c r="D6" s="11" t="s">
        <v>583</v>
      </c>
      <c r="E6" s="38">
        <f>IFERROR(_xlfn.MODE.SNGL(_xlfn._xlws.FILTER(UV_Data,UV_Include)),"N/A")</f>
        <v>73</v>
      </c>
      <c r="G6" s="11" t="s">
        <v>605</v>
      </c>
      <c r="H6" t="s">
        <v>606</v>
      </c>
      <c r="I6" s="36" cm="1">
        <f t="array" ref="I6">AVERAGE(LN(_xlfn._xlws.FILTER(UV_Data,(UV_Include)*(ISNUMBER(UV_Data)))))</f>
        <v>4.2270447585350537</v>
      </c>
      <c r="J6" t="s">
        <v>607</v>
      </c>
      <c r="K6" s="36" cm="1">
        <f t="array" ref="K6">_xlfn.STDEV.S(LN(_xlfn._xlws.FILTER(UV_Data,(UV_Include)*(ISNUMBER(UV_Data)))))</f>
        <v>0.14706091907970009</v>
      </c>
      <c r="M6" s="36"/>
      <c r="N6" s="25" cm="1">
        <f t="array" ref="N6">NLL_Lognormal(UV_Data,$I$6,$K$6,UV_Include)</f>
        <v>10918.231392692034</v>
      </c>
      <c r="O6" s="9">
        <v>2</v>
      </c>
      <c r="P6" s="36" cm="1">
        <f t="array" ref="P6">GoF_AIC($N$6,$O$6)</f>
        <v>21840.462785384068</v>
      </c>
      <c r="Q6" s="36" cm="1">
        <f t="array" ref="Q6">GoF_BIC($N$6,$O$6,UV_n)</f>
        <v>21852.42693513423</v>
      </c>
      <c r="R6" s="8" cm="1">
        <f t="array" ref="R6">GoF_Anderson_Darling(UV_Data,_xlfn.LOGNORM.DIST(UV_Data,$I$6,$K$6,TRUE),UV_Include)</f>
        <v>78.307353213923307</v>
      </c>
      <c r="S6" s="14" cm="1">
        <f t="array" ref="S6">GoF_Kolmogorov_Smirnov(UV_Data,_xlfn.LOGNORM.DIST(UV_Data,$I$6,$K$6,TRUE),UV_Include)</f>
        <v>0.14901077937037588</v>
      </c>
      <c r="U6" s="36">
        <v>40.353846153846149</v>
      </c>
      <c r="V6" s="36">
        <v>44.407692307692301</v>
      </c>
      <c r="W6" s="9">
        <v>10</v>
      </c>
      <c r="X6" s="8">
        <v>3.3661457178731109E-3</v>
      </c>
      <c r="Y6" s="8">
        <v>1.4364316601807102E-3</v>
      </c>
      <c r="Z6" s="8">
        <v>3.1752926380709812E-2</v>
      </c>
      <c r="AA6" s="8" t="e">
        <f ca="1"/>
        <v>#N/A</v>
      </c>
      <c r="AB6" s="8" t="e">
        <v>#DIV/0!</v>
      </c>
      <c r="AC6" s="8">
        <v>2.5623347304948585E-2</v>
      </c>
      <c r="AD6" s="8">
        <v>0</v>
      </c>
      <c r="AE6" s="8">
        <v>4.1496533728314433E-3</v>
      </c>
      <c r="AG6" s="36">
        <v>38.591304347826082</v>
      </c>
      <c r="AH6" s="36">
        <v>40.882608695652166</v>
      </c>
      <c r="AI6" s="9">
        <v>1</v>
      </c>
      <c r="AJ6" s="8">
        <v>8.1173049876288557E-4</v>
      </c>
      <c r="AK6" s="8">
        <v>1.7570837812127689E-4</v>
      </c>
      <c r="AL6" s="8">
        <v>1.8644187249057476E-2</v>
      </c>
      <c r="AM6" s="8" t="e">
        <f ca="1"/>
        <v>#N/A</v>
      </c>
      <c r="AN6" s="8" t="e">
        <v>#DIV/0!</v>
      </c>
      <c r="AO6" s="8">
        <v>8.2400125100781218E-3</v>
      </c>
      <c r="AP6" s="8">
        <v>0</v>
      </c>
      <c r="AQ6" s="8">
        <v>5.2487906589482639E-4</v>
      </c>
      <c r="AS6" s="36">
        <v>38.056666666666665</v>
      </c>
      <c r="AT6" s="36">
        <v>39.813333333333333</v>
      </c>
      <c r="AU6" s="9">
        <v>1</v>
      </c>
      <c r="AV6" s="8">
        <v>4.7414221709001273E-4</v>
      </c>
      <c r="AW6" s="8">
        <v>7.9641957868959069E-5</v>
      </c>
      <c r="AX6" s="8">
        <v>1.4460159284635898E-2</v>
      </c>
      <c r="AY6" s="8" t="e">
        <f ca="1"/>
        <v>#N/A</v>
      </c>
      <c r="AZ6" s="8" t="e">
        <v>#DIV/0!</v>
      </c>
      <c r="BA6" s="8">
        <v>4.8655569601531706E-3</v>
      </c>
      <c r="BB6" s="8">
        <v>0</v>
      </c>
      <c r="BC6" s="8">
        <v>1.986165542827967E-4</v>
      </c>
      <c r="BE6" s="42"/>
      <c r="BF6" s="25"/>
      <c r="BG6" s="25"/>
      <c r="BH6" s="25"/>
      <c r="BI6" s="25"/>
      <c r="BJ6" s="25"/>
      <c r="BK6" s="25"/>
      <c r="BL6" s="25"/>
      <c r="BM6" s="25"/>
      <c r="BN6" s="25"/>
      <c r="BO6" s="25"/>
      <c r="BP6" s="25"/>
      <c r="BQ6" s="25"/>
      <c r="BR6" s="25"/>
      <c r="BS6" s="25"/>
      <c r="BT6" s="25"/>
      <c r="BU6" s="25"/>
      <c r="BV6" s="25"/>
      <c r="BW6" s="25"/>
      <c r="BX6" s="25"/>
      <c r="BY6" s="29"/>
      <c r="CA6" s="42"/>
      <c r="CB6" s="25"/>
      <c r="CC6" s="25"/>
      <c r="CD6" s="25"/>
      <c r="CE6" s="25"/>
      <c r="CF6" s="25"/>
      <c r="CG6" s="25"/>
      <c r="CH6" s="25"/>
      <c r="CI6" s="25"/>
      <c r="CJ6" s="25"/>
      <c r="CK6" s="25"/>
      <c r="CL6" s="25"/>
      <c r="CM6" s="25"/>
      <c r="CN6" s="25"/>
      <c r="CO6" s="25"/>
      <c r="CP6" s="25"/>
      <c r="CQ6" s="25"/>
      <c r="CR6" s="25"/>
      <c r="CS6" s="25"/>
      <c r="CT6" s="25"/>
      <c r="CU6" s="29"/>
    </row>
    <row r="7" spans="1:99" x14ac:dyDescent="0.25">
      <c r="A7" s="45">
        <v>59.5</v>
      </c>
      <c r="B7" s="47" t="b">
        <v>1</v>
      </c>
      <c r="D7" s="11" t="s">
        <v>584</v>
      </c>
      <c r="E7" s="38">
        <f>_xlfn.STDEV.S(_xlfn._xlws.FILTER(UV_Data,UV_Include))</f>
        <v>9.5238674878241394</v>
      </c>
      <c r="G7" s="11" t="s">
        <v>608</v>
      </c>
      <c r="H7" t="s">
        <v>609</v>
      </c>
      <c r="I7" s="36">
        <f>1/AVERAGE(_xlfn._xlws.FILTER(UV_Data,UV_Include))</f>
        <v>1.4445662502355797E-2</v>
      </c>
      <c r="K7" s="36"/>
      <c r="M7" s="36"/>
      <c r="N7" s="25" cm="1">
        <f t="array" ref="N7">NLL_Exponential(UV_Data,$I$7,UV_Include)</f>
        <v>15334.993249067882</v>
      </c>
      <c r="O7" s="9">
        <v>1</v>
      </c>
      <c r="P7" s="36" cm="1">
        <f t="array" ref="P7">GoF_AIC($N$7,$O$7)</f>
        <v>30671.986498135764</v>
      </c>
      <c r="Q7" s="36" cm="1">
        <f t="array" ref="Q7">GoF_BIC($N$7,$O$7,UV_n)</f>
        <v>30677.968573010847</v>
      </c>
      <c r="R7" s="8" cm="1">
        <f t="array" ref="R7">GoF_Anderson_Darling(UV_Data,_xlfn.EXPON.DIST(UV_Data,$I$7,TRUE),UV_Include)</f>
        <v>1006.1988634823924</v>
      </c>
      <c r="S7" s="14" cm="1">
        <f t="array" ref="S7">GoF_Kolmogorov_Smirnov(UV_Data,_xlfn.EXPON.DIST(UV_Data,$I$7,TRUE),UV_Include)</f>
        <v>0.47794847104865268</v>
      </c>
      <c r="U7" s="36">
        <v>44.407692307692301</v>
      </c>
      <c r="V7" s="36">
        <v>48.461538461538453</v>
      </c>
      <c r="W7" s="9">
        <v>76</v>
      </c>
      <c r="X7" s="8">
        <v>1.0040355986001379E-2</v>
      </c>
      <c r="Y7" s="8">
        <v>7.6747416512020442E-3</v>
      </c>
      <c r="Z7" s="8">
        <v>2.9946857590017917E-2</v>
      </c>
      <c r="AA7" s="8" t="e">
        <f ca="1"/>
        <v>#N/A</v>
      </c>
      <c r="AB7" s="8" t="e">
        <v>#DIV/0!</v>
      </c>
      <c r="AC7" s="8">
        <v>4.25588048759655E-2</v>
      </c>
      <c r="AD7" s="8">
        <v>0</v>
      </c>
      <c r="AE7" s="8">
        <v>1.4521290689172997E-2</v>
      </c>
      <c r="AG7" s="36">
        <v>40.882608695652166</v>
      </c>
      <c r="AH7" s="36">
        <v>43.173913043478251</v>
      </c>
      <c r="AI7" s="9">
        <v>4</v>
      </c>
      <c r="AJ7" s="8">
        <v>1.6552630813993351E-3</v>
      </c>
      <c r="AK7" s="8">
        <v>6.2085332778785652E-4</v>
      </c>
      <c r="AL7" s="8">
        <v>1.8037176923422993E-2</v>
      </c>
      <c r="AM7" s="8" t="e">
        <f ca="1"/>
        <v>#N/A</v>
      </c>
      <c r="AN7" s="8" t="e">
        <v>#DIV/0!</v>
      </c>
      <c r="AO7" s="8">
        <v>1.3650394985506959E-2</v>
      </c>
      <c r="AP7" s="8">
        <v>0</v>
      </c>
      <c r="AQ7" s="8">
        <v>1.9196990023503105E-3</v>
      </c>
      <c r="AS7" s="36">
        <v>39.813333333333333</v>
      </c>
      <c r="AT7" s="36">
        <v>41.57</v>
      </c>
      <c r="AU7" s="9">
        <v>2</v>
      </c>
      <c r="AV7" s="8">
        <v>8.3674361543302858E-4</v>
      </c>
      <c r="AW7" s="8">
        <v>2.2823421941909841E-4</v>
      </c>
      <c r="AX7" s="8">
        <v>1.4097831883162326E-2</v>
      </c>
      <c r="AY7" s="8" t="e">
        <f ca="1"/>
        <v>#N/A</v>
      </c>
      <c r="AZ7" s="8" t="e">
        <v>#DIV/0!</v>
      </c>
      <c r="BA7" s="8">
        <v>8.0456595484885741E-3</v>
      </c>
      <c r="BB7" s="8">
        <v>0</v>
      </c>
      <c r="BC7" s="8">
        <v>7.3324162918561586E-4</v>
      </c>
      <c r="BE7" s="42"/>
      <c r="BF7" s="25"/>
      <c r="BG7" s="25"/>
      <c r="BH7" s="25"/>
      <c r="BI7" s="25"/>
      <c r="BJ7" s="25"/>
      <c r="BK7" s="25"/>
      <c r="BL7" s="25"/>
      <c r="BM7" s="25"/>
      <c r="BN7" s="25"/>
      <c r="BO7" s="25"/>
      <c r="BP7" s="25"/>
      <c r="BQ7" s="25"/>
      <c r="BR7" s="25"/>
      <c r="BS7" s="25"/>
      <c r="BT7" s="25"/>
      <c r="BU7" s="25"/>
      <c r="BV7" s="25"/>
      <c r="BW7" s="25"/>
      <c r="BX7" s="25"/>
      <c r="BY7" s="29"/>
      <c r="CA7" s="42"/>
      <c r="CB7" s="25"/>
      <c r="CC7" s="25"/>
      <c r="CD7" s="25"/>
      <c r="CE7" s="25"/>
      <c r="CF7" s="25"/>
      <c r="CG7" s="25"/>
      <c r="CH7" s="25"/>
      <c r="CI7" s="25"/>
      <c r="CJ7" s="25"/>
      <c r="CK7" s="25"/>
      <c r="CL7" s="25"/>
      <c r="CM7" s="25"/>
      <c r="CN7" s="25"/>
      <c r="CO7" s="25"/>
      <c r="CP7" s="25"/>
      <c r="CQ7" s="25"/>
      <c r="CR7" s="25"/>
      <c r="CS7" s="25"/>
      <c r="CT7" s="25"/>
      <c r="CU7" s="29"/>
    </row>
    <row r="8" spans="1:99" x14ac:dyDescent="0.25">
      <c r="A8" s="45">
        <v>59.2</v>
      </c>
      <c r="B8" s="47" t="b">
        <v>1</v>
      </c>
      <c r="D8" s="11" t="s">
        <v>585</v>
      </c>
      <c r="E8" s="38">
        <f>_xlfn.VAR.S(_xlfn._xlws.FILTER(UV_Data,UV_Include))</f>
        <v>90.704051925633692</v>
      </c>
      <c r="G8" s="11" t="s">
        <v>612</v>
      </c>
      <c r="H8" t="s">
        <v>613</v>
      </c>
      <c r="I8" s="36" t="e">
        <f ca="1">$CI$3</f>
        <v>#N/A</v>
      </c>
      <c r="J8" t="s">
        <v>614</v>
      </c>
      <c r="K8" s="36">
        <f>$CI$4</f>
        <v>0</v>
      </c>
      <c r="M8" s="36"/>
      <c r="N8" s="25" cm="1">
        <f t="array" aca="1" ref="N8" ca="1">NLL_Weibull(UV_Data,$I$8,$K$8,UV_Include)</f>
        <v>1000000000000000</v>
      </c>
      <c r="O8" s="9">
        <v>2</v>
      </c>
      <c r="P8" s="36" cm="1">
        <f t="array" aca="1" ref="P8" ca="1">GoF_AIC($N$8,$O$8)</f>
        <v>2000000000000004</v>
      </c>
      <c r="Q8" s="36" cm="1">
        <f t="array" aca="1" ref="Q8" ca="1">GoF_BIC($N$8,$O$8,UV_n)</f>
        <v>2000000000000016</v>
      </c>
      <c r="R8" s="8" t="e" cm="1">
        <f t="array" aca="1" ref="R8" ca="1">GoF_Anderson_Darling(UV_Data,_xlfn.WEIBULL.DIST(UV_Data,$I$8,$K$8,TRUE),UV_Include)</f>
        <v>#N/A</v>
      </c>
      <c r="S8" s="14" t="e" cm="1">
        <f t="array" aca="1" ref="S8" ca="1">GoF_Kolmogorov_Smirnov(UV_Data,_xlfn.WEIBULL.DIST(UV_Data,$I$8,$K$8,TRUE),UV_Include)</f>
        <v>#N/A</v>
      </c>
      <c r="U8" s="36">
        <v>48.461538461538453</v>
      </c>
      <c r="V8" s="36">
        <v>52.515384615384605</v>
      </c>
      <c r="W8" s="9">
        <v>118</v>
      </c>
      <c r="X8" s="8">
        <v>2.5049709025487005E-2</v>
      </c>
      <c r="Y8" s="8">
        <v>2.6004967809873387E-2</v>
      </c>
      <c r="Z8" s="8">
        <v>2.8243515849979972E-2</v>
      </c>
      <c r="AA8" s="8" t="e">
        <f ca="1"/>
        <v>#N/A</v>
      </c>
      <c r="AB8" s="8" t="e">
        <v>#DIV/0!</v>
      </c>
      <c r="AC8" s="8">
        <v>5.9494262446982388E-2</v>
      </c>
      <c r="AD8" s="8">
        <v>0</v>
      </c>
      <c r="AE8" s="8">
        <v>3.2239839691540727E-2</v>
      </c>
      <c r="AG8" s="36">
        <v>43.173913043478251</v>
      </c>
      <c r="AH8" s="36">
        <v>45.465217391304336</v>
      </c>
      <c r="AI8" s="9">
        <v>20</v>
      </c>
      <c r="AJ8" s="8">
        <v>3.186418754949787E-3</v>
      </c>
      <c r="AK8" s="8">
        <v>1.8026344084315421E-3</v>
      </c>
      <c r="AL8" s="8">
        <v>1.7449929408068665E-2</v>
      </c>
      <c r="AM8" s="8" t="e">
        <f ca="1"/>
        <v>#N/A</v>
      </c>
      <c r="AN8" s="8" t="e">
        <v>#DIV/0!</v>
      </c>
      <c r="AO8" s="8">
        <v>1.9060777460935794E-2</v>
      </c>
      <c r="AP8" s="8">
        <v>0</v>
      </c>
      <c r="AQ8" s="8">
        <v>4.5119385194033754E-3</v>
      </c>
      <c r="AS8" s="36">
        <v>41.57</v>
      </c>
      <c r="AT8" s="36">
        <v>43.326666666666668</v>
      </c>
      <c r="AU8" s="9">
        <v>3</v>
      </c>
      <c r="AV8" s="8">
        <v>1.4273881898160688E-3</v>
      </c>
      <c r="AW8" s="8">
        <v>5.7608086337287881E-4</v>
      </c>
      <c r="AX8" s="8">
        <v>1.3744583299098223E-2</v>
      </c>
      <c r="AY8" s="8" t="e">
        <f ca="1"/>
        <v>#N/A</v>
      </c>
      <c r="AZ8" s="8" t="e">
        <v>#DIV/0!</v>
      </c>
      <c r="BA8" s="8">
        <v>1.1225762136823979E-2</v>
      </c>
      <c r="BB8" s="8">
        <v>0</v>
      </c>
      <c r="BC8" s="8">
        <v>1.7465808159371618E-3</v>
      </c>
      <c r="BE8" s="42"/>
      <c r="BF8" s="25"/>
      <c r="BG8" s="25"/>
      <c r="BH8" s="25"/>
      <c r="BI8" s="25"/>
      <c r="BJ8" s="25"/>
      <c r="BK8" s="25"/>
      <c r="BL8" s="25"/>
      <c r="BM8" s="25"/>
      <c r="BN8" s="25"/>
      <c r="BO8" s="25"/>
      <c r="BP8" s="25"/>
      <c r="BQ8" s="25"/>
      <c r="BR8" s="25"/>
      <c r="BS8" s="25"/>
      <c r="BT8" s="25"/>
      <c r="BU8" s="25"/>
      <c r="BV8" s="25"/>
      <c r="BW8" s="25"/>
      <c r="BX8" s="25"/>
      <c r="BY8" s="29"/>
      <c r="CA8" s="42"/>
      <c r="CB8" s="25"/>
      <c r="CC8" s="25"/>
      <c r="CD8" s="25"/>
      <c r="CE8" s="25"/>
      <c r="CF8" s="25"/>
      <c r="CG8" s="25"/>
      <c r="CH8" s="25"/>
      <c r="CI8" s="25"/>
      <c r="CJ8" s="25"/>
      <c r="CK8" s="25"/>
      <c r="CL8" s="25"/>
      <c r="CM8" s="25"/>
      <c r="CN8" s="25"/>
      <c r="CO8" s="25"/>
      <c r="CP8" s="25"/>
      <c r="CQ8" s="25"/>
      <c r="CR8" s="25"/>
      <c r="CS8" s="25"/>
      <c r="CT8" s="25"/>
      <c r="CU8" s="29"/>
    </row>
    <row r="9" spans="1:99" x14ac:dyDescent="0.25">
      <c r="A9" s="45">
        <v>58.8</v>
      </c>
      <c r="B9" s="47" t="b">
        <v>1</v>
      </c>
      <c r="D9" s="11" t="s">
        <v>586</v>
      </c>
      <c r="E9" s="38">
        <f>MIN(_xlfn._xlws.FILTER(UV_Data,UV_Include))</f>
        <v>36.299999999999997</v>
      </c>
      <c r="G9" s="11" t="s">
        <v>765</v>
      </c>
      <c r="H9" t="s">
        <v>613</v>
      </c>
      <c r="I9" s="36">
        <f>$CI$29</f>
        <v>0</v>
      </c>
      <c r="J9" t="s">
        <v>766</v>
      </c>
      <c r="K9" s="36">
        <f>$CI$30</f>
        <v>0</v>
      </c>
      <c r="M9" s="36"/>
      <c r="N9" s="25" cm="1">
        <f t="array" ref="N9">NLL_Gamma(UV_Data,$I$9,$K$9,UV_Include)</f>
        <v>1000000000000000</v>
      </c>
      <c r="O9" s="9">
        <v>2</v>
      </c>
      <c r="P9" s="36" cm="1">
        <f t="array" ref="P9">GoF_AIC($N$9,$O$9)</f>
        <v>2000000000000004</v>
      </c>
      <c r="Q9" s="36" cm="1">
        <f t="array" ref="Q9">GoF_BIC($N$9,$O$9,UV_n)</f>
        <v>2000000000000016</v>
      </c>
      <c r="R9" s="8" t="e" cm="1">
        <f t="array" ref="R9">GoF_Anderson_Darling(UV_Data,_xlfn.GAMMA.DIST(UV_Data,$I$9,1/$K$9,TRUE),UV_Include)</f>
        <v>#DIV/0!</v>
      </c>
      <c r="S9" s="14" t="e" cm="1">
        <f t="array" ref="S9">GoF_Kolmogorov_Smirnov(UV_Data,_xlfn.GAMMA.DIST(UV_Data,$I$9,1/$K$9,TRUE),UV_Include)</f>
        <v>#DIV/0!</v>
      </c>
      <c r="U9" s="36">
        <v>52.515384615384605</v>
      </c>
      <c r="V9" s="36">
        <v>56.569230769230757</v>
      </c>
      <c r="W9" s="9">
        <v>170</v>
      </c>
      <c r="X9" s="8">
        <v>5.2277157235626343E-2</v>
      </c>
      <c r="Y9" s="8">
        <v>6.1059278432623681E-2</v>
      </c>
      <c r="Z9" s="8">
        <v>2.6637058167797711E-2</v>
      </c>
      <c r="AA9" s="8" t="e">
        <f ca="1"/>
        <v>#N/A</v>
      </c>
      <c r="AB9" s="8" t="e">
        <v>#DIV/0!</v>
      </c>
      <c r="AC9" s="8">
        <v>7.6429720017999303E-2</v>
      </c>
      <c r="AD9" s="8">
        <v>0</v>
      </c>
      <c r="AE9" s="8">
        <v>5.6265687266166299E-2</v>
      </c>
      <c r="AG9" s="36">
        <v>45.465217391304336</v>
      </c>
      <c r="AH9" s="36">
        <v>47.75652173913042</v>
      </c>
      <c r="AI9" s="9">
        <v>41</v>
      </c>
      <c r="AJ9" s="8">
        <v>5.7905493900548494E-3</v>
      </c>
      <c r="AK9" s="8">
        <v>4.4116430755240538E-3</v>
      </c>
      <c r="AL9" s="8">
        <v>1.6881801272967067E-2</v>
      </c>
      <c r="AM9" s="8" t="e">
        <f ca="1"/>
        <v>#N/A</v>
      </c>
      <c r="AN9" s="8" t="e">
        <v>#DIV/0!</v>
      </c>
      <c r="AO9" s="8">
        <v>2.4471159936364617E-2</v>
      </c>
      <c r="AP9" s="8">
        <v>0</v>
      </c>
      <c r="AQ9" s="8">
        <v>8.4372212463441794E-3</v>
      </c>
      <c r="AS9" s="36">
        <v>43.326666666666668</v>
      </c>
      <c r="AT9" s="36">
        <v>45.083333333333336</v>
      </c>
      <c r="AU9" s="9">
        <v>12</v>
      </c>
      <c r="AV9" s="8">
        <v>2.3537361416350738E-3</v>
      </c>
      <c r="AW9" s="8">
        <v>1.2978835382690427E-3</v>
      </c>
      <c r="AX9" s="8">
        <v>1.3400186045024243E-2</v>
      </c>
      <c r="AY9" s="8" t="e">
        <f ca="1"/>
        <v>#N/A</v>
      </c>
      <c r="AZ9" s="8" t="e">
        <v>#DIV/0!</v>
      </c>
      <c r="BA9" s="8">
        <v>1.4405864725159381E-2</v>
      </c>
      <c r="BB9" s="8">
        <v>0</v>
      </c>
      <c r="BC9" s="8">
        <v>3.3183191356348529E-3</v>
      </c>
      <c r="BE9" s="42"/>
      <c r="BF9" s="25"/>
      <c r="BG9" s="25"/>
      <c r="BH9" s="25"/>
      <c r="BI9" s="25"/>
      <c r="BJ9" s="25"/>
      <c r="BK9" s="25"/>
      <c r="BL9" s="25"/>
      <c r="BM9" s="25"/>
      <c r="BN9" s="25"/>
      <c r="BO9" s="25"/>
      <c r="BP9" s="25"/>
      <c r="BQ9" s="25"/>
      <c r="BR9" s="25"/>
      <c r="BS9" s="25"/>
      <c r="BT9" s="25"/>
      <c r="BU9" s="25"/>
      <c r="BV9" s="25"/>
      <c r="BW9" s="25"/>
      <c r="BX9" s="25"/>
      <c r="BY9" s="29"/>
      <c r="CA9" s="42"/>
      <c r="CB9" s="25"/>
      <c r="CC9" s="25"/>
      <c r="CD9" s="25"/>
      <c r="CE9" s="25"/>
      <c r="CF9" s="25"/>
      <c r="CG9" s="25"/>
      <c r="CH9" s="25"/>
      <c r="CI9" s="25"/>
      <c r="CJ9" s="25"/>
      <c r="CK9" s="25"/>
      <c r="CL9" s="25"/>
      <c r="CM9" s="25"/>
      <c r="CN9" s="25"/>
      <c r="CO9" s="25"/>
      <c r="CP9" s="25"/>
      <c r="CQ9" s="25"/>
      <c r="CR9" s="25"/>
      <c r="CS9" s="25"/>
      <c r="CT9" s="25"/>
      <c r="CU9" s="29"/>
    </row>
    <row r="10" spans="1:99" x14ac:dyDescent="0.25">
      <c r="A10" s="45">
        <v>58.6</v>
      </c>
      <c r="B10" s="47" t="b">
        <v>1</v>
      </c>
      <c r="D10" s="11" t="s">
        <v>587</v>
      </c>
      <c r="E10" s="38">
        <f>MAX(_xlfn._xlws.FILTER(UV_Data,UV_Include))</f>
        <v>89</v>
      </c>
      <c r="G10" s="11" t="s">
        <v>610</v>
      </c>
      <c r="H10" t="s">
        <v>586</v>
      </c>
      <c r="I10" s="36">
        <f>_xlfn.LET(_xlpm.d,_xlfn._xlws.FILTER(UV_Data,UV_Include),MIN(_xlpm.d)-(MAX(_xlpm.d)-MIN(_xlpm.d))*0.001)</f>
        <v>36.247299999999996</v>
      </c>
      <c r="J10" t="s">
        <v>583</v>
      </c>
      <c r="K10" s="36">
        <f>IFERROR(_xlfn.MODE.SNGL(_xlfn._xlws.FILTER(UV_Data,UV_Include)),MEDIAN(_xlfn._xlws.FILTER(UV_Data,UV_Include)))</f>
        <v>73</v>
      </c>
      <c r="L10" t="s">
        <v>587</v>
      </c>
      <c r="M10" s="36">
        <f>_xlfn.LET(_xlpm.d,_xlfn._xlws.FILTER(UV_Data,UV_Include),MAX(_xlpm.d)+(MAX(_xlpm.d)-MIN(_xlpm.d))*0.001)</f>
        <v>89.052700000000002</v>
      </c>
      <c r="N10" s="25" cm="1">
        <f t="array" ref="N10">NLL_Triangular(UV_Data,$I$10,$K$10,$M$10,UV_Include)</f>
        <v>10740.37156749701</v>
      </c>
      <c r="O10" s="9">
        <v>3</v>
      </c>
      <c r="P10" s="36" cm="1">
        <f t="array" ref="P10">GoF_AIC($N$10,$O$10)</f>
        <v>21486.74313499402</v>
      </c>
      <c r="Q10" s="36" cm="1">
        <f t="array" ref="Q10">GoF_BIC($N$10,$O$10,UV_n)</f>
        <v>21504.689359619264</v>
      </c>
      <c r="R10" s="8" cm="1">
        <f t="array" ref="R10">GoF_Anderson_Darling(UV_Data,IFERROR(IF(UV_Data&lt;$I$10,0,IF(UV_Data&lt;$K$10,(UV_Data-$I$10)^2/(($M$10-$I$10)*($K$10-$I$10)+1E-30),IF(UV_Data&lt;=$M$10,1-(($M$10-UV_Data)^2/(($M$10-$I$10)*($M$10-$K$10)+1E-30)),1))),0.5),UV_Include)</f>
        <v>140.14557892634139</v>
      </c>
      <c r="S10" s="14" cm="1">
        <f t="array" ref="S10">GoF_Kolmogorov_Smirnov(UV_Data,IFERROR(IF(UV_Data&lt;$I$10,0,IF(UV_Data&lt;$K$10,(UV_Data-$I$10)^2/(($M$10-$I$10)*($K$10-$I$10)+1E-30),IF(UV_Data&lt;=$M$10,1-(($M$10-UV_Data)^2/(($M$10-$I$10)*($M$10-$K$10)+1E-30)),1))),0.5),UV_Include)</f>
        <v>0.175592609853363</v>
      </c>
      <c r="U10" s="36">
        <v>56.569230769230757</v>
      </c>
      <c r="V10" s="36">
        <v>60.623076923076908</v>
      </c>
      <c r="W10" s="9">
        <v>218</v>
      </c>
      <c r="X10" s="8">
        <v>9.1262432982295708E-2</v>
      </c>
      <c r="Y10" s="8">
        <v>0.10634196686706426</v>
      </c>
      <c r="Z10" s="8">
        <v>2.5121973893174054E-2</v>
      </c>
      <c r="AA10" s="8" t="e">
        <f ca="1"/>
        <v>#N/A</v>
      </c>
      <c r="AB10" s="8" t="e">
        <v>#DIV/0!</v>
      </c>
      <c r="AC10" s="8">
        <v>9.3365177589016246E-2</v>
      </c>
      <c r="AD10" s="8">
        <v>0</v>
      </c>
      <c r="AE10" s="8">
        <v>8.4148125895753212E-2</v>
      </c>
      <c r="AG10" s="36">
        <v>47.75652173913042</v>
      </c>
      <c r="AH10" s="36">
        <v>50.047826086956505</v>
      </c>
      <c r="AI10" s="9">
        <v>60</v>
      </c>
      <c r="AJ10" s="8">
        <v>9.9338637203018939E-3</v>
      </c>
      <c r="AK10" s="8">
        <v>9.297061917419705E-3</v>
      </c>
      <c r="AL10" s="8">
        <v>1.6332170036640836E-2</v>
      </c>
      <c r="AM10" s="8" t="e">
        <f ca="1"/>
        <v>#N/A</v>
      </c>
      <c r="AN10" s="8" t="e">
        <v>#DIV/0!</v>
      </c>
      <c r="AO10" s="8">
        <v>2.9881542411793471E-2</v>
      </c>
      <c r="AP10" s="8">
        <v>0</v>
      </c>
      <c r="AQ10" s="8">
        <v>1.3713815066294594E-2</v>
      </c>
      <c r="AS10" s="36">
        <v>45.083333333333336</v>
      </c>
      <c r="AT10" s="36">
        <v>46.84</v>
      </c>
      <c r="AU10" s="9">
        <v>35</v>
      </c>
      <c r="AV10" s="8">
        <v>3.7517985204268793E-3</v>
      </c>
      <c r="AW10" s="8">
        <v>2.6403475163293819E-3</v>
      </c>
      <c r="AX10" s="8">
        <v>1.306441833366051E-2</v>
      </c>
      <c r="AY10" s="8" t="e">
        <f ca="1"/>
        <v>#N/A</v>
      </c>
      <c r="AZ10" s="8" t="e">
        <v>#DIV/0!</v>
      </c>
      <c r="BA10" s="8">
        <v>1.7585967313494787E-2</v>
      </c>
      <c r="BB10" s="8">
        <v>0</v>
      </c>
      <c r="BC10" s="8">
        <v>5.491765263683601E-3</v>
      </c>
      <c r="BE10" s="42"/>
      <c r="BF10" s="25"/>
      <c r="BG10" s="25"/>
      <c r="BH10" s="25"/>
      <c r="BI10" s="25"/>
      <c r="BJ10" s="25"/>
      <c r="BK10" s="25"/>
      <c r="BL10" s="25"/>
      <c r="BM10" s="25"/>
      <c r="BN10" s="25"/>
      <c r="BO10" s="25"/>
      <c r="BP10" s="25"/>
      <c r="BQ10" s="25"/>
      <c r="BR10" s="25"/>
      <c r="BS10" s="25"/>
      <c r="BT10" s="25"/>
      <c r="BU10" s="25"/>
      <c r="BV10" s="25"/>
      <c r="BW10" s="25"/>
      <c r="BX10" s="25"/>
      <c r="BY10" s="29"/>
      <c r="CA10" s="42"/>
      <c r="CB10" s="25"/>
      <c r="CC10" s="25"/>
      <c r="CD10" s="25"/>
      <c r="CE10" s="25"/>
      <c r="CF10" s="25"/>
      <c r="CG10" s="25"/>
      <c r="CH10" s="25"/>
      <c r="CI10" s="25"/>
      <c r="CJ10" s="25"/>
      <c r="CK10" s="25"/>
      <c r="CL10" s="25"/>
      <c r="CM10" s="25"/>
      <c r="CN10" s="25"/>
      <c r="CO10" s="25"/>
      <c r="CP10" s="25"/>
      <c r="CQ10" s="25"/>
      <c r="CR10" s="25"/>
      <c r="CS10" s="25"/>
      <c r="CT10" s="25"/>
      <c r="CU10" s="29"/>
    </row>
    <row r="11" spans="1:99" x14ac:dyDescent="0.25">
      <c r="A11" s="45">
        <v>58.1</v>
      </c>
      <c r="B11" s="47" t="b">
        <v>1</v>
      </c>
      <c r="D11" s="11" t="s">
        <v>588</v>
      </c>
      <c r="E11" s="38">
        <f>_xlfn.LET(_xlpm.d,_xlfn._xlws.FILTER(UV_Data,UV_Include),MAX(_xlpm.d)-MIN(_xlpm.d))</f>
        <v>52.7</v>
      </c>
      <c r="G11" s="11" t="s">
        <v>767</v>
      </c>
      <c r="H11" t="s">
        <v>768</v>
      </c>
      <c r="I11" s="36">
        <f>$CI$55</f>
        <v>0</v>
      </c>
      <c r="J11" t="s">
        <v>769</v>
      </c>
      <c r="K11" s="36">
        <f>$CI$56</f>
        <v>0</v>
      </c>
      <c r="M11" s="36"/>
      <c r="N11" s="25" cm="1">
        <f t="array" ref="N11">IFERROR(_xlfn.LET(_xlpm.d,_xlfn._xlws.FILTER(UV_Data,UV_Include),_xlpm.range_,MAX(_xlpm.d)-MIN(_xlpm.d),_xlpm.pad,_xlpm.range_*0.001,_xlpm.scale_,_xlpm.range_+2*_xlpm.pad,_xlpm.z,(_xlpm.d-MIN(_xlpm.d)+_xlpm.pad)/_xlpm.scale_,NLL_Beta(_xlpm.z,$I$11,$K$11)+COUNT(_xlpm.d)*LN(_xlpm.scale_)),1000000000000000)</f>
        <v>1000000000011614.3</v>
      </c>
      <c r="O11" s="9">
        <v>2</v>
      </c>
      <c r="P11" s="36" cm="1">
        <f t="array" ref="P11">GoF_AIC($N$11,$O$11)</f>
        <v>2000000000023232.5</v>
      </c>
      <c r="Q11" s="36" cm="1">
        <f t="array" ref="Q11">GoF_BIC($N$11,$O$11,UV_n)</f>
        <v>2000000000023244.5</v>
      </c>
      <c r="R11" s="8" cm="1">
        <f t="array" ref="R1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1131.0698893590402</v>
      </c>
      <c r="S11" s="14" cm="1">
        <f t="array" ref="S1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0.5</v>
      </c>
      <c r="U11" s="36">
        <v>60.623076923076908</v>
      </c>
      <c r="V11" s="36">
        <v>64.67692307692306</v>
      </c>
      <c r="W11" s="9">
        <v>237</v>
      </c>
      <c r="X11" s="8">
        <v>0.13327680461599717</v>
      </c>
      <c r="Y11" s="8">
        <v>0.14487140873136675</v>
      </c>
      <c r="Z11" s="8">
        <v>2.3693065815064029E-2</v>
      </c>
      <c r="AA11" s="8" t="e">
        <f ca="1"/>
        <v>#N/A</v>
      </c>
      <c r="AB11" s="8" t="e">
        <v>#DIV/0!</v>
      </c>
      <c r="AC11" s="8">
        <v>0.11030063516003313</v>
      </c>
      <c r="AD11" s="8">
        <v>0</v>
      </c>
      <c r="AE11" s="8">
        <v>0.11230959091232581</v>
      </c>
      <c r="AG11" s="36">
        <v>50.047826086956505</v>
      </c>
      <c r="AH11" s="36">
        <v>52.339130434782589</v>
      </c>
      <c r="AI11" s="9">
        <v>68</v>
      </c>
      <c r="AJ11" s="8">
        <v>1.6087868282984863E-2</v>
      </c>
      <c r="AK11" s="8">
        <v>1.7178716958583366E-2</v>
      </c>
      <c r="AL11" s="8">
        <v>1.5800433484125853E-2</v>
      </c>
      <c r="AM11" s="8" t="e">
        <f ca="1"/>
        <v>#N/A</v>
      </c>
      <c r="AN11" s="8" t="e">
        <v>#DIV/0!</v>
      </c>
      <c r="AO11" s="8">
        <v>3.5291924887222298E-2</v>
      </c>
      <c r="AP11" s="8">
        <v>0</v>
      </c>
      <c r="AQ11" s="8">
        <v>2.025972172509825E-2</v>
      </c>
      <c r="AS11" s="36">
        <v>46.84</v>
      </c>
      <c r="AT11" s="36">
        <v>48.596666666666671</v>
      </c>
      <c r="AU11" s="9">
        <v>38</v>
      </c>
      <c r="AV11" s="8">
        <v>5.7807922207435223E-3</v>
      </c>
      <c r="AW11" s="8">
        <v>4.8993964332053981E-3</v>
      </c>
      <c r="AX11" s="8">
        <v>1.2737063935038762E-2</v>
      </c>
      <c r="AY11" s="8" t="e">
        <f ca="1"/>
        <v>#N/A</v>
      </c>
      <c r="AZ11" s="8" t="e">
        <v>#DIV/0!</v>
      </c>
      <c r="BA11" s="8">
        <v>2.0766069901830178E-2</v>
      </c>
      <c r="BB11" s="8">
        <v>0</v>
      </c>
      <c r="BC11" s="8">
        <v>8.2790982898038809E-3</v>
      </c>
      <c r="BE11" s="42"/>
      <c r="BF11" s="25"/>
      <c r="BG11" s="25"/>
      <c r="BH11" s="25"/>
      <c r="BI11" s="25"/>
      <c r="BJ11" s="25"/>
      <c r="BK11" s="25"/>
      <c r="BL11" s="25"/>
      <c r="BM11" s="25"/>
      <c r="BN11" s="25"/>
      <c r="BO11" s="25"/>
      <c r="BP11" s="25"/>
      <c r="BQ11" s="25"/>
      <c r="BR11" s="25"/>
      <c r="BS11" s="25"/>
      <c r="BT11" s="25"/>
      <c r="BU11" s="25"/>
      <c r="BV11" s="25"/>
      <c r="BW11" s="25"/>
      <c r="BX11" s="25"/>
      <c r="BY11" s="29"/>
      <c r="CA11" s="42"/>
      <c r="CB11" s="25"/>
      <c r="CC11" s="25"/>
      <c r="CD11" s="25"/>
      <c r="CE11" s="25"/>
      <c r="CF11" s="25"/>
      <c r="CG11" s="25"/>
      <c r="CH11" s="25"/>
      <c r="CI11" s="25"/>
      <c r="CJ11" s="25"/>
      <c r="CK11" s="25"/>
      <c r="CL11" s="25"/>
      <c r="CM11" s="25"/>
      <c r="CN11" s="25"/>
      <c r="CO11" s="25"/>
      <c r="CP11" s="25"/>
      <c r="CQ11" s="25"/>
      <c r="CR11" s="25"/>
      <c r="CS11" s="25"/>
      <c r="CT11" s="25"/>
      <c r="CU11" s="29"/>
    </row>
    <row r="12" spans="1:99" x14ac:dyDescent="0.25">
      <c r="A12" s="45">
        <v>57.5</v>
      </c>
      <c r="B12" s="47" t="b">
        <v>1</v>
      </c>
      <c r="D12" s="11" t="s">
        <v>238</v>
      </c>
      <c r="E12" s="38" cm="1">
        <f t="array" ref="E12">INDEX(Skewness(UV_Data,UV_Include),1)</f>
        <v>-0.6386047358773721</v>
      </c>
      <c r="G12" s="12" t="s">
        <v>611</v>
      </c>
      <c r="H12" s="19" t="s">
        <v>586</v>
      </c>
      <c r="I12" s="27">
        <f>_xlfn.LET(_xlpm.d,_xlfn._xlws.FILTER(UV_Data,UV_Include),MIN(_xlpm.d)-(MAX(_xlpm.d)-MIN(_xlpm.d))*0.001)</f>
        <v>36.247299999999996</v>
      </c>
      <c r="J12" s="19" t="s">
        <v>583</v>
      </c>
      <c r="K12" s="27">
        <f>IFERROR(_xlfn.MODE.SNGL(_xlfn._xlws.FILTER(UV_Data,UV_Include)),MEDIAN(_xlfn._xlws.FILTER(UV_Data,UV_Include)))</f>
        <v>73</v>
      </c>
      <c r="L12" s="19" t="s">
        <v>587</v>
      </c>
      <c r="M12" s="27">
        <f>_xlfn.LET(_xlpm.d,_xlfn._xlws.FILTER(UV_Data,UV_Include),MAX(_xlpm.d)+(MAX(_xlpm.d)-MIN(_xlpm.d))*0.001)</f>
        <v>89.052700000000002</v>
      </c>
      <c r="N12" s="39" cm="1">
        <f t="array" ref="N12">NLL_BetaPERT(UV_Data,$I$12,$K$12,$M$12,UV_Include)</f>
        <v>10677.665931320744</v>
      </c>
      <c r="O12" s="13">
        <v>3</v>
      </c>
      <c r="P12" s="27" cm="1">
        <f t="array" ref="P12">GoF_AIC($N$12,$O$12)</f>
        <v>21361.331862641488</v>
      </c>
      <c r="Q12" s="27" cm="1">
        <f t="array" ref="Q12">GoF_BIC($N$12,$O$12,UV_n)</f>
        <v>21379.278087266732</v>
      </c>
      <c r="R12" s="48" cm="1">
        <f t="array" ref="R12">GoF_Anderson_Darling(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27.243676697577484</v>
      </c>
      <c r="S12" s="23" cm="1">
        <f t="array" ref="S12">GoF_Kolmogorov_Smirnov(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7.7172164841113777E-2</v>
      </c>
      <c r="U12" s="36">
        <v>64.67692307692306</v>
      </c>
      <c r="V12" s="36">
        <v>68.730769230769212</v>
      </c>
      <c r="W12" s="9">
        <v>351</v>
      </c>
      <c r="X12" s="8">
        <v>0.16281993415941592</v>
      </c>
      <c r="Y12" s="8">
        <v>0.16100242684060423</v>
      </c>
      <c r="Z12" s="8">
        <v>2.2345432333622406E-2</v>
      </c>
      <c r="AA12" s="8" t="e">
        <f ca="1"/>
        <v>#N/A</v>
      </c>
      <c r="AB12" s="8" t="e">
        <v>#DIV/0!</v>
      </c>
      <c r="AC12" s="8">
        <v>0.12723609273104997</v>
      </c>
      <c r="AD12" s="8">
        <v>0</v>
      </c>
      <c r="AE12" s="8">
        <v>0.13631196676962831</v>
      </c>
      <c r="AG12" s="36">
        <v>52.339130434782589</v>
      </c>
      <c r="AH12" s="36">
        <v>54.630434782608674</v>
      </c>
      <c r="AI12" s="9">
        <v>93</v>
      </c>
      <c r="AJ12" s="8">
        <v>2.4595803487217231E-2</v>
      </c>
      <c r="AK12" s="8">
        <v>2.8262847750644998E-2</v>
      </c>
      <c r="AL12" s="8">
        <v>1.5286009007143164E-2</v>
      </c>
      <c r="AM12" s="8" t="e">
        <f ca="1"/>
        <v>#N/A</v>
      </c>
      <c r="AN12" s="8" t="e">
        <v>#DIV/0!</v>
      </c>
      <c r="AO12" s="8">
        <v>4.0702307362651124E-2</v>
      </c>
      <c r="AP12" s="8">
        <v>0</v>
      </c>
      <c r="AQ12" s="8">
        <v>2.7905044602744296E-2</v>
      </c>
      <c r="AS12" s="36">
        <v>48.596666666666671</v>
      </c>
      <c r="AT12" s="36">
        <v>50.353333333333339</v>
      </c>
      <c r="AU12" s="9">
        <v>35</v>
      </c>
      <c r="AV12" s="8">
        <v>8.609965131299609E-3</v>
      </c>
      <c r="AW12" s="8">
        <v>8.3660747085348135E-3</v>
      </c>
      <c r="AX12" s="8">
        <v>1.2417912037251955E-2</v>
      </c>
      <c r="AY12" s="8" t="e">
        <f ca="1"/>
        <v>#N/A</v>
      </c>
      <c r="AZ12" s="8" t="e">
        <v>#DIV/0!</v>
      </c>
      <c r="BA12" s="8">
        <v>2.3946172490165604E-2</v>
      </c>
      <c r="BB12" s="8">
        <v>0</v>
      </c>
      <c r="BC12" s="8">
        <v>1.1664949493637986E-2</v>
      </c>
      <c r="BE12" s="42"/>
      <c r="BF12" s="25"/>
      <c r="BG12" s="25"/>
      <c r="BH12" s="25"/>
      <c r="BI12" s="25"/>
      <c r="BJ12" s="25"/>
      <c r="BK12" s="25"/>
      <c r="BL12" s="25"/>
      <c r="BM12" s="25"/>
      <c r="BN12" s="25"/>
      <c r="BO12" s="25"/>
      <c r="BP12" s="25"/>
      <c r="BQ12" s="25"/>
      <c r="BR12" s="25"/>
      <c r="BS12" s="25"/>
      <c r="BT12" s="25"/>
      <c r="BU12" s="25"/>
      <c r="BV12" s="25"/>
      <c r="BW12" s="25"/>
      <c r="BX12" s="25"/>
      <c r="BY12" s="29"/>
      <c r="CA12" s="42"/>
      <c r="CB12" s="25"/>
      <c r="CC12" s="25"/>
      <c r="CD12" s="25"/>
      <c r="CE12" s="25"/>
      <c r="CF12" s="25"/>
      <c r="CG12" s="25"/>
      <c r="CH12" s="25"/>
      <c r="CI12" s="25"/>
      <c r="CJ12" s="25"/>
      <c r="CK12" s="25"/>
      <c r="CL12" s="25"/>
      <c r="CM12" s="25"/>
      <c r="CN12" s="25"/>
      <c r="CO12" s="25"/>
      <c r="CP12" s="25"/>
      <c r="CQ12" s="25"/>
      <c r="CR12" s="25"/>
      <c r="CS12" s="25"/>
      <c r="CT12" s="25"/>
      <c r="CU12" s="29"/>
    </row>
    <row r="13" spans="1:99" x14ac:dyDescent="0.25">
      <c r="A13" s="45">
        <v>57.3</v>
      </c>
      <c r="B13" s="47" t="b">
        <v>1</v>
      </c>
      <c r="D13" s="11" t="s">
        <v>244</v>
      </c>
      <c r="E13" s="38" cm="1">
        <f t="array" ref="E13">INDEX(Kurtosis(UV_Data,UV_Include),1)</f>
        <v>-0.23447739417962499</v>
      </c>
      <c r="U13" s="36">
        <v>68.730769230769212</v>
      </c>
      <c r="V13" s="36">
        <v>72.784615384615364</v>
      </c>
      <c r="W13" s="9">
        <v>396</v>
      </c>
      <c r="X13" s="8">
        <v>0.16640076923874386</v>
      </c>
      <c r="Y13" s="8">
        <v>0.15095754585468457</v>
      </c>
      <c r="Z13" s="8">
        <v>2.1074450646190068E-2</v>
      </c>
      <c r="AA13" s="8" t="e">
        <f ca="1"/>
        <v>#N/A</v>
      </c>
      <c r="AB13" s="8" t="e">
        <v>#DIV/0!</v>
      </c>
      <c r="AC13" s="8">
        <v>0.14417155030206696</v>
      </c>
      <c r="AD13" s="8">
        <v>0</v>
      </c>
      <c r="AE13" s="8">
        <v>0.15115278422534389</v>
      </c>
      <c r="AG13" s="36">
        <v>54.630434782608674</v>
      </c>
      <c r="AH13" s="36">
        <v>56.921739130434759</v>
      </c>
      <c r="AI13" s="9">
        <v>109</v>
      </c>
      <c r="AJ13" s="8">
        <v>3.5498175242311372E-2</v>
      </c>
      <c r="AK13" s="8">
        <v>4.1951107893519822E-2</v>
      </c>
      <c r="AL13" s="8">
        <v>1.4788332965751438E-2</v>
      </c>
      <c r="AM13" s="8" t="e">
        <f ca="1"/>
        <v>#N/A</v>
      </c>
      <c r="AN13" s="8" t="e">
        <v>#DIV/0!</v>
      </c>
      <c r="AO13" s="8">
        <v>4.6112689838079979E-2</v>
      </c>
      <c r="AP13" s="8">
        <v>0</v>
      </c>
      <c r="AQ13" s="8">
        <v>3.6402088782962319E-2</v>
      </c>
      <c r="AS13" s="36">
        <v>50.353333333333339</v>
      </c>
      <c r="AT13" s="36">
        <v>52.110000000000007</v>
      </c>
      <c r="AU13" s="9">
        <v>61</v>
      </c>
      <c r="AV13" s="8">
        <v>1.2396002706863023E-2</v>
      </c>
      <c r="AW13" s="8">
        <v>1.3248896439582981E-2</v>
      </c>
      <c r="AX13" s="8">
        <v>1.2106757110697197E-2</v>
      </c>
      <c r="AY13" s="8" t="e">
        <f ca="1"/>
        <v>#N/A</v>
      </c>
      <c r="AZ13" s="8" t="e">
        <v>#DIV/0!</v>
      </c>
      <c r="BA13" s="8">
        <v>2.7126275078500989E-2</v>
      </c>
      <c r="BB13" s="8">
        <v>0</v>
      </c>
      <c r="BC13" s="8">
        <v>1.5609147456696268E-2</v>
      </c>
      <c r="BE13" s="42"/>
      <c r="BF13" s="25"/>
      <c r="BG13" s="25"/>
      <c r="BH13" s="25"/>
      <c r="BI13" s="25"/>
      <c r="BJ13" s="25"/>
      <c r="BK13" s="25"/>
      <c r="BL13" s="25"/>
      <c r="BM13" s="25"/>
      <c r="BN13" s="25"/>
      <c r="BO13" s="25"/>
      <c r="BP13" s="25"/>
      <c r="BQ13" s="25"/>
      <c r="BR13" s="25"/>
      <c r="BS13" s="25"/>
      <c r="BT13" s="25"/>
      <c r="BU13" s="25"/>
      <c r="BV13" s="25"/>
      <c r="BW13" s="25"/>
      <c r="BX13" s="25"/>
      <c r="BY13" s="29"/>
      <c r="CA13" s="42"/>
      <c r="CB13" s="25"/>
      <c r="CC13" s="25"/>
      <c r="CD13" s="25"/>
      <c r="CE13" s="25"/>
      <c r="CF13" s="25"/>
      <c r="CG13" s="25"/>
      <c r="CH13" s="25"/>
      <c r="CI13" s="25"/>
      <c r="CJ13" s="25"/>
      <c r="CK13" s="25"/>
      <c r="CL13" s="25"/>
      <c r="CM13" s="25"/>
      <c r="CN13" s="25"/>
      <c r="CO13" s="25"/>
      <c r="CP13" s="25"/>
      <c r="CQ13" s="25"/>
      <c r="CR13" s="25"/>
      <c r="CS13" s="25"/>
      <c r="CT13" s="25"/>
      <c r="CU13" s="29"/>
    </row>
    <row r="14" spans="1:99" x14ac:dyDescent="0.25">
      <c r="A14" s="45">
        <v>57.3</v>
      </c>
      <c r="B14" s="47" t="b">
        <v>1</v>
      </c>
      <c r="D14" s="11" t="s">
        <v>589</v>
      </c>
      <c r="E14" s="15">
        <f>COUNT(_xlfn._xlws.FILTER(UV_Data,UV_Include))</f>
        <v>2928</v>
      </c>
      <c r="G14" t="str">
        <f>W2&amp;" Method Histogram"</f>
        <v>Sturges Method Histogram</v>
      </c>
      <c r="U14" s="36">
        <v>72.784615384615364</v>
      </c>
      <c r="V14" s="36">
        <v>76.838461538461516</v>
      </c>
      <c r="W14" s="9">
        <v>754</v>
      </c>
      <c r="X14" s="8">
        <v>0.14226507676377242</v>
      </c>
      <c r="Y14" s="8">
        <v>0.12270244200902125</v>
      </c>
      <c r="Z14" s="8">
        <v>1.9875760889639826E-2</v>
      </c>
      <c r="AA14" s="8" t="e">
        <f ca="1"/>
        <v>#N/A</v>
      </c>
      <c r="AB14" s="8" t="e">
        <v>#DIV/0!</v>
      </c>
      <c r="AC14" s="8">
        <v>0.13613364385770932</v>
      </c>
      <c r="AD14" s="8">
        <v>0</v>
      </c>
      <c r="AE14" s="8">
        <v>0.15165087287642898</v>
      </c>
      <c r="AG14" s="36">
        <v>56.921739130434759</v>
      </c>
      <c r="AH14" s="36">
        <v>59.213043478260843</v>
      </c>
      <c r="AI14" s="9">
        <v>140</v>
      </c>
      <c r="AJ14" s="8">
        <v>4.836529042650474E-2</v>
      </c>
      <c r="AK14" s="8">
        <v>5.6820089029149326E-2</v>
      </c>
      <c r="AL14" s="8">
        <v>1.4306860070783411E-2</v>
      </c>
      <c r="AM14" s="8" t="e">
        <f ca="1"/>
        <v>#N/A</v>
      </c>
      <c r="AN14" s="8" t="e">
        <v>#DIV/0!</v>
      </c>
      <c r="AO14" s="8">
        <v>5.1523072313508833E-2</v>
      </c>
      <c r="AP14" s="8">
        <v>0</v>
      </c>
      <c r="AQ14" s="8">
        <v>4.5434325212165186E-2</v>
      </c>
      <c r="AS14" s="36">
        <v>52.110000000000007</v>
      </c>
      <c r="AT14" s="36">
        <v>53.866666666666674</v>
      </c>
      <c r="AU14" s="9">
        <v>69</v>
      </c>
      <c r="AV14" s="8">
        <v>1.7251553940714572E-2</v>
      </c>
      <c r="AW14" s="8">
        <v>1.9593142842205251E-2</v>
      </c>
      <c r="AX14" s="8">
        <v>1.1803398775713014E-2</v>
      </c>
      <c r="AY14" s="8" t="e">
        <f ca="1"/>
        <v>#N/A</v>
      </c>
      <c r="AZ14" s="8" t="e">
        <v>#DIV/0!</v>
      </c>
      <c r="BA14" s="8">
        <v>3.0306377666836415E-2</v>
      </c>
      <c r="BB14" s="8">
        <v>0</v>
      </c>
      <c r="BC14" s="8">
        <v>2.0048990020968771E-2</v>
      </c>
      <c r="BE14" s="42"/>
      <c r="BF14" s="25"/>
      <c r="BG14" s="25"/>
      <c r="BH14" s="25"/>
      <c r="BI14" s="25"/>
      <c r="BJ14" s="25"/>
      <c r="BK14" s="25"/>
      <c r="BL14" s="25"/>
      <c r="BM14" s="25"/>
      <c r="BN14" s="25"/>
      <c r="BO14" s="25"/>
      <c r="BP14" s="25"/>
      <c r="BQ14" s="25"/>
      <c r="BR14" s="25"/>
      <c r="BS14" s="25"/>
      <c r="BT14" s="25"/>
      <c r="BU14" s="25"/>
      <c r="BV14" s="25"/>
      <c r="BW14" s="25"/>
      <c r="BX14" s="25"/>
      <c r="BY14" s="29"/>
      <c r="CA14" s="42"/>
      <c r="CB14" s="25"/>
      <c r="CC14" s="25"/>
      <c r="CD14" s="25"/>
      <c r="CE14" s="25"/>
      <c r="CF14" s="25"/>
      <c r="CG14" s="25"/>
      <c r="CH14" s="25"/>
      <c r="CI14" s="25"/>
      <c r="CJ14" s="25"/>
      <c r="CK14" s="25"/>
      <c r="CL14" s="25"/>
      <c r="CM14" s="25"/>
      <c r="CN14" s="25"/>
      <c r="CO14" s="25"/>
      <c r="CP14" s="25"/>
      <c r="CQ14" s="25"/>
      <c r="CR14" s="25"/>
      <c r="CS14" s="25"/>
      <c r="CT14" s="25"/>
      <c r="CU14" s="29"/>
    </row>
    <row r="15" spans="1:99" x14ac:dyDescent="0.25">
      <c r="A15" s="45">
        <v>57</v>
      </c>
      <c r="B15" s="47" t="b">
        <v>1</v>
      </c>
      <c r="D15" s="12" t="s">
        <v>590</v>
      </c>
      <c r="E15" s="16" cm="1">
        <f t="array" ref="E15">Missing_Count(UV_Data)</f>
        <v>10</v>
      </c>
      <c r="U15" s="36">
        <v>76.838461538461516</v>
      </c>
      <c r="V15" s="36">
        <v>80.892307692307668</v>
      </c>
      <c r="W15" s="9">
        <v>343</v>
      </c>
      <c r="X15" s="8">
        <v>0.10174970084975088</v>
      </c>
      <c r="Y15" s="8">
        <v>8.8401024492131386E-2</v>
      </c>
      <c r="Z15" s="8">
        <v>1.8745251184687395E-2</v>
      </c>
      <c r="AA15" s="8" t="e">
        <f ca="1"/>
        <v>#N/A</v>
      </c>
      <c r="AB15" s="8" t="e">
        <v>#DIV/0!</v>
      </c>
      <c r="AC15" s="8">
        <v>9.7438498692737019E-2</v>
      </c>
      <c r="AD15" s="8">
        <v>0</v>
      </c>
      <c r="AE15" s="8">
        <v>0.1330464079860203</v>
      </c>
      <c r="AG15" s="36">
        <v>59.213043478260843</v>
      </c>
      <c r="AH15" s="36">
        <v>61.504347826086928</v>
      </c>
      <c r="AI15" s="9">
        <v>89</v>
      </c>
      <c r="AJ15" s="8">
        <v>6.2207757021700422E-2</v>
      </c>
      <c r="AK15" s="8">
        <v>7.0918324492275586E-2</v>
      </c>
      <c r="AL15" s="8">
        <v>1.3841062786387859E-2</v>
      </c>
      <c r="AM15" s="8" t="e">
        <f ca="1"/>
        <v>#N/A</v>
      </c>
      <c r="AN15" s="8" t="e">
        <v>#DIV/0!</v>
      </c>
      <c r="AO15" s="8">
        <v>5.6933454788937632E-2</v>
      </c>
      <c r="AP15" s="8">
        <v>0</v>
      </c>
      <c r="AQ15" s="8">
        <v>5.4624875585450067E-2</v>
      </c>
      <c r="AS15" s="36">
        <v>53.866666666666674</v>
      </c>
      <c r="AT15" s="36">
        <v>55.623333333333342</v>
      </c>
      <c r="AU15" s="9">
        <v>81</v>
      </c>
      <c r="AV15" s="8">
        <v>2.3208181562466457E-2</v>
      </c>
      <c r="AW15" s="8">
        <v>2.7223536772056023E-2</v>
      </c>
      <c r="AX15" s="8">
        <v>1.1507641673541569E-2</v>
      </c>
      <c r="AY15" s="8" t="e">
        <f ca="1"/>
        <v>#N/A</v>
      </c>
      <c r="AZ15" s="8" t="e">
        <v>#DIV/0!</v>
      </c>
      <c r="BA15" s="8">
        <v>3.3486480255171813E-2</v>
      </c>
      <c r="BB15" s="8">
        <v>0</v>
      </c>
      <c r="BC15" s="8">
        <v>2.4901234278058973E-2</v>
      </c>
      <c r="BE15" s="42"/>
      <c r="BF15" s="25"/>
      <c r="BG15" s="25"/>
      <c r="BH15" s="25"/>
      <c r="BI15" s="25"/>
      <c r="BJ15" s="25"/>
      <c r="BK15" s="25"/>
      <c r="BL15" s="25"/>
      <c r="BM15" s="25"/>
      <c r="BN15" s="25"/>
      <c r="BO15" s="25"/>
      <c r="BP15" s="25"/>
      <c r="BQ15" s="25"/>
      <c r="BR15" s="25"/>
      <c r="BS15" s="25"/>
      <c r="BT15" s="25"/>
      <c r="BU15" s="25"/>
      <c r="BV15" s="25"/>
      <c r="BW15" s="25"/>
      <c r="BX15" s="25"/>
      <c r="BY15" s="29"/>
      <c r="CA15" s="42"/>
      <c r="CB15" s="25"/>
      <c r="CC15" s="25"/>
      <c r="CD15" s="25"/>
      <c r="CE15" s="25"/>
      <c r="CF15" s="25"/>
      <c r="CG15" s="25"/>
      <c r="CH15" s="25"/>
      <c r="CI15" s="25"/>
      <c r="CJ15" s="25"/>
      <c r="CK15" s="25"/>
      <c r="CL15" s="25"/>
      <c r="CM15" s="25"/>
      <c r="CN15" s="25"/>
      <c r="CO15" s="25"/>
      <c r="CP15" s="25"/>
      <c r="CQ15" s="25"/>
      <c r="CR15" s="25"/>
      <c r="CS15" s="25"/>
      <c r="CT15" s="25"/>
      <c r="CU15" s="29"/>
    </row>
    <row r="16" spans="1:99" x14ac:dyDescent="0.25">
      <c r="A16" s="45">
        <v>56.7</v>
      </c>
      <c r="B16" s="47" t="b">
        <v>1</v>
      </c>
      <c r="U16" s="36">
        <v>80.892307692307668</v>
      </c>
      <c r="V16" s="36">
        <v>84.94615384615382</v>
      </c>
      <c r="W16" s="9">
        <v>196</v>
      </c>
      <c r="X16" s="8">
        <v>6.0876927517236168E-2</v>
      </c>
      <c r="Y16" s="8">
        <v>5.7489608499259659E-2</v>
      </c>
      <c r="Z16" s="8">
        <v>1.7679043530866023E-2</v>
      </c>
      <c r="AA16" s="8" t="e">
        <f ca="1"/>
        <v>#N/A</v>
      </c>
      <c r="AB16" s="8" t="e">
        <v>#DIV/0!</v>
      </c>
      <c r="AC16" s="8">
        <v>5.8664722850024553E-2</v>
      </c>
      <c r="AD16" s="8">
        <v>0</v>
      </c>
      <c r="AE16" s="8">
        <v>9.2199258747188373E-2</v>
      </c>
      <c r="AG16" s="36">
        <v>61.504347826086928</v>
      </c>
      <c r="AH16" s="36">
        <v>63.795652173913012</v>
      </c>
      <c r="AI16" s="9">
        <v>145</v>
      </c>
      <c r="AJ16" s="8">
        <v>7.5533295355349417E-2</v>
      </c>
      <c r="AK16" s="8">
        <v>8.2266910989992781E-2</v>
      </c>
      <c r="AL16" s="8">
        <v>1.3390430752024618E-2</v>
      </c>
      <c r="AM16" s="8" t="e">
        <f ca="1"/>
        <v>#N/A</v>
      </c>
      <c r="AN16" s="8" t="e">
        <v>#DIV/0!</v>
      </c>
      <c r="AO16" s="8">
        <v>6.2343837264366486E-2</v>
      </c>
      <c r="AP16" s="8">
        <v>0</v>
      </c>
      <c r="AQ16" s="8">
        <v>6.3544989443433453E-2</v>
      </c>
      <c r="AS16" s="36">
        <v>55.623333333333342</v>
      </c>
      <c r="AT16" s="36">
        <v>57.38000000000001</v>
      </c>
      <c r="AU16" s="9">
        <v>79</v>
      </c>
      <c r="AV16" s="8">
        <v>3.0180079763293177E-2</v>
      </c>
      <c r="AW16" s="8">
        <v>3.5732135488697303E-2</v>
      </c>
      <c r="AX16" s="8">
        <v>1.1219295340517688E-2</v>
      </c>
      <c r="AY16" s="8" t="e">
        <f ca="1"/>
        <v>#N/A</v>
      </c>
      <c r="AZ16" s="8" t="e">
        <v>#DIV/0!</v>
      </c>
      <c r="BA16" s="8">
        <v>3.6666582843507212E-2</v>
      </c>
      <c r="BB16" s="8">
        <v>0</v>
      </c>
      <c r="BC16" s="8">
        <v>3.0063919449912144E-2</v>
      </c>
      <c r="BE16" s="42"/>
      <c r="BF16" s="25"/>
      <c r="BG16" s="25"/>
      <c r="BH16" s="25"/>
      <c r="BI16" s="25"/>
      <c r="BJ16" s="25"/>
      <c r="BK16" s="25"/>
      <c r="BL16" s="25"/>
      <c r="BM16" s="25"/>
      <c r="BN16" s="25"/>
      <c r="BO16" s="25"/>
      <c r="BP16" s="25"/>
      <c r="BQ16" s="25"/>
      <c r="BR16" s="25"/>
      <c r="BS16" s="25"/>
      <c r="BT16" s="25"/>
      <c r="BU16" s="25"/>
      <c r="BV16" s="25"/>
      <c r="BW16" s="25"/>
      <c r="BX16" s="25"/>
      <c r="BY16" s="29"/>
      <c r="CA16" s="42"/>
      <c r="CB16" s="25"/>
      <c r="CC16" s="25"/>
      <c r="CD16" s="25"/>
      <c r="CE16" s="25"/>
      <c r="CF16" s="25"/>
      <c r="CG16" s="25"/>
      <c r="CH16" s="25"/>
      <c r="CI16" s="25"/>
      <c r="CJ16" s="25"/>
      <c r="CK16" s="25"/>
      <c r="CL16" s="25"/>
      <c r="CM16" s="25"/>
      <c r="CN16" s="25"/>
      <c r="CO16" s="25"/>
      <c r="CP16" s="25"/>
      <c r="CQ16" s="25"/>
      <c r="CR16" s="25"/>
      <c r="CS16" s="25"/>
      <c r="CT16" s="25"/>
      <c r="CU16" s="29"/>
    </row>
    <row r="17" spans="1:99" x14ac:dyDescent="0.25">
      <c r="A17" s="45">
        <v>56.2</v>
      </c>
      <c r="B17" s="47" t="b">
        <v>1</v>
      </c>
      <c r="U17" s="36">
        <v>84.94615384615382</v>
      </c>
      <c r="V17" s="36">
        <v>89</v>
      </c>
      <c r="W17" s="9">
        <v>57</v>
      </c>
      <c r="X17" s="8">
        <v>3.0468163437990525E-2</v>
      </c>
      <c r="Y17" s="8">
        <v>3.4262318782969259E-2</v>
      </c>
      <c r="Z17" s="8">
        <v>1.6673480503775373E-2</v>
      </c>
      <c r="AA17" s="8" t="e">
        <f ca="1"/>
        <v>#N/A</v>
      </c>
      <c r="AB17" s="8" t="e">
        <v>#DIV/0!</v>
      </c>
      <c r="AC17" s="8">
        <v>1.9890947007311865E-2</v>
      </c>
      <c r="AD17" s="8">
        <v>0</v>
      </c>
      <c r="AE17" s="8">
        <v>3.1637983356831101E-2</v>
      </c>
      <c r="AG17" s="36">
        <v>63.795652173913012</v>
      </c>
      <c r="AH17" s="36">
        <v>66.086956521739097</v>
      </c>
      <c r="AI17" s="9">
        <v>173</v>
      </c>
      <c r="AJ17" s="8">
        <v>8.657960602032988E-2</v>
      </c>
      <c r="AK17" s="8">
        <v>8.936052331779154E-2</v>
      </c>
      <c r="AL17" s="8">
        <v>1.2954470223276893E-2</v>
      </c>
      <c r="AM17" s="8" t="e">
        <f ca="1"/>
        <v>#N/A</v>
      </c>
      <c r="AN17" s="8" t="e">
        <v>#DIV/0!</v>
      </c>
      <c r="AO17" s="8">
        <v>6.7754219739795341E-2</v>
      </c>
      <c r="AP17" s="8">
        <v>0</v>
      </c>
      <c r="AQ17" s="8">
        <v>7.1722934255870729E-2</v>
      </c>
      <c r="AS17" s="36">
        <v>57.38000000000001</v>
      </c>
      <c r="AT17" s="36">
        <v>59.136666666666677</v>
      </c>
      <c r="AU17" s="9">
        <v>113</v>
      </c>
      <c r="AV17" s="8">
        <v>3.7937269279732261E-2</v>
      </c>
      <c r="AW17" s="8">
        <v>4.4519733807892051E-2</v>
      </c>
      <c r="AX17" s="8">
        <v>1.0938174085414198E-2</v>
      </c>
      <c r="AY17" s="8" t="e">
        <f ca="1"/>
        <v>#N/A</v>
      </c>
      <c r="AZ17" s="8" t="e">
        <v>#DIV/0!</v>
      </c>
      <c r="BA17" s="8">
        <v>3.9846685431842582E-2</v>
      </c>
      <c r="BB17" s="8">
        <v>0</v>
      </c>
      <c r="BC17" s="8">
        <v>3.5418100256404211E-2</v>
      </c>
      <c r="BE17" s="42"/>
      <c r="BF17" s="25"/>
      <c r="BG17" s="25"/>
      <c r="BH17" s="25"/>
      <c r="BI17" s="25"/>
      <c r="BJ17" s="25"/>
      <c r="BK17" s="25"/>
      <c r="BL17" s="25"/>
      <c r="BM17" s="25"/>
      <c r="BN17" s="25"/>
      <c r="BO17" s="25"/>
      <c r="BP17" s="25"/>
      <c r="BQ17" s="25"/>
      <c r="BR17" s="25"/>
      <c r="BS17" s="25"/>
      <c r="BT17" s="25"/>
      <c r="BU17" s="25"/>
      <c r="BV17" s="25"/>
      <c r="BW17" s="25"/>
      <c r="BX17" s="25"/>
      <c r="BY17" s="29"/>
      <c r="CA17" s="42"/>
      <c r="CB17" s="25"/>
      <c r="CC17" s="25"/>
      <c r="CD17" s="25"/>
      <c r="CE17" s="25"/>
      <c r="CF17" s="25"/>
      <c r="CG17" s="25"/>
      <c r="CH17" s="25"/>
      <c r="CI17" s="25"/>
      <c r="CJ17" s="25"/>
      <c r="CK17" s="25"/>
      <c r="CL17" s="25"/>
      <c r="CM17" s="25"/>
      <c r="CN17" s="25"/>
      <c r="CO17" s="25"/>
      <c r="CP17" s="25"/>
      <c r="CQ17" s="25"/>
      <c r="CR17" s="25"/>
      <c r="CS17" s="25"/>
      <c r="CT17" s="25"/>
      <c r="CU17" s="29"/>
    </row>
    <row r="18" spans="1:99" x14ac:dyDescent="0.25">
      <c r="A18" s="45">
        <v>55.3</v>
      </c>
      <c r="B18" s="47" t="b">
        <v>1</v>
      </c>
      <c r="U18" s="36"/>
      <c r="V18" s="36"/>
      <c r="W18" s="9"/>
      <c r="X18" s="8"/>
      <c r="Y18" s="8"/>
      <c r="Z18" s="8"/>
      <c r="AA18" s="8"/>
      <c r="AB18" s="8"/>
      <c r="AC18" s="8"/>
      <c r="AD18" s="8"/>
      <c r="AE18" s="8"/>
      <c r="AG18" s="36">
        <v>66.086956521739097</v>
      </c>
      <c r="AH18" s="36">
        <v>68.378260869565182</v>
      </c>
      <c r="AI18" s="9">
        <v>200</v>
      </c>
      <c r="AJ18" s="8">
        <v>9.3686314891138101E-2</v>
      </c>
      <c r="AK18" s="8">
        <v>9.1488402299155669E-2</v>
      </c>
      <c r="AL18" s="8">
        <v>1.2532703530869993E-2</v>
      </c>
      <c r="AM18" s="8" t="e">
        <f ca="1"/>
        <v>#N/A</v>
      </c>
      <c r="AN18" s="8" t="e">
        <v>#DIV/0!</v>
      </c>
      <c r="AO18" s="8">
        <v>7.3164602215224139E-2</v>
      </c>
      <c r="AP18" s="8">
        <v>0</v>
      </c>
      <c r="AQ18" s="8">
        <v>7.8653758573123511E-2</v>
      </c>
      <c r="AS18" s="36">
        <v>59.136666666666677</v>
      </c>
      <c r="AT18" s="36">
        <v>60.893333333333345</v>
      </c>
      <c r="AU18" s="9">
        <v>64</v>
      </c>
      <c r="AV18" s="8">
        <v>4.6097587541639645E-2</v>
      </c>
      <c r="AW18" s="8">
        <v>5.2882325480512166E-2</v>
      </c>
      <c r="AX18" s="8">
        <v>1.066409686985792E-2</v>
      </c>
      <c r="AY18" s="8" t="e">
        <f ca="1"/>
        <v>#N/A</v>
      </c>
      <c r="AZ18" s="8" t="e">
        <v>#DIV/0!</v>
      </c>
      <c r="BA18" s="8">
        <v>4.3026788020178064E-2</v>
      </c>
      <c r="BB18" s="8">
        <v>0</v>
      </c>
      <c r="BC18" s="8">
        <v>4.0829549702079165E-2</v>
      </c>
      <c r="BE18" s="42"/>
      <c r="BF18" s="25"/>
      <c r="BG18" s="25"/>
      <c r="BH18" s="25"/>
      <c r="BI18" s="25"/>
      <c r="BJ18" s="25"/>
      <c r="BK18" s="25"/>
      <c r="BL18" s="25"/>
      <c r="BM18" s="25"/>
      <c r="BN18" s="25"/>
      <c r="BO18" s="25"/>
      <c r="BP18" s="25"/>
      <c r="BQ18" s="25"/>
      <c r="BR18" s="25"/>
      <c r="BS18" s="25"/>
      <c r="BT18" s="25"/>
      <c r="BU18" s="25"/>
      <c r="BV18" s="25"/>
      <c r="BW18" s="25"/>
      <c r="BX18" s="25"/>
      <c r="BY18" s="29"/>
      <c r="CA18" s="42"/>
      <c r="CB18" s="25"/>
      <c r="CC18" s="25"/>
      <c r="CD18" s="25"/>
      <c r="CE18" s="25"/>
      <c r="CF18" s="25"/>
      <c r="CG18" s="25"/>
      <c r="CH18" s="25"/>
      <c r="CI18" s="25"/>
      <c r="CJ18" s="25"/>
      <c r="CK18" s="25"/>
      <c r="CL18" s="25"/>
      <c r="CM18" s="25"/>
      <c r="CN18" s="25"/>
      <c r="CO18" s="25"/>
      <c r="CP18" s="25"/>
      <c r="CQ18" s="25"/>
      <c r="CR18" s="25"/>
      <c r="CS18" s="25"/>
      <c r="CT18" s="25"/>
      <c r="CU18" s="29"/>
    </row>
    <row r="19" spans="1:99" x14ac:dyDescent="0.25">
      <c r="A19" s="45">
        <v>54.8</v>
      </c>
      <c r="B19" s="47" t="b">
        <v>1</v>
      </c>
      <c r="U19" s="36"/>
      <c r="V19" s="36"/>
      <c r="W19" s="9"/>
      <c r="X19" s="8"/>
      <c r="Y19" s="8"/>
      <c r="Z19" s="8"/>
      <c r="AA19" s="8"/>
      <c r="AB19" s="8"/>
      <c r="AC19" s="8"/>
      <c r="AD19" s="8"/>
      <c r="AE19" s="8"/>
      <c r="AG19" s="36">
        <v>68.378260869565182</v>
      </c>
      <c r="AH19" s="36">
        <v>70.669565217391266</v>
      </c>
      <c r="AI19" s="9">
        <v>164</v>
      </c>
      <c r="AJ19" s="8">
        <v>9.5701807784132953E-2</v>
      </c>
      <c r="AK19" s="8">
        <v>8.8795933533239002E-2</v>
      </c>
      <c r="AL19" s="8">
        <v>1.2124668557302654E-2</v>
      </c>
      <c r="AM19" s="8" t="e">
        <f ca="1"/>
        <v>#N/A</v>
      </c>
      <c r="AN19" s="8" t="e">
        <v>#DIV/0!</v>
      </c>
      <c r="AO19" s="8">
        <v>7.8574984690653049E-2</v>
      </c>
      <c r="AP19" s="8">
        <v>0</v>
      </c>
      <c r="AQ19" s="8">
        <v>8.3810521146229111E-2</v>
      </c>
      <c r="AS19" s="36">
        <v>60.893333333333345</v>
      </c>
      <c r="AT19" s="36">
        <v>62.650000000000013</v>
      </c>
      <c r="AU19" s="9">
        <v>100</v>
      </c>
      <c r="AV19" s="8">
        <v>5.4144806063483264E-2</v>
      </c>
      <c r="AW19" s="8">
        <v>6.0120981132341711E-2</v>
      </c>
      <c r="AX19" s="8">
        <v>1.0396887191744142E-2</v>
      </c>
      <c r="AY19" s="8" t="e">
        <f ca="1"/>
        <v>#N/A</v>
      </c>
      <c r="AZ19" s="8" t="e">
        <v>#DIV/0!</v>
      </c>
      <c r="BA19" s="8">
        <v>4.6206890608513407E-2</v>
      </c>
      <c r="BB19" s="8">
        <v>0</v>
      </c>
      <c r="BC19" s="8">
        <v>4.6150481845217861E-2</v>
      </c>
      <c r="BE19" s="42"/>
      <c r="BF19" s="25"/>
      <c r="BG19" s="25"/>
      <c r="BH19" s="25"/>
      <c r="BI19" s="25"/>
      <c r="BJ19" s="25"/>
      <c r="BK19" s="25"/>
      <c r="BL19" s="25"/>
      <c r="BM19" s="25"/>
      <c r="BN19" s="25"/>
      <c r="BO19" s="25"/>
      <c r="BP19" s="25"/>
      <c r="BQ19" s="25"/>
      <c r="BR19" s="25"/>
      <c r="BS19" s="25"/>
      <c r="BT19" s="25"/>
      <c r="BU19" s="25"/>
      <c r="BV19" s="25"/>
      <c r="BW19" s="25"/>
      <c r="BX19" s="25"/>
      <c r="BY19" s="29"/>
      <c r="CA19" s="42"/>
      <c r="CB19" s="25"/>
      <c r="CC19" s="25"/>
      <c r="CD19" s="25"/>
      <c r="CE19" s="25"/>
      <c r="CF19" s="25"/>
      <c r="CG19" s="25"/>
      <c r="CH19" s="25"/>
      <c r="CI19" s="25"/>
      <c r="CJ19" s="25"/>
      <c r="CK19" s="25"/>
      <c r="CL19" s="25"/>
      <c r="CM19" s="25"/>
      <c r="CN19" s="25"/>
      <c r="CO19" s="25"/>
      <c r="CP19" s="25"/>
      <c r="CQ19" s="25"/>
      <c r="CR19" s="25"/>
      <c r="CS19" s="25"/>
      <c r="CT19" s="25"/>
      <c r="CU19" s="29"/>
    </row>
    <row r="20" spans="1:99" x14ac:dyDescent="0.25">
      <c r="A20" s="45">
        <v>77.8</v>
      </c>
      <c r="B20" s="47" t="b">
        <v>1</v>
      </c>
      <c r="U20" s="36"/>
      <c r="V20" s="36"/>
      <c r="W20" s="9"/>
      <c r="X20" s="8"/>
      <c r="Y20" s="8"/>
      <c r="Z20" s="8"/>
      <c r="AA20" s="8"/>
      <c r="AB20" s="8"/>
      <c r="AC20" s="8"/>
      <c r="AD20" s="8"/>
      <c r="AE20" s="8"/>
      <c r="AG20" s="36">
        <v>70.669565217391266</v>
      </c>
      <c r="AH20" s="36">
        <v>72.960869565217351</v>
      </c>
      <c r="AI20" s="9">
        <v>308</v>
      </c>
      <c r="AJ20" s="8">
        <v>9.2288497461393892E-2</v>
      </c>
      <c r="AK20" s="8">
        <v>8.2118864109272049E-2</v>
      </c>
      <c r="AL20" s="8">
        <v>1.1729918230519054E-2</v>
      </c>
      <c r="AM20" s="8" t="e">
        <f ca="1"/>
        <v>#N/A</v>
      </c>
      <c r="AN20" s="8" t="e">
        <v>#DIV/0!</v>
      </c>
      <c r="AO20" s="8">
        <v>8.3985367166081737E-2</v>
      </c>
      <c r="AP20" s="8">
        <v>0</v>
      </c>
      <c r="AQ20" s="8">
        <v>8.6657850101833689E-2</v>
      </c>
      <c r="AS20" s="36">
        <v>62.650000000000013</v>
      </c>
      <c r="AT20" s="36">
        <v>64.40666666666668</v>
      </c>
      <c r="AU20" s="9">
        <v>125</v>
      </c>
      <c r="AV20" s="8">
        <v>6.147547659618563E-2</v>
      </c>
      <c r="AW20" s="8">
        <v>6.5648351787533366E-2</v>
      </c>
      <c r="AX20" s="8">
        <v>1.0136372971572327E-2</v>
      </c>
      <c r="AY20" s="8" t="e">
        <f ca="1"/>
        <v>#N/A</v>
      </c>
      <c r="AZ20" s="8" t="e">
        <v>#DIV/0!</v>
      </c>
      <c r="BA20" s="8">
        <v>4.9386993196848805E-2</v>
      </c>
      <c r="BB20" s="8">
        <v>0</v>
      </c>
      <c r="BC20" s="8">
        <v>5.12213435681593E-2</v>
      </c>
      <c r="BE20" s="42"/>
      <c r="BF20" s="25"/>
      <c r="BG20" s="25"/>
      <c r="BH20" s="25"/>
      <c r="BI20" s="25"/>
      <c r="BJ20" s="25"/>
      <c r="BK20" s="25"/>
      <c r="BL20" s="25"/>
      <c r="BM20" s="25"/>
      <c r="BN20" s="25"/>
      <c r="BO20" s="25"/>
      <c r="BP20" s="25"/>
      <c r="BQ20" s="25"/>
      <c r="BR20" s="25"/>
      <c r="BS20" s="25"/>
      <c r="BT20" s="25"/>
      <c r="BU20" s="25"/>
      <c r="BV20" s="25"/>
      <c r="BW20" s="25"/>
      <c r="BX20" s="25"/>
      <c r="BY20" s="29"/>
      <c r="CA20" s="42"/>
      <c r="CB20" s="25"/>
      <c r="CC20" s="25"/>
      <c r="CD20" s="25"/>
      <c r="CE20" s="25"/>
      <c r="CF20" s="25"/>
      <c r="CG20" s="25"/>
      <c r="CH20" s="25"/>
      <c r="CI20" s="25"/>
      <c r="CJ20" s="25"/>
      <c r="CK20" s="25"/>
      <c r="CL20" s="25"/>
      <c r="CM20" s="25"/>
      <c r="CN20" s="25"/>
      <c r="CO20" s="25"/>
      <c r="CP20" s="25"/>
      <c r="CQ20" s="25"/>
      <c r="CR20" s="25"/>
      <c r="CS20" s="25"/>
      <c r="CT20" s="25"/>
      <c r="CU20" s="29"/>
    </row>
    <row r="21" spans="1:99" x14ac:dyDescent="0.25">
      <c r="A21" s="45">
        <v>77.5</v>
      </c>
      <c r="B21" s="47" t="b">
        <v>1</v>
      </c>
      <c r="U21" s="36"/>
      <c r="V21" s="36"/>
      <c r="W21" s="9"/>
      <c r="X21" s="8"/>
      <c r="Y21" s="8"/>
      <c r="Z21" s="8"/>
      <c r="AA21" s="8"/>
      <c r="AB21" s="8"/>
      <c r="AC21" s="8"/>
      <c r="AD21" s="8"/>
      <c r="AE21" s="8"/>
      <c r="AG21" s="36">
        <v>72.960869565217351</v>
      </c>
      <c r="AH21" s="36">
        <v>75.252173913043436</v>
      </c>
      <c r="AI21" s="9">
        <v>513</v>
      </c>
      <c r="AJ21" s="8">
        <v>8.4015309646821579E-2</v>
      </c>
      <c r="AK21" s="8">
        <v>7.2691124007105201E-2</v>
      </c>
      <c r="AL21" s="8">
        <v>1.1348020034064765E-2</v>
      </c>
      <c r="AM21" s="8" t="e">
        <f ca="1"/>
        <v>#N/A</v>
      </c>
      <c r="AN21" s="8" t="e">
        <v>#DIV/0!</v>
      </c>
      <c r="AO21" s="8">
        <v>8.0798362007904134E-2</v>
      </c>
      <c r="AP21" s="8">
        <v>0</v>
      </c>
      <c r="AQ21" s="8">
        <v>8.6669219376275808E-2</v>
      </c>
      <c r="AS21" s="36">
        <v>64.40666666666668</v>
      </c>
      <c r="AT21" s="36">
        <v>66.163333333333341</v>
      </c>
      <c r="AU21" s="9">
        <v>131</v>
      </c>
      <c r="AV21" s="8">
        <v>6.747043673779729E-2</v>
      </c>
      <c r="AW21" s="8">
        <v>6.9068566223591754E-2</v>
      </c>
      <c r="AX21" s="8">
        <v>9.8823864416272E-3</v>
      </c>
      <c r="AY21" s="8" t="e">
        <f ca="1"/>
        <v>#N/A</v>
      </c>
      <c r="AZ21" s="8" t="e">
        <v>#DIV/0!</v>
      </c>
      <c r="BA21" s="8">
        <v>5.2567095785184037E-2</v>
      </c>
      <c r="BB21" s="8">
        <v>0</v>
      </c>
      <c r="BC21" s="8">
        <v>5.587272851788172E-2</v>
      </c>
      <c r="BE21" s="42"/>
      <c r="BF21" s="25"/>
      <c r="BG21" s="25"/>
      <c r="BH21" s="25"/>
      <c r="BI21" s="25"/>
      <c r="BJ21" s="25"/>
      <c r="BK21" s="25"/>
      <c r="BL21" s="25"/>
      <c r="BM21" s="25"/>
      <c r="BN21" s="25"/>
      <c r="BO21" s="25"/>
      <c r="BP21" s="25"/>
      <c r="BQ21" s="25"/>
      <c r="BR21" s="25"/>
      <c r="BS21" s="25"/>
      <c r="BT21" s="25"/>
      <c r="BU21" s="25"/>
      <c r="BV21" s="25"/>
      <c r="BW21" s="25"/>
      <c r="BX21" s="25"/>
      <c r="BY21" s="29"/>
      <c r="CA21" s="42"/>
      <c r="CB21" s="25"/>
      <c r="CC21" s="25"/>
      <c r="CD21" s="25"/>
      <c r="CE21" s="25"/>
      <c r="CF21" s="25"/>
      <c r="CG21" s="25"/>
      <c r="CH21" s="25"/>
      <c r="CI21" s="25"/>
      <c r="CJ21" s="25"/>
      <c r="CK21" s="25"/>
      <c r="CL21" s="25"/>
      <c r="CM21" s="25"/>
      <c r="CN21" s="25"/>
      <c r="CO21" s="25"/>
      <c r="CP21" s="25"/>
      <c r="CQ21" s="25"/>
      <c r="CR21" s="25"/>
      <c r="CS21" s="25"/>
      <c r="CT21" s="25"/>
      <c r="CU21" s="29"/>
    </row>
    <row r="22" spans="1:99" x14ac:dyDescent="0.25">
      <c r="A22" s="45">
        <v>77.2</v>
      </c>
      <c r="B22" s="47" t="b">
        <v>1</v>
      </c>
      <c r="U22" s="36"/>
      <c r="V22" s="36"/>
      <c r="W22" s="9"/>
      <c r="X22" s="8"/>
      <c r="Y22" s="8"/>
      <c r="Z22" s="8"/>
      <c r="AA22" s="8"/>
      <c r="AB22" s="8"/>
      <c r="AC22" s="8"/>
      <c r="AD22" s="8"/>
      <c r="AE22" s="8"/>
      <c r="AG22" s="36">
        <v>75.252173913043436</v>
      </c>
      <c r="AH22" s="36">
        <v>77.54347826086952</v>
      </c>
      <c r="AI22" s="9">
        <v>274</v>
      </c>
      <c r="AJ22" s="8">
        <v>7.2202568431266823E-2</v>
      </c>
      <c r="AK22" s="8">
        <v>6.1838322829626868E-2</v>
      </c>
      <c r="AL22" s="8">
        <v>1.0978555533190271E-2</v>
      </c>
      <c r="AM22" s="8" t="e">
        <f ca="1"/>
        <v>#N/A</v>
      </c>
      <c r="AN22" s="8" t="e">
        <v>#DIV/0!</v>
      </c>
      <c r="AO22" s="8">
        <v>6.8413872046317881E-2</v>
      </c>
      <c r="AP22" s="8">
        <v>0</v>
      </c>
      <c r="AQ22" s="8">
        <v>8.3350375478535743E-2</v>
      </c>
      <c r="AS22" s="36">
        <v>66.163333333333341</v>
      </c>
      <c r="AT22" s="36">
        <v>67.92</v>
      </c>
      <c r="AU22" s="9">
        <v>149</v>
      </c>
      <c r="AV22" s="8">
        <v>7.1579995506595273E-2</v>
      </c>
      <c r="AW22" s="8">
        <v>7.0216919859262372E-2</v>
      </c>
      <c r="AX22" s="8">
        <v>9.634764037940613E-3</v>
      </c>
      <c r="AY22" s="8" t="e">
        <f ca="1"/>
        <v>#N/A</v>
      </c>
      <c r="AZ22" s="8" t="e">
        <v>#DIV/0!</v>
      </c>
      <c r="BA22" s="8">
        <v>5.5747198373519324E-2</v>
      </c>
      <c r="BB22" s="8">
        <v>0</v>
      </c>
      <c r="BC22" s="8">
        <v>5.9927476610416586E-2</v>
      </c>
      <c r="BE22" s="42"/>
      <c r="BF22" s="25"/>
      <c r="BG22" s="25"/>
      <c r="BH22" s="25"/>
      <c r="BI22" s="25"/>
      <c r="BJ22" s="25"/>
      <c r="BK22" s="25"/>
      <c r="BL22" s="25"/>
      <c r="BM22" s="25"/>
      <c r="BN22" s="25"/>
      <c r="BO22" s="25"/>
      <c r="BP22" s="25"/>
      <c r="BQ22" s="25"/>
      <c r="BR22" s="25"/>
      <c r="BS22" s="25"/>
      <c r="BT22" s="25"/>
      <c r="BU22" s="25"/>
      <c r="BV22" s="25"/>
      <c r="BW22" s="25"/>
      <c r="BX22" s="25"/>
      <c r="BY22" s="29"/>
      <c r="CA22" s="42"/>
      <c r="CB22" s="25"/>
      <c r="CC22" s="25"/>
      <c r="CD22" s="25"/>
      <c r="CE22" s="25"/>
      <c r="CF22" s="25"/>
      <c r="CG22" s="25"/>
      <c r="CH22" s="25"/>
      <c r="CI22" s="25"/>
      <c r="CJ22" s="25"/>
      <c r="CK22" s="25"/>
      <c r="CL22" s="25"/>
      <c r="CM22" s="25"/>
      <c r="CN22" s="25"/>
      <c r="CO22" s="25"/>
      <c r="CP22" s="25"/>
      <c r="CQ22" s="25"/>
      <c r="CR22" s="25"/>
      <c r="CS22" s="25"/>
      <c r="CT22" s="25"/>
      <c r="CU22" s="29"/>
    </row>
    <row r="23" spans="1:99" x14ac:dyDescent="0.25">
      <c r="A23" s="45">
        <v>76.900000000000006</v>
      </c>
      <c r="B23" s="47" t="b">
        <v>1</v>
      </c>
      <c r="U23" s="36"/>
      <c r="V23" s="36"/>
      <c r="W23" s="9"/>
      <c r="X23" s="8"/>
      <c r="Y23" s="8"/>
      <c r="Z23" s="8"/>
      <c r="AA23" s="8"/>
      <c r="AB23" s="8"/>
      <c r="AC23" s="8"/>
      <c r="AD23" s="8"/>
      <c r="AE23" s="8"/>
      <c r="AG23" s="36">
        <v>77.54347826086952</v>
      </c>
      <c r="AH23" s="36">
        <v>79.834782608695605</v>
      </c>
      <c r="AI23" s="9">
        <v>251</v>
      </c>
      <c r="AJ23" s="8">
        <v>5.8577402880459428E-2</v>
      </c>
      <c r="AK23" s="8">
        <v>5.0737981033099899E-2</v>
      </c>
      <c r="AL23" s="8">
        <v>1.0621119916385258E-2</v>
      </c>
      <c r="AM23" s="8" t="e">
        <f ca="1"/>
        <v>#N/A</v>
      </c>
      <c r="AN23" s="8" t="e">
        <v>#DIV/0!</v>
      </c>
      <c r="AO23" s="8">
        <v>5.6026786758192282E-2</v>
      </c>
      <c r="AP23" s="8">
        <v>0</v>
      </c>
      <c r="AQ23" s="8">
        <v>7.6273612206745001E-2</v>
      </c>
      <c r="AS23" s="36">
        <v>67.92</v>
      </c>
      <c r="AT23" s="36">
        <v>69.676666666666662</v>
      </c>
      <c r="AU23" s="9">
        <v>176</v>
      </c>
      <c r="AV23" s="8">
        <v>7.3406809572025999E-2</v>
      </c>
      <c r="AW23" s="8">
        <v>6.9157294412620252E-2</v>
      </c>
      <c r="AX23" s="8">
        <v>9.3933462949569169E-3</v>
      </c>
      <c r="AY23" s="8" t="e">
        <f ca="1"/>
        <v>#N/A</v>
      </c>
      <c r="AZ23" s="8" t="e">
        <v>#DIV/0!</v>
      </c>
      <c r="BA23" s="8">
        <v>5.8927300961854834E-2</v>
      </c>
      <c r="BB23" s="8">
        <v>0</v>
      </c>
      <c r="BC23" s="8">
        <v>6.3203040635314567E-2</v>
      </c>
      <c r="BE23" s="42"/>
      <c r="BF23" s="25"/>
      <c r="BG23" s="25"/>
      <c r="BH23" s="25"/>
      <c r="BI23" s="25"/>
      <c r="BJ23" s="25"/>
      <c r="BK23" s="25"/>
      <c r="BL23" s="25"/>
      <c r="BM23" s="25"/>
      <c r="BN23" s="25"/>
      <c r="BO23" s="25"/>
      <c r="BP23" s="25"/>
      <c r="BQ23" s="25"/>
      <c r="BR23" s="25"/>
      <c r="BS23" s="25"/>
      <c r="BT23" s="25"/>
      <c r="BU23" s="25"/>
      <c r="BV23" s="25"/>
      <c r="BW23" s="25"/>
      <c r="BX23" s="25"/>
      <c r="BY23" s="29"/>
      <c r="CA23" s="42"/>
      <c r="CB23" s="25"/>
      <c r="CC23" s="25"/>
      <c r="CD23" s="25"/>
      <c r="CE23" s="25"/>
      <c r="CF23" s="25"/>
      <c r="CG23" s="25"/>
      <c r="CH23" s="25"/>
      <c r="CI23" s="25"/>
      <c r="CJ23" s="25"/>
      <c r="CK23" s="25"/>
      <c r="CL23" s="25"/>
      <c r="CM23" s="25"/>
      <c r="CN23" s="25"/>
      <c r="CO23" s="25"/>
      <c r="CP23" s="25"/>
      <c r="CQ23" s="25"/>
      <c r="CR23" s="25"/>
      <c r="CS23" s="25"/>
      <c r="CT23" s="25"/>
      <c r="CU23" s="29"/>
    </row>
    <row r="24" spans="1:99" x14ac:dyDescent="0.25">
      <c r="A24" s="45">
        <v>76.599999999999994</v>
      </c>
      <c r="B24" s="47" t="b">
        <v>1</v>
      </c>
      <c r="U24" s="36"/>
      <c r="V24" s="36"/>
      <c r="W24" s="9"/>
      <c r="X24" s="8"/>
      <c r="Y24" s="8"/>
      <c r="Z24" s="8"/>
      <c r="AA24" s="8"/>
      <c r="AB24" s="8"/>
      <c r="AC24" s="8"/>
      <c r="AD24" s="8"/>
      <c r="AE24" s="8"/>
      <c r="AG24" s="36">
        <v>79.834782608695605</v>
      </c>
      <c r="AH24" s="36">
        <v>82.126086956521689</v>
      </c>
      <c r="AI24" s="9">
        <v>150</v>
      </c>
      <c r="AJ24" s="8">
        <v>4.4863245046533162E-2</v>
      </c>
      <c r="AK24" s="8">
        <v>4.0281467656040126E-2</v>
      </c>
      <c r="AL24" s="8">
        <v>1.0275321551837413E-2</v>
      </c>
      <c r="AM24" s="8" t="e">
        <f ca="1"/>
        <v>#N/A</v>
      </c>
      <c r="AN24" s="8" t="e">
        <v>#DIV/0!</v>
      </c>
      <c r="AO24" s="8">
        <v>4.3639701470066683E-2</v>
      </c>
      <c r="AP24" s="8">
        <v>0</v>
      </c>
      <c r="AQ24" s="8">
        <v>6.5133114649901236E-2</v>
      </c>
      <c r="AS24" s="36">
        <v>69.676666666666662</v>
      </c>
      <c r="AT24" s="36">
        <v>71.433333333333323</v>
      </c>
      <c r="AU24" s="9">
        <v>99</v>
      </c>
      <c r="AV24" s="8">
        <v>7.2769195185411473E-2</v>
      </c>
      <c r="AW24" s="8">
        <v>6.6144927461329828E-2</v>
      </c>
      <c r="AX24" s="8">
        <v>9.1579777428409948E-3</v>
      </c>
      <c r="AY24" s="8" t="e">
        <f ca="1"/>
        <v>#N/A</v>
      </c>
      <c r="AZ24" s="8" t="e">
        <v>#DIV/0!</v>
      </c>
      <c r="BA24" s="8">
        <v>6.2107403550190177E-2</v>
      </c>
      <c r="BB24" s="8">
        <v>0</v>
      </c>
      <c r="BC24" s="8">
        <v>6.5514231440331194E-2</v>
      </c>
      <c r="BE24" s="42"/>
      <c r="BF24" s="25"/>
      <c r="BG24" s="25"/>
      <c r="BH24" s="25"/>
      <c r="BI24" s="25"/>
      <c r="BJ24" s="25"/>
      <c r="BK24" s="25"/>
      <c r="BL24" s="25"/>
      <c r="BM24" s="25"/>
      <c r="BN24" s="25"/>
      <c r="BO24" s="25"/>
      <c r="BP24" s="25"/>
      <c r="BQ24" s="25"/>
      <c r="BR24" s="25"/>
      <c r="BS24" s="25"/>
      <c r="BT24" s="25"/>
      <c r="BU24" s="25"/>
      <c r="BV24" s="25"/>
      <c r="BW24" s="25"/>
      <c r="BX24" s="25"/>
      <c r="BY24" s="29"/>
      <c r="CA24" s="42"/>
      <c r="CB24" s="25"/>
      <c r="CC24" s="25"/>
      <c r="CD24" s="25"/>
      <c r="CE24" s="25"/>
      <c r="CF24" s="25"/>
      <c r="CG24" s="25"/>
      <c r="CH24" s="25"/>
      <c r="CI24" s="25"/>
      <c r="CJ24" s="25"/>
      <c r="CK24" s="25"/>
      <c r="CL24" s="25"/>
      <c r="CM24" s="25"/>
      <c r="CN24" s="25"/>
      <c r="CO24" s="25"/>
      <c r="CP24" s="25"/>
      <c r="CQ24" s="25"/>
      <c r="CR24" s="25"/>
      <c r="CS24" s="25"/>
      <c r="CT24" s="25"/>
      <c r="CU24" s="29"/>
    </row>
    <row r="25" spans="1:99" x14ac:dyDescent="0.25">
      <c r="A25" s="45">
        <v>76.2</v>
      </c>
      <c r="B25" s="47" t="b">
        <v>1</v>
      </c>
      <c r="U25" s="36"/>
      <c r="V25" s="36"/>
      <c r="W25" s="9"/>
      <c r="X25" s="8"/>
      <c r="Y25" s="8"/>
      <c r="Z25" s="8"/>
      <c r="AA25" s="8"/>
      <c r="AB25" s="8"/>
      <c r="AC25" s="8"/>
      <c r="AD25" s="8"/>
      <c r="AE25" s="8"/>
      <c r="AG25" s="36">
        <v>82.126086956521689</v>
      </c>
      <c r="AH25" s="36">
        <v>84.417391304347774</v>
      </c>
      <c r="AI25" s="9">
        <v>67</v>
      </c>
      <c r="AJ25" s="8">
        <v>3.2436514027387564E-2</v>
      </c>
      <c r="AK25" s="8">
        <v>3.1033315461897026E-2</v>
      </c>
      <c r="AL25" s="8">
        <v>9.9407815583338888E-3</v>
      </c>
      <c r="AM25" s="8" t="e">
        <f ca="1"/>
        <v>#N/A</v>
      </c>
      <c r="AN25" s="8" t="e">
        <v>#DIV/0!</v>
      </c>
      <c r="AO25" s="8">
        <v>3.1252616181941084E-2</v>
      </c>
      <c r="AP25" s="8">
        <v>0</v>
      </c>
      <c r="AQ25" s="8">
        <v>4.9847643450564805E-2</v>
      </c>
      <c r="AS25" s="36">
        <v>71.433333333333323</v>
      </c>
      <c r="AT25" s="36">
        <v>73.189999999999984</v>
      </c>
      <c r="AU25" s="9">
        <v>305</v>
      </c>
      <c r="AV25" s="8">
        <v>6.9730910116253986E-2</v>
      </c>
      <c r="AW25" s="8">
        <v>6.1567770492384155E-2</v>
      </c>
      <c r="AX25" s="8">
        <v>8.9285068073551299E-3</v>
      </c>
      <c r="AY25" s="8" t="e">
        <f ca="1"/>
        <v>#N/A</v>
      </c>
      <c r="AZ25" s="8" t="e">
        <v>#DIV/0!</v>
      </c>
      <c r="BA25" s="8">
        <v>6.5226317630639463E-2</v>
      </c>
      <c r="BB25" s="8">
        <v>0</v>
      </c>
      <c r="BC25" s="8">
        <v>6.6676502319672704E-2</v>
      </c>
      <c r="BE25" s="43"/>
      <c r="BF25" s="39"/>
      <c r="BG25" s="39"/>
      <c r="BH25" s="39"/>
      <c r="BI25" s="39"/>
      <c r="BJ25" s="39"/>
      <c r="BK25" s="39"/>
      <c r="BL25" s="39"/>
      <c r="BM25" s="39"/>
      <c r="BN25" s="39"/>
      <c r="BO25" s="39"/>
      <c r="BP25" s="39"/>
      <c r="BQ25" s="39"/>
      <c r="BR25" s="39"/>
      <c r="BS25" s="39"/>
      <c r="BT25" s="39"/>
      <c r="BU25" s="39"/>
      <c r="BV25" s="39"/>
      <c r="BW25" s="39"/>
      <c r="BX25" s="39"/>
      <c r="BY25" s="44"/>
      <c r="CA25" s="43"/>
      <c r="CB25" s="39"/>
      <c r="CC25" s="39"/>
      <c r="CD25" s="39"/>
      <c r="CE25" s="39"/>
      <c r="CF25" s="39"/>
      <c r="CG25" s="39"/>
      <c r="CH25" s="39"/>
      <c r="CI25" s="39"/>
      <c r="CJ25" s="39"/>
      <c r="CK25" s="39"/>
      <c r="CL25" s="39"/>
      <c r="CM25" s="39"/>
      <c r="CN25" s="39"/>
      <c r="CO25" s="39"/>
      <c r="CP25" s="39"/>
      <c r="CQ25" s="39"/>
      <c r="CR25" s="39"/>
      <c r="CS25" s="39"/>
      <c r="CT25" s="39"/>
      <c r="CU25" s="44"/>
    </row>
    <row r="26" spans="1:99" x14ac:dyDescent="0.25">
      <c r="A26" s="45">
        <v>76.099999999999994</v>
      </c>
      <c r="B26" s="47" t="b">
        <v>1</v>
      </c>
      <c r="U26" s="36"/>
      <c r="V26" s="36"/>
      <c r="W26" s="9"/>
      <c r="X26" s="8"/>
      <c r="Y26" s="8"/>
      <c r="Z26" s="8"/>
      <c r="AA26" s="8"/>
      <c r="AB26" s="8"/>
      <c r="AC26" s="8"/>
      <c r="AD26" s="8"/>
      <c r="AE26" s="8"/>
      <c r="AG26" s="36">
        <v>84.417391304347774</v>
      </c>
      <c r="AH26" s="36">
        <v>86.708695652173859</v>
      </c>
      <c r="AI26" s="9">
        <v>27</v>
      </c>
      <c r="AJ26" s="8">
        <v>2.213912020599984E-2</v>
      </c>
      <c r="AK26" s="8">
        <v>2.3261099958525211E-2</v>
      </c>
      <c r="AL26" s="8">
        <v>9.6171333901311495E-3</v>
      </c>
      <c r="AM26" s="8" t="e">
        <f ca="1"/>
        <v>#N/A</v>
      </c>
      <c r="AN26" s="8" t="e">
        <v>#DIV/0!</v>
      </c>
      <c r="AO26" s="8">
        <v>1.8865530893815596E-2</v>
      </c>
      <c r="AP26" s="8">
        <v>0</v>
      </c>
      <c r="AQ26" s="8">
        <v>3.079875455953851E-2</v>
      </c>
      <c r="AS26" s="36">
        <v>73.189999999999984</v>
      </c>
      <c r="AT26" s="36">
        <v>74.946666666666644</v>
      </c>
      <c r="AU26" s="9">
        <v>392</v>
      </c>
      <c r="AV26" s="8">
        <v>6.4590646059439871E-2</v>
      </c>
      <c r="AW26" s="8">
        <v>5.5880852754803811E-2</v>
      </c>
      <c r="AX26" s="8">
        <v>8.704785712250418E-3</v>
      </c>
      <c r="AY26" s="8" t="e">
        <f ca="1"/>
        <v>#N/A</v>
      </c>
      <c r="AZ26" s="8" t="e">
        <v>#DIV/0!</v>
      </c>
      <c r="BA26" s="8">
        <v>6.2105680046198986E-2</v>
      </c>
      <c r="BB26" s="8">
        <v>0</v>
      </c>
      <c r="BC26" s="8">
        <v>6.6510015755968932E-2</v>
      </c>
    </row>
    <row r="27" spans="1:99" x14ac:dyDescent="0.25">
      <c r="A27" s="45">
        <v>75.3</v>
      </c>
      <c r="B27" s="47" t="b">
        <v>1</v>
      </c>
      <c r="U27" s="36"/>
      <c r="V27" s="36"/>
      <c r="W27" s="9"/>
      <c r="X27" s="8"/>
      <c r="Y27" s="8"/>
      <c r="Z27" s="8"/>
      <c r="AA27" s="8"/>
      <c r="AB27" s="8"/>
      <c r="AC27" s="8"/>
      <c r="AD27" s="8"/>
      <c r="AE27" s="8"/>
      <c r="AG27" s="36">
        <v>86.708695652173859</v>
      </c>
      <c r="AH27" s="36">
        <v>89</v>
      </c>
      <c r="AI27" s="9">
        <v>30</v>
      </c>
      <c r="AJ27" s="8">
        <v>1.4264907884124045E-2</v>
      </c>
      <c r="AK27" s="8">
        <v>1.7003141093823948E-2</v>
      </c>
      <c r="AL27" s="8">
        <v>9.3040224353425627E-3</v>
      </c>
      <c r="AM27" s="8" t="e">
        <f ca="1"/>
        <v>#N/A</v>
      </c>
      <c r="AN27" s="8" t="e">
        <v>#DIV/0!</v>
      </c>
      <c r="AO27" s="8">
        <v>6.4784456056899975E-3</v>
      </c>
      <c r="AP27" s="8">
        <v>0</v>
      </c>
      <c r="AQ27" s="8">
        <v>9.7561224392954671E-3</v>
      </c>
      <c r="AS27" s="36">
        <v>74.946666666666644</v>
      </c>
      <c r="AT27" s="36">
        <v>76.703333333333305</v>
      </c>
      <c r="AU27" s="9">
        <v>251</v>
      </c>
      <c r="AV27" s="8">
        <v>5.7833629134494635E-2</v>
      </c>
      <c r="AW27" s="8">
        <v>4.9545781929116184E-2</v>
      </c>
      <c r="AX27" s="8">
        <v>8.4866703840980051E-3</v>
      </c>
      <c r="AY27" s="8" t="e">
        <f ca="1"/>
        <v>#N/A</v>
      </c>
      <c r="AZ27" s="8" t="e">
        <v>#DIV/0!</v>
      </c>
      <c r="BA27" s="8">
        <v>5.4824826582400954E-2</v>
      </c>
      <c r="BB27" s="8">
        <v>0</v>
      </c>
      <c r="BC27" s="8">
        <v>6.4844879955498924E-2</v>
      </c>
      <c r="BE27" s="61"/>
      <c r="BF27" s="62"/>
      <c r="BG27" s="62"/>
      <c r="BH27" s="62"/>
      <c r="BI27" s="62"/>
      <c r="BJ27" s="62"/>
      <c r="BK27" s="62"/>
      <c r="BL27" s="62"/>
      <c r="BM27" s="62"/>
      <c r="BN27" s="62"/>
      <c r="BO27" s="62"/>
      <c r="BP27" s="62"/>
      <c r="BQ27" s="62"/>
      <c r="BR27" s="62"/>
      <c r="BS27" s="62"/>
      <c r="BT27" s="62"/>
      <c r="BU27" s="62"/>
      <c r="BV27" s="62"/>
      <c r="BW27" s="62"/>
      <c r="BX27" s="62"/>
      <c r="BY27" s="62"/>
      <c r="CA27" s="61"/>
      <c r="CB27" s="62"/>
      <c r="CC27" s="62"/>
      <c r="CD27" s="62"/>
      <c r="CE27" s="62"/>
      <c r="CF27" s="62"/>
      <c r="CG27" s="62"/>
      <c r="CH27" s="62"/>
      <c r="CI27" s="62"/>
      <c r="CJ27" s="62"/>
      <c r="CK27" s="62"/>
      <c r="CL27" s="62"/>
      <c r="CM27" s="62"/>
      <c r="CN27" s="62"/>
      <c r="CO27" s="62"/>
      <c r="CP27" s="62"/>
      <c r="CQ27" s="62"/>
      <c r="CR27" s="62"/>
      <c r="CS27" s="62"/>
      <c r="CT27" s="62"/>
      <c r="CU27" s="62"/>
    </row>
    <row r="28" spans="1:99" x14ac:dyDescent="0.25">
      <c r="A28" s="45">
        <v>75.900000000000006</v>
      </c>
      <c r="B28" s="47" t="b">
        <v>1</v>
      </c>
      <c r="U28" s="36"/>
      <c r="V28" s="36"/>
      <c r="W28" s="9"/>
      <c r="X28" s="8"/>
      <c r="Y28" s="8"/>
      <c r="Z28" s="8"/>
      <c r="AA28" s="8"/>
      <c r="AB28" s="8"/>
      <c r="AC28" s="8"/>
      <c r="AD28" s="8"/>
      <c r="AE28" s="8"/>
      <c r="AG28" s="36"/>
      <c r="AH28" s="36"/>
      <c r="AI28" s="9"/>
      <c r="AJ28" s="8"/>
      <c r="AK28" s="8"/>
      <c r="AL28" s="8"/>
      <c r="AM28" s="8"/>
      <c r="AN28" s="8"/>
      <c r="AO28" s="8"/>
      <c r="AP28" s="8"/>
      <c r="AQ28" s="8"/>
      <c r="AS28" s="36">
        <v>76.703333333333305</v>
      </c>
      <c r="AT28" s="36">
        <v>78.459999999999965</v>
      </c>
      <c r="AU28" s="9">
        <v>176</v>
      </c>
      <c r="AV28" s="8">
        <v>5.0056187566635768E-2</v>
      </c>
      <c r="AW28" s="8">
        <v>4.2983349234516299E-2</v>
      </c>
      <c r="AX28" s="8">
        <v>8.2740203595094153E-3</v>
      </c>
      <c r="AY28" s="8" t="e">
        <f ca="1"/>
        <v>#N/A</v>
      </c>
      <c r="AZ28" s="8" t="e">
        <v>#DIV/0!</v>
      </c>
      <c r="BA28" s="8">
        <v>4.7543973118602589E-2</v>
      </c>
      <c r="BB28" s="8">
        <v>0</v>
      </c>
      <c r="BC28" s="8">
        <v>6.1528209132701961E-2</v>
      </c>
      <c r="BE28" s="22"/>
      <c r="BF28" s="22"/>
      <c r="BH28" s="55"/>
      <c r="BI28" s="56"/>
      <c r="BJ28" s="56"/>
      <c r="BK28" s="56"/>
      <c r="BL28" s="56"/>
      <c r="BM28" s="57"/>
      <c r="CA28" s="22"/>
      <c r="CB28" s="22"/>
      <c r="CD28" s="55"/>
      <c r="CE28" s="56"/>
      <c r="CF28" s="56"/>
      <c r="CG28" s="56"/>
      <c r="CH28" s="56"/>
      <c r="CI28" s="57"/>
    </row>
    <row r="29" spans="1:99" x14ac:dyDescent="0.25">
      <c r="A29" s="45">
        <v>74.2</v>
      </c>
      <c r="B29" s="47" t="b">
        <v>1</v>
      </c>
      <c r="U29" s="36"/>
      <c r="V29" s="36"/>
      <c r="W29" s="9"/>
      <c r="X29" s="8"/>
      <c r="Y29" s="8"/>
      <c r="Z29" s="8"/>
      <c r="AA29" s="8"/>
      <c r="AB29" s="8"/>
      <c r="AC29" s="8"/>
      <c r="AD29" s="8"/>
      <c r="AE29" s="8"/>
      <c r="AG29" s="36"/>
      <c r="AH29" s="36"/>
      <c r="AI29" s="9"/>
      <c r="AJ29" s="8"/>
      <c r="AK29" s="8"/>
      <c r="AL29" s="8"/>
      <c r="AM29" s="8"/>
      <c r="AN29" s="8"/>
      <c r="AO29" s="8"/>
      <c r="AP29" s="8"/>
      <c r="AQ29" s="8"/>
      <c r="AS29" s="36">
        <v>78.459999999999965</v>
      </c>
      <c r="AT29" s="36">
        <v>80.216666666666626</v>
      </c>
      <c r="AU29" s="9">
        <v>177</v>
      </c>
      <c r="AV29" s="8">
        <v>4.1879508766136664E-2</v>
      </c>
      <c r="AW29" s="8">
        <v>3.6542702885119627E-2</v>
      </c>
      <c r="AX29" s="8">
        <v>8.0666986946791308E-3</v>
      </c>
      <c r="AY29" s="8" t="e">
        <f ca="1"/>
        <v>#N/A</v>
      </c>
      <c r="AZ29" s="8" t="e">
        <v>#DIV/0!</v>
      </c>
      <c r="BA29" s="8">
        <v>4.0263119654804447E-2</v>
      </c>
      <c r="BB29" s="8">
        <v>0</v>
      </c>
      <c r="BC29" s="8">
        <v>5.6434190010282936E-2</v>
      </c>
      <c r="BE29" s="40"/>
      <c r="BF29" s="41"/>
      <c r="BH29" s="11"/>
      <c r="BI29" s="36"/>
      <c r="BJ29" s="45"/>
      <c r="BK29" s="45"/>
      <c r="BL29" s="36"/>
      <c r="BM29" s="38"/>
      <c r="CA29" s="40"/>
      <c r="CB29" s="41"/>
      <c r="CD29" s="11"/>
      <c r="CE29" s="36"/>
      <c r="CF29" s="36"/>
      <c r="CG29" s="36"/>
      <c r="CH29" s="36"/>
      <c r="CI29" s="38"/>
    </row>
    <row r="30" spans="1:99" x14ac:dyDescent="0.25">
      <c r="A30" s="45">
        <v>73.5</v>
      </c>
      <c r="B30" s="47" t="b">
        <v>1</v>
      </c>
      <c r="U30" s="36"/>
      <c r="V30" s="36"/>
      <c r="W30" s="9"/>
      <c r="X30" s="8"/>
      <c r="Y30" s="8"/>
      <c r="Z30" s="8"/>
      <c r="AA30" s="8"/>
      <c r="AB30" s="8"/>
      <c r="AC30" s="8"/>
      <c r="AD30" s="8"/>
      <c r="AE30" s="8"/>
      <c r="AG30" s="36"/>
      <c r="AH30" s="36"/>
      <c r="AI30" s="9"/>
      <c r="AJ30" s="8"/>
      <c r="AK30" s="8"/>
      <c r="AL30" s="8"/>
      <c r="AM30" s="8"/>
      <c r="AN30" s="8"/>
      <c r="AO30" s="8"/>
      <c r="AP30" s="8"/>
      <c r="AQ30" s="8"/>
      <c r="AS30" s="36">
        <v>80.216666666666626</v>
      </c>
      <c r="AT30" s="36">
        <v>81.973333333333287</v>
      </c>
      <c r="AU30" s="9">
        <v>103</v>
      </c>
      <c r="AV30" s="8">
        <v>3.3869738927564175E-2</v>
      </c>
      <c r="AW30" s="8">
        <v>3.0486797850880709E-2</v>
      </c>
      <c r="AX30" s="8">
        <v>7.8645718771952478E-3</v>
      </c>
      <c r="AY30" s="8" t="e">
        <f ca="1"/>
        <v>#N/A</v>
      </c>
      <c r="AZ30" s="8" t="e">
        <v>#DIV/0!</v>
      </c>
      <c r="BA30" s="8">
        <v>3.2982266191006304E-2</v>
      </c>
      <c r="BB30" s="8">
        <v>0</v>
      </c>
      <c r="BC30" s="8">
        <v>4.9479486250578186E-2</v>
      </c>
      <c r="BH30" s="11"/>
      <c r="BI30" s="36"/>
      <c r="BJ30" s="45"/>
      <c r="BK30" s="45"/>
      <c r="BL30" s="36"/>
      <c r="BM30" s="38"/>
      <c r="CD30" s="11"/>
      <c r="CE30" s="36"/>
      <c r="CF30" s="36"/>
      <c r="CG30" s="36"/>
      <c r="CH30" s="36"/>
      <c r="CI30" s="38"/>
    </row>
    <row r="31" spans="1:99" x14ac:dyDescent="0.25">
      <c r="A31" s="45">
        <v>73</v>
      </c>
      <c r="B31" s="47" t="b">
        <v>1</v>
      </c>
      <c r="U31" s="36"/>
      <c r="V31" s="36"/>
      <c r="W31" s="9"/>
      <c r="X31" s="8"/>
      <c r="Y31" s="8"/>
      <c r="Z31" s="8"/>
      <c r="AA31" s="8"/>
      <c r="AB31" s="8"/>
      <c r="AC31" s="8"/>
      <c r="AD31" s="8"/>
      <c r="AE31" s="8"/>
      <c r="AG31" s="36"/>
      <c r="AH31" s="36"/>
      <c r="AI31" s="9"/>
      <c r="AJ31" s="8"/>
      <c r="AK31" s="8"/>
      <c r="AL31" s="8"/>
      <c r="AM31" s="8"/>
      <c r="AN31" s="8"/>
      <c r="AO31" s="8"/>
      <c r="AP31" s="8"/>
      <c r="AQ31" s="8"/>
      <c r="AS31" s="36">
        <v>81.973333333333287</v>
      </c>
      <c r="AT31" s="36">
        <v>83.729999999999947</v>
      </c>
      <c r="AU31" s="9">
        <v>82</v>
      </c>
      <c r="AV31" s="8">
        <v>2.6478205575614977E-2</v>
      </c>
      <c r="AW31" s="8">
        <v>2.4991346430730199E-2</v>
      </c>
      <c r="AX31" s="8">
        <v>7.6675097400584757E-3</v>
      </c>
      <c r="AY31" s="8" t="e">
        <f ca="1"/>
        <v>#N/A</v>
      </c>
      <c r="AZ31" s="8" t="e">
        <v>#DIV/0!</v>
      </c>
      <c r="BA31" s="8">
        <v>2.570141272720794E-2</v>
      </c>
      <c r="BB31" s="8">
        <v>0</v>
      </c>
      <c r="BC31" s="8">
        <v>4.0649140531950234E-2</v>
      </c>
      <c r="BE31" s="58"/>
      <c r="BF31" s="59"/>
      <c r="BG31" s="59"/>
      <c r="BH31" s="59"/>
      <c r="BI31" s="59"/>
      <c r="BJ31" s="59"/>
      <c r="BK31" s="59"/>
      <c r="BL31" s="59"/>
      <c r="BM31" s="59"/>
      <c r="BN31" s="59"/>
      <c r="BO31" s="59"/>
      <c r="BP31" s="59"/>
      <c r="BQ31" s="59"/>
      <c r="BR31" s="59"/>
      <c r="BS31" s="59"/>
      <c r="BT31" s="59"/>
      <c r="BU31" s="59"/>
      <c r="BV31" s="59"/>
      <c r="BW31" s="59"/>
      <c r="BX31" s="59"/>
      <c r="BY31" s="60"/>
      <c r="CA31" s="58"/>
      <c r="CB31" s="59"/>
      <c r="CC31" s="59"/>
      <c r="CD31" s="59"/>
      <c r="CE31" s="59"/>
      <c r="CF31" s="59"/>
      <c r="CG31" s="59"/>
      <c r="CH31" s="59"/>
      <c r="CI31" s="59"/>
      <c r="CJ31" s="59"/>
      <c r="CK31" s="59"/>
      <c r="CL31" s="59"/>
      <c r="CM31" s="59"/>
      <c r="CN31" s="59"/>
      <c r="CO31" s="59"/>
      <c r="CP31" s="59"/>
      <c r="CQ31" s="59"/>
      <c r="CR31" s="59"/>
      <c r="CS31" s="59"/>
      <c r="CT31" s="59"/>
      <c r="CU31" s="60"/>
    </row>
    <row r="32" spans="1:99" x14ac:dyDescent="0.25">
      <c r="A32" s="45">
        <v>72.8</v>
      </c>
      <c r="B32" s="47" t="b">
        <v>1</v>
      </c>
      <c r="U32" s="36"/>
      <c r="V32" s="36"/>
      <c r="W32" s="9"/>
      <c r="X32" s="8"/>
      <c r="Y32" s="8"/>
      <c r="Z32" s="8"/>
      <c r="AA32" s="8"/>
      <c r="AB32" s="8"/>
      <c r="AC32" s="8"/>
      <c r="AD32" s="8"/>
      <c r="AE32" s="8"/>
      <c r="AG32" s="36"/>
      <c r="AH32" s="36"/>
      <c r="AI32" s="9"/>
      <c r="AJ32" s="8"/>
      <c r="AK32" s="8"/>
      <c r="AL32" s="8"/>
      <c r="AM32" s="8"/>
      <c r="AN32" s="8"/>
      <c r="AO32" s="8"/>
      <c r="AP32" s="8"/>
      <c r="AQ32" s="8"/>
      <c r="AS32" s="36">
        <v>83.729999999999947</v>
      </c>
      <c r="AT32" s="36">
        <v>85.486666666666608</v>
      </c>
      <c r="AU32" s="9">
        <v>23</v>
      </c>
      <c r="AV32" s="8">
        <v>2.0009288491867228E-2</v>
      </c>
      <c r="AW32" s="8">
        <v>2.0153330233505184E-2</v>
      </c>
      <c r="AX32" s="8">
        <v>7.4753853778573021E-3</v>
      </c>
      <c r="AY32" s="8" t="e">
        <f ca="1"/>
        <v>#N/A</v>
      </c>
      <c r="AZ32" s="8" t="e">
        <v>#DIV/0!</v>
      </c>
      <c r="BA32" s="8">
        <v>1.8420559263409797E-2</v>
      </c>
      <c r="BB32" s="8">
        <v>0</v>
      </c>
      <c r="BC32" s="8">
        <v>3.0046436951708944E-2</v>
      </c>
      <c r="BE32" s="42"/>
      <c r="BF32" s="25"/>
      <c r="BG32" s="25"/>
      <c r="BH32" s="25"/>
      <c r="BI32" s="25"/>
      <c r="BJ32" s="25"/>
      <c r="BK32" s="25"/>
      <c r="BL32" s="25"/>
      <c r="BM32" s="25"/>
      <c r="BN32" s="25"/>
      <c r="BO32" s="25"/>
      <c r="BP32" s="25"/>
      <c r="BQ32" s="25"/>
      <c r="BR32" s="25"/>
      <c r="BS32" s="25"/>
      <c r="BT32" s="25"/>
      <c r="BU32" s="25"/>
      <c r="BV32" s="25"/>
      <c r="BW32" s="25"/>
      <c r="BX32" s="25"/>
      <c r="BY32" s="29"/>
      <c r="CA32" s="42"/>
      <c r="CB32" s="25"/>
      <c r="CC32" s="25"/>
      <c r="CD32" s="25"/>
      <c r="CE32" s="25"/>
      <c r="CF32" s="25"/>
      <c r="CG32" s="25"/>
      <c r="CH32" s="25"/>
      <c r="CI32" s="25"/>
      <c r="CJ32" s="25"/>
      <c r="CK32" s="25"/>
      <c r="CL32" s="25"/>
      <c r="CM32" s="25"/>
      <c r="CN32" s="25"/>
      <c r="CO32" s="25"/>
      <c r="CP32" s="25"/>
      <c r="CQ32" s="25"/>
      <c r="CR32" s="25"/>
      <c r="CS32" s="25"/>
      <c r="CT32" s="25"/>
      <c r="CU32" s="29"/>
    </row>
    <row r="33" spans="1:99" x14ac:dyDescent="0.25">
      <c r="A33" s="45">
        <v>73.3</v>
      </c>
      <c r="B33" s="47" t="b">
        <v>1</v>
      </c>
      <c r="U33" s="36"/>
      <c r="V33" s="36"/>
      <c r="W33" s="9"/>
      <c r="X33" s="8"/>
      <c r="Y33" s="8"/>
      <c r="Z33" s="8"/>
      <c r="AA33" s="8"/>
      <c r="AB33" s="8"/>
      <c r="AC33" s="8"/>
      <c r="AD33" s="8"/>
      <c r="AE33" s="8"/>
      <c r="AG33" s="36"/>
      <c r="AH33" s="36"/>
      <c r="AI33" s="9"/>
      <c r="AJ33" s="8"/>
      <c r="AK33" s="8"/>
      <c r="AL33" s="8"/>
      <c r="AM33" s="8"/>
      <c r="AN33" s="8"/>
      <c r="AO33" s="8"/>
      <c r="AP33" s="8"/>
      <c r="AQ33" s="8"/>
      <c r="AS33" s="36">
        <v>85.486666666666608</v>
      </c>
      <c r="AT33" s="36">
        <v>87.243333333333268</v>
      </c>
      <c r="AU33" s="9">
        <v>24</v>
      </c>
      <c r="AV33" s="8">
        <v>1.4616422830135201E-2</v>
      </c>
      <c r="AW33" s="8">
        <v>1.6005035537516643E-2</v>
      </c>
      <c r="AX33" s="8">
        <v>7.2880750650414772E-3</v>
      </c>
      <c r="AY33" s="8" t="e">
        <f ca="1"/>
        <v>#N/A</v>
      </c>
      <c r="AZ33" s="8" t="e">
        <v>#DIV/0!</v>
      </c>
      <c r="BA33" s="8">
        <v>1.1139705799611543E-2</v>
      </c>
      <c r="BB33" s="8">
        <v>0</v>
      </c>
      <c r="BC33" s="8">
        <v>1.8012571735488425E-2</v>
      </c>
      <c r="BE33" s="42"/>
      <c r="BF33" s="25"/>
      <c r="BG33" s="25"/>
      <c r="BH33" s="25"/>
      <c r="BI33" s="25"/>
      <c r="BJ33" s="25"/>
      <c r="BK33" s="25"/>
      <c r="BL33" s="25"/>
      <c r="BM33" s="25"/>
      <c r="BN33" s="25"/>
      <c r="BO33" s="25"/>
      <c r="BP33" s="25"/>
      <c r="BQ33" s="25"/>
      <c r="BR33" s="25"/>
      <c r="BS33" s="25"/>
      <c r="BT33" s="25"/>
      <c r="BU33" s="25"/>
      <c r="BV33" s="25"/>
      <c r="BW33" s="25"/>
      <c r="BX33" s="25"/>
      <c r="BY33" s="29"/>
      <c r="CA33" s="42"/>
      <c r="CB33" s="25"/>
      <c r="CC33" s="25"/>
      <c r="CD33" s="25"/>
      <c r="CE33" s="25"/>
      <c r="CF33" s="25"/>
      <c r="CG33" s="25"/>
      <c r="CH33" s="25"/>
      <c r="CI33" s="25"/>
      <c r="CJ33" s="25"/>
      <c r="CK33" s="25"/>
      <c r="CL33" s="25"/>
      <c r="CM33" s="25"/>
      <c r="CN33" s="25"/>
      <c r="CO33" s="25"/>
      <c r="CP33" s="25"/>
      <c r="CQ33" s="25"/>
      <c r="CR33" s="25"/>
      <c r="CS33" s="25"/>
      <c r="CT33" s="25"/>
      <c r="CU33" s="29"/>
    </row>
    <row r="34" spans="1:99" x14ac:dyDescent="0.25">
      <c r="A34" s="45">
        <v>73.599999999999994</v>
      </c>
      <c r="B34" s="47" t="b">
        <v>1</v>
      </c>
      <c r="G34" t="str">
        <f>AI2&amp;" Method Histogram"</f>
        <v>Scott Method Histogram</v>
      </c>
      <c r="U34" s="36"/>
      <c r="V34" s="36"/>
      <c r="W34" s="9"/>
      <c r="X34" s="8"/>
      <c r="Y34" s="8"/>
      <c r="Z34" s="8"/>
      <c r="AA34" s="8"/>
      <c r="AB34" s="8"/>
      <c r="AC34" s="8"/>
      <c r="AD34" s="8"/>
      <c r="AE34" s="8"/>
      <c r="AG34" s="36"/>
      <c r="AH34" s="36"/>
      <c r="AI34" s="9"/>
      <c r="AJ34" s="8"/>
      <c r="AK34" s="8"/>
      <c r="AL34" s="8"/>
      <c r="AM34" s="8"/>
      <c r="AN34" s="8"/>
      <c r="AO34" s="8"/>
      <c r="AP34" s="8"/>
      <c r="AQ34" s="8"/>
      <c r="AS34" s="36">
        <v>87.243333333333268</v>
      </c>
      <c r="AT34" s="36">
        <v>89</v>
      </c>
      <c r="AU34" s="9">
        <v>21</v>
      </c>
      <c r="AV34" s="8">
        <v>1.0320883161523575E-2</v>
      </c>
      <c r="AW34" s="8">
        <v>1.2530164397252186E-2</v>
      </c>
      <c r="AX34" s="8">
        <v>7.105458176245194E-3</v>
      </c>
      <c r="AY34" s="8" t="e">
        <f ca="1"/>
        <v>#N/A</v>
      </c>
      <c r="AZ34" s="8" t="e">
        <v>#DIV/0!</v>
      </c>
      <c r="BA34" s="8">
        <v>3.8588523358134008E-3</v>
      </c>
      <c r="BB34" s="8">
        <v>0</v>
      </c>
      <c r="BC34" s="8">
        <v>5.6062722403127374E-3</v>
      </c>
      <c r="BE34" s="42"/>
      <c r="BF34" s="25"/>
      <c r="BG34" s="25"/>
      <c r="BH34" s="25"/>
      <c r="BI34" s="25"/>
      <c r="BJ34" s="25"/>
      <c r="BK34" s="25"/>
      <c r="BL34" s="25"/>
      <c r="BM34" s="25"/>
      <c r="BN34" s="25"/>
      <c r="BO34" s="25"/>
      <c r="BP34" s="25"/>
      <c r="BQ34" s="25"/>
      <c r="BR34" s="25"/>
      <c r="BS34" s="25"/>
      <c r="BT34" s="25"/>
      <c r="BU34" s="25"/>
      <c r="BV34" s="25"/>
      <c r="BW34" s="25"/>
      <c r="BX34" s="25"/>
      <c r="BY34" s="29"/>
      <c r="CA34" s="42"/>
      <c r="CB34" s="25"/>
      <c r="CC34" s="25"/>
      <c r="CD34" s="25"/>
      <c r="CE34" s="25"/>
      <c r="CF34" s="25"/>
      <c r="CG34" s="25"/>
      <c r="CH34" s="25"/>
      <c r="CI34" s="25"/>
      <c r="CJ34" s="25"/>
      <c r="CK34" s="25"/>
      <c r="CL34" s="25"/>
      <c r="CM34" s="25"/>
      <c r="CN34" s="25"/>
      <c r="CO34" s="25"/>
      <c r="CP34" s="25"/>
      <c r="CQ34" s="25"/>
      <c r="CR34" s="25"/>
      <c r="CS34" s="25"/>
      <c r="CT34" s="25"/>
      <c r="CU34" s="29"/>
    </row>
    <row r="35" spans="1:99" x14ac:dyDescent="0.25">
      <c r="A35" s="45">
        <v>72.599999999999994</v>
      </c>
      <c r="B35" s="47" t="b">
        <v>1</v>
      </c>
      <c r="U35" s="36"/>
      <c r="V35" s="36"/>
      <c r="W35" s="9"/>
      <c r="X35" s="8"/>
      <c r="Y35" s="8"/>
      <c r="Z35" s="8"/>
      <c r="AA35" s="8"/>
      <c r="AB35" s="8"/>
      <c r="AC35" s="8"/>
      <c r="AD35" s="8"/>
      <c r="AE35" s="8"/>
      <c r="AG35" s="36"/>
      <c r="AH35" s="36"/>
      <c r="AI35" s="9"/>
      <c r="AJ35" s="8"/>
      <c r="AK35" s="8"/>
      <c r="AL35" s="8"/>
      <c r="AM35" s="8"/>
      <c r="AN35" s="8"/>
      <c r="AO35" s="8"/>
      <c r="AP35" s="8"/>
      <c r="AQ35" s="8"/>
      <c r="AS35" s="36"/>
      <c r="AT35" s="36"/>
      <c r="AU35" s="9"/>
      <c r="AV35" s="8"/>
      <c r="AW35" s="8"/>
      <c r="AX35" s="8"/>
      <c r="AY35" s="8"/>
      <c r="AZ35" s="8"/>
      <c r="BA35" s="8"/>
      <c r="BB35" s="8"/>
      <c r="BC35" s="8"/>
      <c r="BE35" s="42"/>
      <c r="BF35" s="25"/>
      <c r="BG35" s="25"/>
      <c r="BH35" s="25"/>
      <c r="BI35" s="25"/>
      <c r="BJ35" s="25"/>
      <c r="BK35" s="25"/>
      <c r="BL35" s="25"/>
      <c r="BM35" s="25"/>
      <c r="BN35" s="25"/>
      <c r="BO35" s="25"/>
      <c r="BP35" s="25"/>
      <c r="BQ35" s="25"/>
      <c r="BR35" s="25"/>
      <c r="BS35" s="25"/>
      <c r="BT35" s="25"/>
      <c r="BU35" s="25"/>
      <c r="BV35" s="25"/>
      <c r="BW35" s="25"/>
      <c r="BX35" s="25"/>
      <c r="BY35" s="29"/>
      <c r="CA35" s="42"/>
      <c r="CB35" s="25"/>
      <c r="CC35" s="25"/>
      <c r="CD35" s="25"/>
      <c r="CE35" s="25"/>
      <c r="CF35" s="25"/>
      <c r="CG35" s="25"/>
      <c r="CH35" s="25"/>
      <c r="CI35" s="25"/>
      <c r="CJ35" s="25"/>
      <c r="CK35" s="25"/>
      <c r="CL35" s="25"/>
      <c r="CM35" s="25"/>
      <c r="CN35" s="25"/>
      <c r="CO35" s="25"/>
      <c r="CP35" s="25"/>
      <c r="CQ35" s="25"/>
      <c r="CR35" s="25"/>
      <c r="CS35" s="25"/>
      <c r="CT35" s="25"/>
      <c r="CU35" s="29"/>
    </row>
    <row r="36" spans="1:99" x14ac:dyDescent="0.25">
      <c r="A36" s="45">
        <v>75.599999999999994</v>
      </c>
      <c r="B36" s="47" t="b">
        <v>1</v>
      </c>
      <c r="U36" s="36"/>
      <c r="V36" s="36"/>
      <c r="W36" s="9"/>
      <c r="X36" s="8"/>
      <c r="Y36" s="8"/>
      <c r="Z36" s="8"/>
      <c r="AA36" s="8"/>
      <c r="AB36" s="8"/>
      <c r="AC36" s="8"/>
      <c r="AD36" s="8"/>
      <c r="AE36" s="8"/>
      <c r="AG36" s="36"/>
      <c r="AH36" s="36"/>
      <c r="AI36" s="9"/>
      <c r="AJ36" s="8"/>
      <c r="AK36" s="8"/>
      <c r="AL36" s="8"/>
      <c r="AM36" s="8"/>
      <c r="AN36" s="8"/>
      <c r="AO36" s="8"/>
      <c r="AP36" s="8"/>
      <c r="AQ36" s="8"/>
      <c r="AS36" s="36"/>
      <c r="AT36" s="36"/>
      <c r="AU36" s="9"/>
      <c r="AV36" s="8"/>
      <c r="AW36" s="8"/>
      <c r="AX36" s="8"/>
      <c r="AY36" s="8"/>
      <c r="AZ36" s="8"/>
      <c r="BA36" s="8"/>
      <c r="BB36" s="8"/>
      <c r="BC36" s="8"/>
      <c r="BE36" s="42"/>
      <c r="BF36" s="25"/>
      <c r="BG36" s="25"/>
      <c r="BH36" s="25"/>
      <c r="BI36" s="25"/>
      <c r="BJ36" s="25"/>
      <c r="BK36" s="25"/>
      <c r="BL36" s="25"/>
      <c r="BM36" s="25"/>
      <c r="BN36" s="25"/>
      <c r="BO36" s="25"/>
      <c r="BP36" s="25"/>
      <c r="BQ36" s="25"/>
      <c r="BR36" s="25"/>
      <c r="BS36" s="25"/>
      <c r="BT36" s="25"/>
      <c r="BU36" s="25"/>
      <c r="BV36" s="25"/>
      <c r="BW36" s="25"/>
      <c r="BX36" s="25"/>
      <c r="BY36" s="29"/>
      <c r="CA36" s="42"/>
      <c r="CB36" s="25"/>
      <c r="CC36" s="25"/>
      <c r="CD36" s="25"/>
      <c r="CE36" s="25"/>
      <c r="CF36" s="25"/>
      <c r="CG36" s="25"/>
      <c r="CH36" s="25"/>
      <c r="CI36" s="25"/>
      <c r="CJ36" s="25"/>
      <c r="CK36" s="25"/>
      <c r="CL36" s="25"/>
      <c r="CM36" s="25"/>
      <c r="CN36" s="25"/>
      <c r="CO36" s="25"/>
      <c r="CP36" s="25"/>
      <c r="CQ36" s="25"/>
      <c r="CR36" s="25"/>
      <c r="CS36" s="25"/>
      <c r="CT36" s="25"/>
      <c r="CU36" s="29"/>
    </row>
    <row r="37" spans="1:99" x14ac:dyDescent="0.25">
      <c r="A37" s="45">
        <v>75.400000000000006</v>
      </c>
      <c r="B37" s="47" t="b">
        <v>1</v>
      </c>
      <c r="U37" s="36"/>
      <c r="V37" s="36"/>
      <c r="W37" s="9"/>
      <c r="X37" s="8"/>
      <c r="Y37" s="8"/>
      <c r="Z37" s="8"/>
      <c r="AA37" s="8"/>
      <c r="AB37" s="8"/>
      <c r="AC37" s="8"/>
      <c r="AD37" s="8"/>
      <c r="AE37" s="8"/>
      <c r="AG37" s="36"/>
      <c r="AH37" s="36"/>
      <c r="AI37" s="9"/>
      <c r="AJ37" s="8"/>
      <c r="AK37" s="8"/>
      <c r="AL37" s="8"/>
      <c r="AM37" s="8"/>
      <c r="AN37" s="8"/>
      <c r="AO37" s="8"/>
      <c r="AP37" s="8"/>
      <c r="AQ37" s="8"/>
      <c r="AS37" s="36"/>
      <c r="AT37" s="36"/>
      <c r="AU37" s="9"/>
      <c r="AV37" s="8"/>
      <c r="AW37" s="8"/>
      <c r="AX37" s="8"/>
      <c r="AY37" s="8"/>
      <c r="AZ37" s="8"/>
      <c r="BA37" s="8"/>
      <c r="BB37" s="8"/>
      <c r="BC37" s="8"/>
      <c r="BE37" s="42"/>
      <c r="BF37" s="25"/>
      <c r="BG37" s="25"/>
      <c r="BH37" s="25"/>
      <c r="BI37" s="25"/>
      <c r="BJ37" s="25"/>
      <c r="BK37" s="25"/>
      <c r="BL37" s="25"/>
      <c r="BM37" s="25"/>
      <c r="BN37" s="25"/>
      <c r="BO37" s="25"/>
      <c r="BP37" s="25"/>
      <c r="BQ37" s="25"/>
      <c r="BR37" s="25"/>
      <c r="BS37" s="25"/>
      <c r="BT37" s="25"/>
      <c r="BU37" s="25"/>
      <c r="BV37" s="25"/>
      <c r="BW37" s="25"/>
      <c r="BX37" s="25"/>
      <c r="BY37" s="29"/>
      <c r="CA37" s="42"/>
      <c r="CB37" s="25"/>
      <c r="CC37" s="25"/>
      <c r="CD37" s="25"/>
      <c r="CE37" s="25"/>
      <c r="CF37" s="25"/>
      <c r="CG37" s="25"/>
      <c r="CH37" s="25"/>
      <c r="CI37" s="25"/>
      <c r="CJ37" s="25"/>
      <c r="CK37" s="25"/>
      <c r="CL37" s="25"/>
      <c r="CM37" s="25"/>
      <c r="CN37" s="25"/>
      <c r="CO37" s="25"/>
      <c r="CP37" s="25"/>
      <c r="CQ37" s="25"/>
      <c r="CR37" s="25"/>
      <c r="CS37" s="25"/>
      <c r="CT37" s="25"/>
      <c r="CU37" s="29"/>
    </row>
    <row r="38" spans="1:99" x14ac:dyDescent="0.25">
      <c r="A38" s="45">
        <v>75.3</v>
      </c>
      <c r="B38" s="47" t="b">
        <v>1</v>
      </c>
      <c r="U38" s="36"/>
      <c r="V38" s="36"/>
      <c r="W38" s="9"/>
      <c r="X38" s="8"/>
      <c r="Y38" s="8"/>
      <c r="Z38" s="8"/>
      <c r="AA38" s="8"/>
      <c r="AB38" s="8"/>
      <c r="AC38" s="8"/>
      <c r="AD38" s="8"/>
      <c r="AE38" s="8"/>
      <c r="AG38" s="36"/>
      <c r="AH38" s="36"/>
      <c r="AI38" s="9"/>
      <c r="AJ38" s="8"/>
      <c r="AK38" s="8"/>
      <c r="AL38" s="8"/>
      <c r="AM38" s="8"/>
      <c r="AN38" s="8"/>
      <c r="AO38" s="8"/>
      <c r="AP38" s="8"/>
      <c r="AQ38" s="8"/>
      <c r="AS38" s="36"/>
      <c r="AT38" s="36"/>
      <c r="AU38" s="9"/>
      <c r="AV38" s="8"/>
      <c r="AW38" s="8"/>
      <c r="AX38" s="8"/>
      <c r="AY38" s="8"/>
      <c r="AZ38" s="8"/>
      <c r="BA38" s="8"/>
      <c r="BB38" s="8"/>
      <c r="BC38" s="8"/>
      <c r="BE38" s="42"/>
      <c r="BF38" s="25"/>
      <c r="BG38" s="25"/>
      <c r="BH38" s="25"/>
      <c r="BI38" s="25"/>
      <c r="BJ38" s="25"/>
      <c r="BK38" s="25"/>
      <c r="BL38" s="25"/>
      <c r="BM38" s="25"/>
      <c r="BN38" s="25"/>
      <c r="BO38" s="25"/>
      <c r="BP38" s="25"/>
      <c r="BQ38" s="25"/>
      <c r="BR38" s="25"/>
      <c r="BS38" s="25"/>
      <c r="BT38" s="25"/>
      <c r="BU38" s="25"/>
      <c r="BV38" s="25"/>
      <c r="BW38" s="25"/>
      <c r="BX38" s="25"/>
      <c r="BY38" s="29"/>
      <c r="CA38" s="42"/>
      <c r="CB38" s="25"/>
      <c r="CC38" s="25"/>
      <c r="CD38" s="25"/>
      <c r="CE38" s="25"/>
      <c r="CF38" s="25"/>
      <c r="CG38" s="25"/>
      <c r="CH38" s="25"/>
      <c r="CI38" s="25"/>
      <c r="CJ38" s="25"/>
      <c r="CK38" s="25"/>
      <c r="CL38" s="25"/>
      <c r="CM38" s="25"/>
      <c r="CN38" s="25"/>
      <c r="CO38" s="25"/>
      <c r="CP38" s="25"/>
      <c r="CQ38" s="25"/>
      <c r="CR38" s="25"/>
      <c r="CS38" s="25"/>
      <c r="CT38" s="25"/>
      <c r="CU38" s="29"/>
    </row>
    <row r="39" spans="1:99" x14ac:dyDescent="0.25">
      <c r="A39" s="45">
        <v>75.099999999999994</v>
      </c>
      <c r="B39" s="47" t="b">
        <v>1</v>
      </c>
      <c r="U39" s="36"/>
      <c r="V39" s="36"/>
      <c r="W39" s="9"/>
      <c r="X39" s="8"/>
      <c r="Y39" s="8"/>
      <c r="Z39" s="8"/>
      <c r="AA39" s="8"/>
      <c r="AB39" s="8"/>
      <c r="AC39" s="8"/>
      <c r="AD39" s="8"/>
      <c r="AE39" s="8"/>
      <c r="AG39" s="36"/>
      <c r="AH39" s="36"/>
      <c r="AI39" s="9"/>
      <c r="AJ39" s="8"/>
      <c r="AK39" s="8"/>
      <c r="AL39" s="8"/>
      <c r="AM39" s="8"/>
      <c r="AN39" s="8"/>
      <c r="AO39" s="8"/>
      <c r="AP39" s="8"/>
      <c r="AQ39" s="8"/>
      <c r="AS39" s="36"/>
      <c r="AT39" s="36"/>
      <c r="AU39" s="9"/>
      <c r="AV39" s="8"/>
      <c r="AW39" s="8"/>
      <c r="AX39" s="8"/>
      <c r="AY39" s="8"/>
      <c r="AZ39" s="8"/>
      <c r="BA39" s="8"/>
      <c r="BB39" s="8"/>
      <c r="BC39" s="8"/>
      <c r="BE39" s="42"/>
      <c r="BF39" s="25"/>
      <c r="BG39" s="25"/>
      <c r="BH39" s="25"/>
      <c r="BI39" s="25"/>
      <c r="BJ39" s="25"/>
      <c r="BK39" s="25"/>
      <c r="BL39" s="25"/>
      <c r="BM39" s="25"/>
      <c r="BN39" s="25"/>
      <c r="BO39" s="25"/>
      <c r="BP39" s="25"/>
      <c r="BQ39" s="25"/>
      <c r="BR39" s="25"/>
      <c r="BS39" s="25"/>
      <c r="BT39" s="25"/>
      <c r="BU39" s="25"/>
      <c r="BV39" s="25"/>
      <c r="BW39" s="25"/>
      <c r="BX39" s="25"/>
      <c r="BY39" s="29"/>
      <c r="CA39" s="42"/>
      <c r="CB39" s="25"/>
      <c r="CC39" s="25"/>
      <c r="CD39" s="25"/>
      <c r="CE39" s="25"/>
      <c r="CF39" s="25"/>
      <c r="CG39" s="25"/>
      <c r="CH39" s="25"/>
      <c r="CI39" s="25"/>
      <c r="CJ39" s="25"/>
      <c r="CK39" s="25"/>
      <c r="CL39" s="25"/>
      <c r="CM39" s="25"/>
      <c r="CN39" s="25"/>
      <c r="CO39" s="25"/>
      <c r="CP39" s="25"/>
      <c r="CQ39" s="25"/>
      <c r="CR39" s="25"/>
      <c r="CS39" s="25"/>
      <c r="CT39" s="25"/>
      <c r="CU39" s="29"/>
    </row>
    <row r="40" spans="1:99" x14ac:dyDescent="0.25">
      <c r="A40" s="45">
        <v>74.900000000000006</v>
      </c>
      <c r="B40" s="47" t="b">
        <v>1</v>
      </c>
      <c r="U40" s="36"/>
      <c r="V40" s="36"/>
      <c r="W40" s="9"/>
      <c r="X40" s="8"/>
      <c r="Y40" s="8"/>
      <c r="Z40" s="8"/>
      <c r="AA40" s="8"/>
      <c r="AB40" s="8"/>
      <c r="AC40" s="8"/>
      <c r="AD40" s="8"/>
      <c r="AE40" s="8"/>
      <c r="AG40" s="36"/>
      <c r="AH40" s="36"/>
      <c r="AI40" s="9"/>
      <c r="AJ40" s="8"/>
      <c r="AK40" s="8"/>
      <c r="AL40" s="8"/>
      <c r="AM40" s="8"/>
      <c r="AN40" s="8"/>
      <c r="AO40" s="8"/>
      <c r="AP40" s="8"/>
      <c r="AQ40" s="8"/>
      <c r="AS40" s="36"/>
      <c r="AT40" s="36"/>
      <c r="AU40" s="9"/>
      <c r="AV40" s="8"/>
      <c r="AW40" s="8"/>
      <c r="AX40" s="8"/>
      <c r="AY40" s="8"/>
      <c r="AZ40" s="8"/>
      <c r="BA40" s="8"/>
      <c r="BB40" s="8"/>
      <c r="BC40" s="8"/>
      <c r="BE40" s="42"/>
      <c r="BF40" s="25"/>
      <c r="BG40" s="25"/>
      <c r="BH40" s="25"/>
      <c r="BI40" s="25"/>
      <c r="BJ40" s="25"/>
      <c r="BK40" s="25"/>
      <c r="BL40" s="25"/>
      <c r="BM40" s="25"/>
      <c r="BN40" s="25"/>
      <c r="BO40" s="25"/>
      <c r="BP40" s="25"/>
      <c r="BQ40" s="25"/>
      <c r="BR40" s="25"/>
      <c r="BS40" s="25"/>
      <c r="BT40" s="25"/>
      <c r="BU40" s="25"/>
      <c r="BV40" s="25"/>
      <c r="BW40" s="25"/>
      <c r="BX40" s="25"/>
      <c r="BY40" s="29"/>
      <c r="CA40" s="42"/>
      <c r="CB40" s="25"/>
      <c r="CC40" s="25"/>
      <c r="CD40" s="25"/>
      <c r="CE40" s="25"/>
      <c r="CF40" s="25"/>
      <c r="CG40" s="25"/>
      <c r="CH40" s="25"/>
      <c r="CI40" s="25"/>
      <c r="CJ40" s="25"/>
      <c r="CK40" s="25"/>
      <c r="CL40" s="25"/>
      <c r="CM40" s="25"/>
      <c r="CN40" s="25"/>
      <c r="CO40" s="25"/>
      <c r="CP40" s="25"/>
      <c r="CQ40" s="25"/>
      <c r="CR40" s="25"/>
      <c r="CS40" s="25"/>
      <c r="CT40" s="25"/>
      <c r="CU40" s="29"/>
    </row>
    <row r="41" spans="1:99" x14ac:dyDescent="0.25">
      <c r="A41" s="45">
        <v>74.7</v>
      </c>
      <c r="B41" s="47" t="b">
        <v>1</v>
      </c>
      <c r="U41" s="36"/>
      <c r="V41" s="36"/>
      <c r="W41" s="9"/>
      <c r="X41" s="8"/>
      <c r="Y41" s="8"/>
      <c r="Z41" s="8"/>
      <c r="AA41" s="8"/>
      <c r="AB41" s="8"/>
      <c r="AC41" s="8"/>
      <c r="AD41" s="8"/>
      <c r="AE41" s="8"/>
      <c r="AG41" s="36"/>
      <c r="AH41" s="36"/>
      <c r="AI41" s="9"/>
      <c r="AJ41" s="8"/>
      <c r="AK41" s="8"/>
      <c r="AL41" s="8"/>
      <c r="AM41" s="8"/>
      <c r="AN41" s="8"/>
      <c r="AO41" s="8"/>
      <c r="AP41" s="8"/>
      <c r="AQ41" s="8"/>
      <c r="AS41" s="36"/>
      <c r="AT41" s="36"/>
      <c r="AU41" s="9"/>
      <c r="AV41" s="8"/>
      <c r="AW41" s="8"/>
      <c r="AX41" s="8"/>
      <c r="AY41" s="8"/>
      <c r="AZ41" s="8"/>
      <c r="BA41" s="8"/>
      <c r="BB41" s="8"/>
      <c r="BC41" s="8"/>
      <c r="BE41" s="42"/>
      <c r="BF41" s="25"/>
      <c r="BG41" s="25"/>
      <c r="BH41" s="25"/>
      <c r="BI41" s="25"/>
      <c r="BJ41" s="25"/>
      <c r="BK41" s="25"/>
      <c r="BL41" s="25"/>
      <c r="BM41" s="25"/>
      <c r="BN41" s="25"/>
      <c r="BO41" s="25"/>
      <c r="BP41" s="25"/>
      <c r="BQ41" s="25"/>
      <c r="BR41" s="25"/>
      <c r="BS41" s="25"/>
      <c r="BT41" s="25"/>
      <c r="BU41" s="25"/>
      <c r="BV41" s="25"/>
      <c r="BW41" s="25"/>
      <c r="BX41" s="25"/>
      <c r="BY41" s="29"/>
      <c r="CA41" s="42"/>
      <c r="CB41" s="25"/>
      <c r="CC41" s="25"/>
      <c r="CD41" s="25"/>
      <c r="CE41" s="25"/>
      <c r="CF41" s="25"/>
      <c r="CG41" s="25"/>
      <c r="CH41" s="25"/>
      <c r="CI41" s="25"/>
      <c r="CJ41" s="25"/>
      <c r="CK41" s="25"/>
      <c r="CL41" s="25"/>
      <c r="CM41" s="25"/>
      <c r="CN41" s="25"/>
      <c r="CO41" s="25"/>
      <c r="CP41" s="25"/>
      <c r="CQ41" s="25"/>
      <c r="CR41" s="25"/>
      <c r="CS41" s="25"/>
      <c r="CT41" s="25"/>
      <c r="CU41" s="29"/>
    </row>
    <row r="42" spans="1:99" x14ac:dyDescent="0.25">
      <c r="A42" s="45">
        <v>74.400000000000006</v>
      </c>
      <c r="B42" s="47" t="b">
        <v>1</v>
      </c>
      <c r="U42" s="36"/>
      <c r="V42" s="36"/>
      <c r="W42" s="9"/>
      <c r="X42" s="8"/>
      <c r="Y42" s="8"/>
      <c r="Z42" s="8"/>
      <c r="AA42" s="8"/>
      <c r="AB42" s="8"/>
      <c r="AC42" s="8"/>
      <c r="AD42" s="8"/>
      <c r="AE42" s="8"/>
      <c r="AG42" s="36"/>
      <c r="AH42" s="36"/>
      <c r="AI42" s="9"/>
      <c r="AJ42" s="8"/>
      <c r="AK42" s="8"/>
      <c r="AL42" s="8"/>
      <c r="AM42" s="8"/>
      <c r="AN42" s="8"/>
      <c r="AO42" s="8"/>
      <c r="AP42" s="8"/>
      <c r="AQ42" s="8"/>
      <c r="AS42" s="36"/>
      <c r="AT42" s="36"/>
      <c r="AU42" s="9"/>
      <c r="AV42" s="8"/>
      <c r="AW42" s="8"/>
      <c r="AX42" s="8"/>
      <c r="AY42" s="8"/>
      <c r="AZ42" s="8"/>
      <c r="BA42" s="8"/>
      <c r="BB42" s="8"/>
      <c r="BC42" s="8"/>
      <c r="BE42" s="42"/>
      <c r="BF42" s="25"/>
      <c r="BG42" s="25"/>
      <c r="BH42" s="25"/>
      <c r="BI42" s="25"/>
      <c r="BJ42" s="25"/>
      <c r="BK42" s="25"/>
      <c r="BL42" s="25"/>
      <c r="BM42" s="25"/>
      <c r="BN42" s="25"/>
      <c r="BO42" s="25"/>
      <c r="BP42" s="25"/>
      <c r="BQ42" s="25"/>
      <c r="BR42" s="25"/>
      <c r="BS42" s="25"/>
      <c r="BT42" s="25"/>
      <c r="BU42" s="25"/>
      <c r="BV42" s="25"/>
      <c r="BW42" s="25"/>
      <c r="BX42" s="25"/>
      <c r="BY42" s="29"/>
      <c r="CA42" s="42"/>
      <c r="CB42" s="25"/>
      <c r="CC42" s="25"/>
      <c r="CD42" s="25"/>
      <c r="CE42" s="25"/>
      <c r="CF42" s="25"/>
      <c r="CG42" s="25"/>
      <c r="CH42" s="25"/>
      <c r="CI42" s="25"/>
      <c r="CJ42" s="25"/>
      <c r="CK42" s="25"/>
      <c r="CL42" s="25"/>
      <c r="CM42" s="25"/>
      <c r="CN42" s="25"/>
      <c r="CO42" s="25"/>
      <c r="CP42" s="25"/>
      <c r="CQ42" s="25"/>
      <c r="CR42" s="25"/>
      <c r="CS42" s="25"/>
      <c r="CT42" s="25"/>
      <c r="CU42" s="29"/>
    </row>
    <row r="43" spans="1:99" x14ac:dyDescent="0.25">
      <c r="A43" s="45">
        <v>74.099999999999994</v>
      </c>
      <c r="B43" s="47" t="b">
        <v>1</v>
      </c>
      <c r="U43" s="36"/>
      <c r="V43" s="36"/>
      <c r="W43" s="9"/>
      <c r="X43" s="8"/>
      <c r="Y43" s="8"/>
      <c r="Z43" s="8"/>
      <c r="AA43" s="8"/>
      <c r="AB43" s="8"/>
      <c r="AC43" s="8"/>
      <c r="AD43" s="8"/>
      <c r="AE43" s="8"/>
      <c r="AG43" s="36"/>
      <c r="AH43" s="36"/>
      <c r="AI43" s="9"/>
      <c r="AJ43" s="8"/>
      <c r="AK43" s="8"/>
      <c r="AL43" s="8"/>
      <c r="AM43" s="8"/>
      <c r="AN43" s="8"/>
      <c r="AO43" s="8"/>
      <c r="AP43" s="8"/>
      <c r="AQ43" s="8"/>
      <c r="AS43" s="36"/>
      <c r="AT43" s="36"/>
      <c r="AU43" s="9"/>
      <c r="AV43" s="8"/>
      <c r="AW43" s="8"/>
      <c r="AX43" s="8"/>
      <c r="AY43" s="8"/>
      <c r="AZ43" s="8"/>
      <c r="BA43" s="8"/>
      <c r="BB43" s="8"/>
      <c r="BC43" s="8"/>
      <c r="BE43" s="42"/>
      <c r="BF43" s="25"/>
      <c r="BG43" s="25"/>
      <c r="BH43" s="25"/>
      <c r="BI43" s="25"/>
      <c r="BJ43" s="25"/>
      <c r="BK43" s="25"/>
      <c r="BL43" s="25"/>
      <c r="BM43" s="25"/>
      <c r="BN43" s="25"/>
      <c r="BO43" s="25"/>
      <c r="BP43" s="25"/>
      <c r="BQ43" s="25"/>
      <c r="BR43" s="25"/>
      <c r="BS43" s="25"/>
      <c r="BT43" s="25"/>
      <c r="BU43" s="25"/>
      <c r="BV43" s="25"/>
      <c r="BW43" s="25"/>
      <c r="BX43" s="25"/>
      <c r="BY43" s="29"/>
      <c r="CA43" s="42"/>
      <c r="CB43" s="25"/>
      <c r="CC43" s="25"/>
      <c r="CD43" s="25"/>
      <c r="CE43" s="25"/>
      <c r="CF43" s="25"/>
      <c r="CG43" s="25"/>
      <c r="CH43" s="25"/>
      <c r="CI43" s="25"/>
      <c r="CJ43" s="25"/>
      <c r="CK43" s="25"/>
      <c r="CL43" s="25"/>
      <c r="CM43" s="25"/>
      <c r="CN43" s="25"/>
      <c r="CO43" s="25"/>
      <c r="CP43" s="25"/>
      <c r="CQ43" s="25"/>
      <c r="CR43" s="25"/>
      <c r="CS43" s="25"/>
      <c r="CT43" s="25"/>
      <c r="CU43" s="29"/>
    </row>
    <row r="44" spans="1:99" x14ac:dyDescent="0.25">
      <c r="A44" s="45">
        <v>73.8</v>
      </c>
      <c r="B44" s="47" t="b">
        <v>1</v>
      </c>
      <c r="U44" s="36"/>
      <c r="V44" s="36"/>
      <c r="W44" s="9"/>
      <c r="X44" s="8"/>
      <c r="Y44" s="8"/>
      <c r="Z44" s="8"/>
      <c r="AA44" s="8"/>
      <c r="AB44" s="8"/>
      <c r="AC44" s="8"/>
      <c r="AD44" s="8"/>
      <c r="AE44" s="8"/>
      <c r="AG44" s="36"/>
      <c r="AH44" s="36"/>
      <c r="AI44" s="9"/>
      <c r="AJ44" s="8"/>
      <c r="AK44" s="8"/>
      <c r="AL44" s="8"/>
      <c r="AM44" s="8"/>
      <c r="AN44" s="8"/>
      <c r="AO44" s="8"/>
      <c r="AP44" s="8"/>
      <c r="AQ44" s="8"/>
      <c r="AS44" s="36"/>
      <c r="AT44" s="36"/>
      <c r="AU44" s="9"/>
      <c r="AV44" s="8"/>
      <c r="AW44" s="8"/>
      <c r="AX44" s="8"/>
      <c r="AY44" s="8"/>
      <c r="AZ44" s="8"/>
      <c r="BA44" s="8"/>
      <c r="BB44" s="8"/>
      <c r="BC44" s="8"/>
      <c r="BE44" s="42"/>
      <c r="BF44" s="25"/>
      <c r="BG44" s="25"/>
      <c r="BH44" s="25"/>
      <c r="BI44" s="25"/>
      <c r="BJ44" s="25"/>
      <c r="BK44" s="25"/>
      <c r="BL44" s="25"/>
      <c r="BM44" s="25"/>
      <c r="BN44" s="25"/>
      <c r="BO44" s="25"/>
      <c r="BP44" s="25"/>
      <c r="BQ44" s="25"/>
      <c r="BR44" s="25"/>
      <c r="BS44" s="25"/>
      <c r="BT44" s="25"/>
      <c r="BU44" s="25"/>
      <c r="BV44" s="25"/>
      <c r="BW44" s="25"/>
      <c r="BX44" s="25"/>
      <c r="BY44" s="29"/>
      <c r="CA44" s="42"/>
      <c r="CB44" s="25"/>
      <c r="CC44" s="25"/>
      <c r="CD44" s="25"/>
      <c r="CE44" s="25"/>
      <c r="CF44" s="25"/>
      <c r="CG44" s="25"/>
      <c r="CH44" s="25"/>
      <c r="CI44" s="25"/>
      <c r="CJ44" s="25"/>
      <c r="CK44" s="25"/>
      <c r="CL44" s="25"/>
      <c r="CM44" s="25"/>
      <c r="CN44" s="25"/>
      <c r="CO44" s="25"/>
      <c r="CP44" s="25"/>
      <c r="CQ44" s="25"/>
      <c r="CR44" s="25"/>
      <c r="CS44" s="25"/>
      <c r="CT44" s="25"/>
      <c r="CU44" s="29"/>
    </row>
    <row r="45" spans="1:99" x14ac:dyDescent="0.25">
      <c r="A45" s="45">
        <v>73.400000000000006</v>
      </c>
      <c r="B45" s="47" t="b">
        <v>1</v>
      </c>
      <c r="U45" s="36"/>
      <c r="V45" s="36"/>
      <c r="W45" s="9"/>
      <c r="X45" s="8"/>
      <c r="Y45" s="8"/>
      <c r="Z45" s="8"/>
      <c r="AA45" s="8"/>
      <c r="AB45" s="8"/>
      <c r="AC45" s="8"/>
      <c r="AD45" s="8"/>
      <c r="AE45" s="8"/>
      <c r="AG45" s="36"/>
      <c r="AH45" s="36"/>
      <c r="AI45" s="9"/>
      <c r="AJ45" s="8"/>
      <c r="AK45" s="8"/>
      <c r="AL45" s="8"/>
      <c r="AM45" s="8"/>
      <c r="AN45" s="8"/>
      <c r="AO45" s="8"/>
      <c r="AP45" s="8"/>
      <c r="AQ45" s="8"/>
      <c r="AS45" s="36"/>
      <c r="AT45" s="36"/>
      <c r="AU45" s="9"/>
      <c r="AV45" s="8"/>
      <c r="AW45" s="8"/>
      <c r="AX45" s="8"/>
      <c r="AY45" s="8"/>
      <c r="AZ45" s="8"/>
      <c r="BA45" s="8"/>
      <c r="BB45" s="8"/>
      <c r="BC45" s="8"/>
      <c r="BE45" s="42"/>
      <c r="BF45" s="25"/>
      <c r="BG45" s="25"/>
      <c r="BH45" s="25"/>
      <c r="BI45" s="25"/>
      <c r="BJ45" s="25"/>
      <c r="BK45" s="25"/>
      <c r="BL45" s="25"/>
      <c r="BM45" s="25"/>
      <c r="BN45" s="25"/>
      <c r="BO45" s="25"/>
      <c r="BP45" s="25"/>
      <c r="BQ45" s="25"/>
      <c r="BR45" s="25"/>
      <c r="BS45" s="25"/>
      <c r="BT45" s="25"/>
      <c r="BU45" s="25"/>
      <c r="BV45" s="25"/>
      <c r="BW45" s="25"/>
      <c r="BX45" s="25"/>
      <c r="BY45" s="29"/>
      <c r="CA45" s="42"/>
      <c r="CB45" s="25"/>
      <c r="CC45" s="25"/>
      <c r="CD45" s="25"/>
      <c r="CE45" s="25"/>
      <c r="CF45" s="25"/>
      <c r="CG45" s="25"/>
      <c r="CH45" s="25"/>
      <c r="CI45" s="25"/>
      <c r="CJ45" s="25"/>
      <c r="CK45" s="25"/>
      <c r="CL45" s="25"/>
      <c r="CM45" s="25"/>
      <c r="CN45" s="25"/>
      <c r="CO45" s="25"/>
      <c r="CP45" s="25"/>
      <c r="CQ45" s="25"/>
      <c r="CR45" s="25"/>
      <c r="CS45" s="25"/>
      <c r="CT45" s="25"/>
      <c r="CU45" s="29"/>
    </row>
    <row r="46" spans="1:99" x14ac:dyDescent="0.25">
      <c r="A46" s="45">
        <v>72.900000000000006</v>
      </c>
      <c r="B46" s="47" t="b">
        <v>1</v>
      </c>
      <c r="U46" s="36"/>
      <c r="V46" s="36"/>
      <c r="W46" s="9"/>
      <c r="X46" s="8"/>
      <c r="Y46" s="8"/>
      <c r="Z46" s="8"/>
      <c r="AA46" s="8"/>
      <c r="AB46" s="8"/>
      <c r="AC46" s="8"/>
      <c r="AD46" s="8"/>
      <c r="AE46" s="8"/>
      <c r="AG46" s="36"/>
      <c r="AH46" s="36"/>
      <c r="AI46" s="9"/>
      <c r="AJ46" s="8"/>
      <c r="AK46" s="8"/>
      <c r="AL46" s="8"/>
      <c r="AM46" s="8"/>
      <c r="AN46" s="8"/>
      <c r="AO46" s="8"/>
      <c r="AP46" s="8"/>
      <c r="AQ46" s="8"/>
      <c r="AS46" s="36"/>
      <c r="AT46" s="36"/>
      <c r="AU46" s="9"/>
      <c r="AV46" s="8"/>
      <c r="AW46" s="8"/>
      <c r="AX46" s="8"/>
      <c r="AY46" s="8"/>
      <c r="AZ46" s="8"/>
      <c r="BA46" s="8"/>
      <c r="BB46" s="8"/>
      <c r="BC46" s="8"/>
      <c r="BE46" s="42"/>
      <c r="BF46" s="25"/>
      <c r="BG46" s="25"/>
      <c r="BH46" s="25"/>
      <c r="BI46" s="25"/>
      <c r="BJ46" s="25"/>
      <c r="BK46" s="25"/>
      <c r="BL46" s="25"/>
      <c r="BM46" s="25"/>
      <c r="BN46" s="25"/>
      <c r="BO46" s="25"/>
      <c r="BP46" s="25"/>
      <c r="BQ46" s="25"/>
      <c r="BR46" s="25"/>
      <c r="BS46" s="25"/>
      <c r="BT46" s="25"/>
      <c r="BU46" s="25"/>
      <c r="BV46" s="25"/>
      <c r="BW46" s="25"/>
      <c r="BX46" s="25"/>
      <c r="BY46" s="29"/>
      <c r="CA46" s="42"/>
      <c r="CB46" s="25"/>
      <c r="CC46" s="25"/>
      <c r="CD46" s="25"/>
      <c r="CE46" s="25"/>
      <c r="CF46" s="25"/>
      <c r="CG46" s="25"/>
      <c r="CH46" s="25"/>
      <c r="CI46" s="25"/>
      <c r="CJ46" s="25"/>
      <c r="CK46" s="25"/>
      <c r="CL46" s="25"/>
      <c r="CM46" s="25"/>
      <c r="CN46" s="25"/>
      <c r="CO46" s="25"/>
      <c r="CP46" s="25"/>
      <c r="CQ46" s="25"/>
      <c r="CR46" s="25"/>
      <c r="CS46" s="25"/>
      <c r="CT46" s="25"/>
      <c r="CU46" s="29"/>
    </row>
    <row r="47" spans="1:99" x14ac:dyDescent="0.25">
      <c r="A47" s="45">
        <v>72.3</v>
      </c>
      <c r="B47" s="47" t="b">
        <v>1</v>
      </c>
      <c r="U47" s="36"/>
      <c r="V47" s="36"/>
      <c r="W47" s="9"/>
      <c r="X47" s="8"/>
      <c r="Y47" s="8"/>
      <c r="Z47" s="8"/>
      <c r="AA47" s="8"/>
      <c r="AB47" s="8"/>
      <c r="AC47" s="8"/>
      <c r="AD47" s="8"/>
      <c r="AE47" s="8"/>
      <c r="AG47" s="36"/>
      <c r="AH47" s="36"/>
      <c r="AI47" s="9"/>
      <c r="AJ47" s="8"/>
      <c r="AK47" s="8"/>
      <c r="AL47" s="8"/>
      <c r="AM47" s="8"/>
      <c r="AN47" s="8"/>
      <c r="AO47" s="8"/>
      <c r="AP47" s="8"/>
      <c r="AQ47" s="8"/>
      <c r="AS47" s="36"/>
      <c r="AT47" s="36"/>
      <c r="AU47" s="9"/>
      <c r="AV47" s="8"/>
      <c r="AW47" s="8"/>
      <c r="AX47" s="8"/>
      <c r="AY47" s="8"/>
      <c r="AZ47" s="8"/>
      <c r="BA47" s="8"/>
      <c r="BB47" s="8"/>
      <c r="BC47" s="8"/>
      <c r="BE47" s="42"/>
      <c r="BF47" s="25"/>
      <c r="BG47" s="25"/>
      <c r="BH47" s="25"/>
      <c r="BI47" s="25"/>
      <c r="BJ47" s="25"/>
      <c r="BK47" s="25"/>
      <c r="BL47" s="25"/>
      <c r="BM47" s="25"/>
      <c r="BN47" s="25"/>
      <c r="BO47" s="25"/>
      <c r="BP47" s="25"/>
      <c r="BQ47" s="25"/>
      <c r="BR47" s="25"/>
      <c r="BS47" s="25"/>
      <c r="BT47" s="25"/>
      <c r="BU47" s="25"/>
      <c r="BV47" s="25"/>
      <c r="BW47" s="25"/>
      <c r="BX47" s="25"/>
      <c r="BY47" s="29"/>
      <c r="CA47" s="42"/>
      <c r="CB47" s="25"/>
      <c r="CC47" s="25"/>
      <c r="CD47" s="25"/>
      <c r="CE47" s="25"/>
      <c r="CF47" s="25"/>
      <c r="CG47" s="25"/>
      <c r="CH47" s="25"/>
      <c r="CI47" s="25"/>
      <c r="CJ47" s="25"/>
      <c r="CK47" s="25"/>
      <c r="CL47" s="25"/>
      <c r="CM47" s="25"/>
      <c r="CN47" s="25"/>
      <c r="CO47" s="25"/>
      <c r="CP47" s="25"/>
      <c r="CQ47" s="25"/>
      <c r="CR47" s="25"/>
      <c r="CS47" s="25"/>
      <c r="CT47" s="25"/>
      <c r="CU47" s="29"/>
    </row>
    <row r="48" spans="1:99" x14ac:dyDescent="0.25">
      <c r="A48" s="45">
        <v>71.7</v>
      </c>
      <c r="B48" s="47" t="b">
        <v>1</v>
      </c>
      <c r="U48" s="36"/>
      <c r="V48" s="36"/>
      <c r="W48" s="9"/>
      <c r="X48" s="8"/>
      <c r="Y48" s="8"/>
      <c r="Z48" s="8"/>
      <c r="AA48" s="8"/>
      <c r="AB48" s="8"/>
      <c r="AC48" s="8"/>
      <c r="AD48" s="8"/>
      <c r="AE48" s="8"/>
      <c r="AG48" s="36"/>
      <c r="AH48" s="36"/>
      <c r="AI48" s="9"/>
      <c r="AJ48" s="8"/>
      <c r="AK48" s="8"/>
      <c r="AL48" s="8"/>
      <c r="AM48" s="8"/>
      <c r="AN48" s="8"/>
      <c r="AO48" s="8"/>
      <c r="AP48" s="8"/>
      <c r="AQ48" s="8"/>
      <c r="AS48" s="36"/>
      <c r="AT48" s="36"/>
      <c r="AU48" s="9"/>
      <c r="AV48" s="8"/>
      <c r="AW48" s="8"/>
      <c r="AX48" s="8"/>
      <c r="AY48" s="8"/>
      <c r="AZ48" s="8"/>
      <c r="BA48" s="8"/>
      <c r="BB48" s="8"/>
      <c r="BC48" s="8"/>
      <c r="BE48" s="42"/>
      <c r="BF48" s="25"/>
      <c r="BG48" s="25"/>
      <c r="BH48" s="25"/>
      <c r="BI48" s="25"/>
      <c r="BJ48" s="25"/>
      <c r="BK48" s="25"/>
      <c r="BL48" s="25"/>
      <c r="BM48" s="25"/>
      <c r="BN48" s="25"/>
      <c r="BO48" s="25"/>
      <c r="BP48" s="25"/>
      <c r="BQ48" s="25"/>
      <c r="BR48" s="25"/>
      <c r="BS48" s="25"/>
      <c r="BT48" s="25"/>
      <c r="BU48" s="25"/>
      <c r="BV48" s="25"/>
      <c r="BW48" s="25"/>
      <c r="BX48" s="25"/>
      <c r="BY48" s="29"/>
      <c r="CA48" s="42"/>
      <c r="CB48" s="25"/>
      <c r="CC48" s="25"/>
      <c r="CD48" s="25"/>
      <c r="CE48" s="25"/>
      <c r="CF48" s="25"/>
      <c r="CG48" s="25"/>
      <c r="CH48" s="25"/>
      <c r="CI48" s="25"/>
      <c r="CJ48" s="25"/>
      <c r="CK48" s="25"/>
      <c r="CL48" s="25"/>
      <c r="CM48" s="25"/>
      <c r="CN48" s="25"/>
      <c r="CO48" s="25"/>
      <c r="CP48" s="25"/>
      <c r="CQ48" s="25"/>
      <c r="CR48" s="25"/>
      <c r="CS48" s="25"/>
      <c r="CT48" s="25"/>
      <c r="CU48" s="29"/>
    </row>
    <row r="49" spans="1:99" x14ac:dyDescent="0.25">
      <c r="A49" s="45">
        <v>71.599999999999994</v>
      </c>
      <c r="B49" s="47" t="b">
        <v>1</v>
      </c>
      <c r="U49" s="36"/>
      <c r="V49" s="36"/>
      <c r="W49" s="9"/>
      <c r="X49" s="8"/>
      <c r="Y49" s="8"/>
      <c r="Z49" s="8"/>
      <c r="AA49" s="8"/>
      <c r="AB49" s="8"/>
      <c r="AC49" s="8"/>
      <c r="AD49" s="8"/>
      <c r="AE49" s="8"/>
      <c r="AG49" s="36"/>
      <c r="AH49" s="36"/>
      <c r="AI49" s="9"/>
      <c r="AJ49" s="8"/>
      <c r="AK49" s="8"/>
      <c r="AL49" s="8"/>
      <c r="AM49" s="8"/>
      <c r="AN49" s="8"/>
      <c r="AO49" s="8"/>
      <c r="AP49" s="8"/>
      <c r="AQ49" s="8"/>
      <c r="AS49" s="36"/>
      <c r="AT49" s="36"/>
      <c r="AU49" s="9"/>
      <c r="AV49" s="8"/>
      <c r="AW49" s="8"/>
      <c r="AX49" s="8"/>
      <c r="AY49" s="8"/>
      <c r="AZ49" s="8"/>
      <c r="BA49" s="8"/>
      <c r="BB49" s="8"/>
      <c r="BC49" s="8"/>
      <c r="BE49" s="42"/>
      <c r="BF49" s="25"/>
      <c r="BG49" s="25"/>
      <c r="BH49" s="25"/>
      <c r="BI49" s="25"/>
      <c r="BJ49" s="25"/>
      <c r="BK49" s="25"/>
      <c r="BL49" s="25"/>
      <c r="BM49" s="25"/>
      <c r="BN49" s="25"/>
      <c r="BO49" s="25"/>
      <c r="BP49" s="25"/>
      <c r="BQ49" s="25"/>
      <c r="BR49" s="25"/>
      <c r="BS49" s="25"/>
      <c r="BT49" s="25"/>
      <c r="BU49" s="25"/>
      <c r="BV49" s="25"/>
      <c r="BW49" s="25"/>
      <c r="BX49" s="25"/>
      <c r="BY49" s="29"/>
      <c r="CA49" s="42"/>
      <c r="CB49" s="25"/>
      <c r="CC49" s="25"/>
      <c r="CD49" s="25"/>
      <c r="CE49" s="25"/>
      <c r="CF49" s="25"/>
      <c r="CG49" s="25"/>
      <c r="CH49" s="25"/>
      <c r="CI49" s="25"/>
      <c r="CJ49" s="25"/>
      <c r="CK49" s="25"/>
      <c r="CL49" s="25"/>
      <c r="CM49" s="25"/>
      <c r="CN49" s="25"/>
      <c r="CO49" s="25"/>
      <c r="CP49" s="25"/>
      <c r="CQ49" s="25"/>
      <c r="CR49" s="25"/>
      <c r="CS49" s="25"/>
      <c r="CT49" s="25"/>
      <c r="CU49" s="29"/>
    </row>
    <row r="50" spans="1:99" x14ac:dyDescent="0.25">
      <c r="A50" s="45">
        <v>71.400000000000006</v>
      </c>
      <c r="B50" s="47" t="b">
        <v>1</v>
      </c>
      <c r="U50" s="36"/>
      <c r="V50" s="36"/>
      <c r="W50" s="9"/>
      <c r="X50" s="8"/>
      <c r="Y50" s="8"/>
      <c r="Z50" s="8"/>
      <c r="AA50" s="8"/>
      <c r="AB50" s="8"/>
      <c r="AC50" s="8"/>
      <c r="AD50" s="8"/>
      <c r="AE50" s="8"/>
      <c r="AG50" s="36"/>
      <c r="AH50" s="36"/>
      <c r="AI50" s="9"/>
      <c r="AJ50" s="8"/>
      <c r="AK50" s="8"/>
      <c r="AL50" s="8"/>
      <c r="AM50" s="8"/>
      <c r="AN50" s="8"/>
      <c r="AO50" s="8"/>
      <c r="AP50" s="8"/>
      <c r="AQ50" s="8"/>
      <c r="AS50" s="36"/>
      <c r="AT50" s="36"/>
      <c r="AU50" s="9"/>
      <c r="AV50" s="8"/>
      <c r="AW50" s="8"/>
      <c r="AX50" s="8"/>
      <c r="AY50" s="8"/>
      <c r="AZ50" s="8"/>
      <c r="BA50" s="8"/>
      <c r="BB50" s="8"/>
      <c r="BC50" s="8"/>
      <c r="BE50" s="42"/>
      <c r="BF50" s="25"/>
      <c r="BG50" s="25"/>
      <c r="BH50" s="25"/>
      <c r="BI50" s="25"/>
      <c r="BJ50" s="25"/>
      <c r="BK50" s="25"/>
      <c r="BL50" s="25"/>
      <c r="BM50" s="25"/>
      <c r="BN50" s="25"/>
      <c r="BO50" s="25"/>
      <c r="BP50" s="25"/>
      <c r="BQ50" s="25"/>
      <c r="BR50" s="25"/>
      <c r="BS50" s="25"/>
      <c r="BT50" s="25"/>
      <c r="BU50" s="25"/>
      <c r="BV50" s="25"/>
      <c r="BW50" s="25"/>
      <c r="BX50" s="25"/>
      <c r="BY50" s="29"/>
      <c r="CA50" s="42"/>
      <c r="CB50" s="25"/>
      <c r="CC50" s="25"/>
      <c r="CD50" s="25"/>
      <c r="CE50" s="25"/>
      <c r="CF50" s="25"/>
      <c r="CG50" s="25"/>
      <c r="CH50" s="25"/>
      <c r="CI50" s="25"/>
      <c r="CJ50" s="25"/>
      <c r="CK50" s="25"/>
      <c r="CL50" s="25"/>
      <c r="CM50" s="25"/>
      <c r="CN50" s="25"/>
      <c r="CO50" s="25"/>
      <c r="CP50" s="25"/>
      <c r="CQ50" s="25"/>
      <c r="CR50" s="25"/>
      <c r="CS50" s="25"/>
      <c r="CT50" s="25"/>
      <c r="CU50" s="29"/>
    </row>
    <row r="51" spans="1:99" x14ac:dyDescent="0.25">
      <c r="A51" s="45">
        <v>71.3</v>
      </c>
      <c r="B51" s="47" t="b">
        <v>1</v>
      </c>
      <c r="U51" s="36"/>
      <c r="V51" s="36"/>
      <c r="W51" s="9"/>
      <c r="X51" s="8"/>
      <c r="Y51" s="8"/>
      <c r="Z51" s="8"/>
      <c r="AA51" s="8"/>
      <c r="AB51" s="8"/>
      <c r="AC51" s="8"/>
      <c r="AD51" s="8"/>
      <c r="AE51" s="8"/>
      <c r="AG51" s="36"/>
      <c r="AH51" s="36"/>
      <c r="AI51" s="9"/>
      <c r="AJ51" s="8"/>
      <c r="AK51" s="8"/>
      <c r="AL51" s="8"/>
      <c r="AM51" s="8"/>
      <c r="AN51" s="8"/>
      <c r="AO51" s="8"/>
      <c r="AP51" s="8"/>
      <c r="AQ51" s="8"/>
      <c r="AS51" s="36"/>
      <c r="AT51" s="36"/>
      <c r="AU51" s="9"/>
      <c r="AV51" s="8"/>
      <c r="AW51" s="8"/>
      <c r="AX51" s="8"/>
      <c r="AY51" s="8"/>
      <c r="AZ51" s="8"/>
      <c r="BA51" s="8"/>
      <c r="BB51" s="8"/>
      <c r="BC51" s="8"/>
      <c r="BE51" s="43"/>
      <c r="BF51" s="39"/>
      <c r="BG51" s="39"/>
      <c r="BH51" s="39"/>
      <c r="BI51" s="39"/>
      <c r="BJ51" s="39"/>
      <c r="BK51" s="39"/>
      <c r="BL51" s="39"/>
      <c r="BM51" s="39"/>
      <c r="BN51" s="39"/>
      <c r="BO51" s="39"/>
      <c r="BP51" s="39"/>
      <c r="BQ51" s="39"/>
      <c r="BR51" s="39"/>
      <c r="BS51" s="39"/>
      <c r="BT51" s="39"/>
      <c r="BU51" s="39"/>
      <c r="BV51" s="39"/>
      <c r="BW51" s="39"/>
      <c r="BX51" s="39"/>
      <c r="BY51" s="44"/>
      <c r="CA51" s="43"/>
      <c r="CB51" s="39"/>
      <c r="CC51" s="39"/>
      <c r="CD51" s="39"/>
      <c r="CE51" s="39"/>
      <c r="CF51" s="39"/>
      <c r="CG51" s="39"/>
      <c r="CH51" s="39"/>
      <c r="CI51" s="39"/>
      <c r="CJ51" s="39"/>
      <c r="CK51" s="39"/>
      <c r="CL51" s="39"/>
      <c r="CM51" s="39"/>
      <c r="CN51" s="39"/>
      <c r="CO51" s="39"/>
      <c r="CP51" s="39"/>
      <c r="CQ51" s="39"/>
      <c r="CR51" s="39"/>
      <c r="CS51" s="39"/>
      <c r="CT51" s="39"/>
      <c r="CU51" s="44"/>
    </row>
    <row r="52" spans="1:99" x14ac:dyDescent="0.25">
      <c r="A52" s="45">
        <v>52.4</v>
      </c>
      <c r="B52" s="47" t="b">
        <v>1</v>
      </c>
      <c r="U52" s="36"/>
      <c r="V52" s="36"/>
      <c r="W52" s="9"/>
      <c r="X52" s="8"/>
      <c r="Y52" s="8"/>
      <c r="Z52" s="8"/>
      <c r="AA52" s="8"/>
      <c r="AB52" s="8"/>
      <c r="AC52" s="8"/>
      <c r="AD52" s="8"/>
      <c r="AE52" s="8"/>
      <c r="AG52" s="36"/>
      <c r="AH52" s="36"/>
      <c r="AI52" s="9"/>
      <c r="AJ52" s="8"/>
      <c r="AK52" s="8"/>
      <c r="AL52" s="8"/>
      <c r="AM52" s="8"/>
      <c r="AN52" s="8"/>
      <c r="AO52" s="8"/>
      <c r="AP52" s="8"/>
      <c r="AQ52" s="8"/>
      <c r="AS52" s="36"/>
      <c r="AT52" s="36"/>
      <c r="AU52" s="9"/>
      <c r="AV52" s="8"/>
      <c r="AW52" s="8"/>
      <c r="AX52" s="8"/>
      <c r="AY52" s="8"/>
      <c r="AZ52" s="8"/>
      <c r="BA52" s="8"/>
      <c r="BB52" s="8"/>
      <c r="BC52" s="8"/>
    </row>
    <row r="53" spans="1:99" x14ac:dyDescent="0.25">
      <c r="A53" s="45">
        <v>51.7</v>
      </c>
      <c r="B53" s="47" t="b">
        <v>1</v>
      </c>
      <c r="U53" s="36"/>
      <c r="V53" s="36"/>
      <c r="W53" s="9"/>
      <c r="X53" s="8"/>
      <c r="Y53" s="8"/>
      <c r="Z53" s="8"/>
      <c r="AA53" s="8"/>
      <c r="AB53" s="8"/>
      <c r="AC53" s="8"/>
      <c r="AD53" s="8"/>
      <c r="AE53" s="8"/>
      <c r="AG53" s="36"/>
      <c r="AH53" s="36"/>
      <c r="AI53" s="9"/>
      <c r="AJ53" s="8"/>
      <c r="AK53" s="8"/>
      <c r="AL53" s="8"/>
      <c r="AM53" s="8"/>
      <c r="AN53" s="8"/>
      <c r="AO53" s="8"/>
      <c r="AP53" s="8"/>
      <c r="AQ53" s="8"/>
      <c r="AS53" s="36"/>
      <c r="AT53" s="36"/>
      <c r="AU53" s="9"/>
      <c r="AV53" s="8"/>
      <c r="AW53" s="8"/>
      <c r="AX53" s="8"/>
      <c r="AY53" s="8"/>
      <c r="AZ53" s="8"/>
      <c r="BA53" s="8"/>
      <c r="BB53" s="8"/>
      <c r="BC53" s="8"/>
      <c r="BE53" s="61"/>
      <c r="BF53" s="62"/>
      <c r="BG53" s="62"/>
      <c r="BH53" s="62"/>
      <c r="BI53" s="62"/>
      <c r="BJ53" s="62"/>
      <c r="BK53" s="62"/>
      <c r="BL53" s="62"/>
      <c r="BM53" s="62"/>
      <c r="BN53" s="62"/>
      <c r="BO53" s="62"/>
      <c r="BP53" s="62"/>
      <c r="BQ53" s="62"/>
      <c r="BR53" s="62"/>
      <c r="BS53" s="62"/>
      <c r="BT53" s="62"/>
      <c r="BU53" s="62"/>
      <c r="BV53" s="62"/>
      <c r="BW53" s="62"/>
      <c r="BX53" s="62"/>
      <c r="BY53" s="62"/>
      <c r="CA53" s="61"/>
      <c r="CB53" s="62"/>
      <c r="CC53" s="62"/>
      <c r="CD53" s="62"/>
      <c r="CE53" s="62"/>
      <c r="CF53" s="62"/>
      <c r="CG53" s="62"/>
      <c r="CH53" s="62"/>
      <c r="CI53" s="62"/>
      <c r="CJ53" s="62"/>
      <c r="CK53" s="62"/>
      <c r="CL53" s="62"/>
      <c r="CM53" s="62"/>
      <c r="CN53" s="62"/>
      <c r="CO53" s="62"/>
      <c r="CP53" s="62"/>
      <c r="CQ53" s="62"/>
      <c r="CR53" s="62"/>
      <c r="CS53" s="62"/>
      <c r="CT53" s="62"/>
      <c r="CU53" s="62"/>
    </row>
    <row r="54" spans="1:99" x14ac:dyDescent="0.25">
      <c r="A54" s="45">
        <v>51.1</v>
      </c>
      <c r="B54" s="47" t="b">
        <v>1</v>
      </c>
      <c r="G54" t="str">
        <f>AU2&amp;" Method Histogram"</f>
        <v>FD Method Histogram</v>
      </c>
      <c r="U54" s="36"/>
      <c r="V54" s="36"/>
      <c r="W54" s="9"/>
      <c r="X54" s="8"/>
      <c r="Y54" s="8"/>
      <c r="Z54" s="8"/>
      <c r="AA54" s="8"/>
      <c r="AB54" s="8"/>
      <c r="AC54" s="8"/>
      <c r="AD54" s="8"/>
      <c r="AE54" s="8"/>
      <c r="AG54" s="36"/>
      <c r="AH54" s="36"/>
      <c r="AI54" s="9"/>
      <c r="AJ54" s="8"/>
      <c r="AK54" s="8"/>
      <c r="AL54" s="8"/>
      <c r="AM54" s="8"/>
      <c r="AN54" s="8"/>
      <c r="AO54" s="8"/>
      <c r="AP54" s="8"/>
      <c r="AQ54" s="8"/>
      <c r="AS54" s="36"/>
      <c r="AT54" s="36"/>
      <c r="AU54" s="9"/>
      <c r="AV54" s="8"/>
      <c r="AW54" s="8"/>
      <c r="AX54" s="8"/>
      <c r="AY54" s="8"/>
      <c r="AZ54" s="8"/>
      <c r="BA54" s="8"/>
      <c r="BB54" s="8"/>
      <c r="BC54" s="8"/>
      <c r="BE54" s="22"/>
      <c r="BF54" s="22"/>
      <c r="BH54" s="55"/>
      <c r="BI54" s="56"/>
      <c r="BJ54" s="56"/>
      <c r="BK54" s="56"/>
      <c r="BL54" s="56"/>
      <c r="BM54" s="57"/>
      <c r="CA54" s="22"/>
      <c r="CB54" s="22"/>
      <c r="CD54" s="55"/>
      <c r="CE54" s="56"/>
      <c r="CF54" s="56"/>
      <c r="CG54" s="56"/>
      <c r="CH54" s="56"/>
      <c r="CI54" s="57"/>
    </row>
    <row r="55" spans="1:99" x14ac:dyDescent="0.25">
      <c r="A55" s="45">
        <v>56</v>
      </c>
      <c r="B55" s="47" t="b">
        <v>1</v>
      </c>
      <c r="U55" s="36"/>
      <c r="V55" s="36"/>
      <c r="W55" s="9"/>
      <c r="X55" s="8"/>
      <c r="Y55" s="8"/>
      <c r="Z55" s="8"/>
      <c r="AA55" s="8"/>
      <c r="AB55" s="8"/>
      <c r="AC55" s="8"/>
      <c r="AD55" s="8"/>
      <c r="AE55" s="8"/>
      <c r="AG55" s="36"/>
      <c r="AH55" s="36"/>
      <c r="AI55" s="9"/>
      <c r="AJ55" s="8"/>
      <c r="AK55" s="8"/>
      <c r="AL55" s="8"/>
      <c r="AM55" s="8"/>
      <c r="AN55" s="8"/>
      <c r="AO55" s="8"/>
      <c r="AP55" s="8"/>
      <c r="AQ55" s="8"/>
      <c r="AS55" s="36"/>
      <c r="AT55" s="36"/>
      <c r="AU55" s="9"/>
      <c r="AV55" s="8"/>
      <c r="AW55" s="8"/>
      <c r="AX55" s="8"/>
      <c r="AY55" s="8"/>
      <c r="AZ55" s="8"/>
      <c r="BA55" s="8"/>
      <c r="BB55" s="8"/>
      <c r="BC55" s="8"/>
      <c r="BE55" s="40"/>
      <c r="BF55" s="41"/>
      <c r="BH55" s="11"/>
      <c r="BI55" s="36"/>
      <c r="BJ55" s="45"/>
      <c r="BK55" s="45"/>
      <c r="BL55" s="36"/>
      <c r="BM55" s="38"/>
      <c r="CA55" s="40"/>
      <c r="CB55" s="41"/>
      <c r="CD55" s="11"/>
      <c r="CE55" s="36"/>
      <c r="CF55" s="36"/>
      <c r="CG55" s="36"/>
      <c r="CH55" s="36"/>
      <c r="CI55" s="38"/>
    </row>
    <row r="56" spans="1:99" x14ac:dyDescent="0.25">
      <c r="A56" s="45">
        <v>51</v>
      </c>
      <c r="B56" s="47" t="b">
        <v>1</v>
      </c>
      <c r="U56" s="36"/>
      <c r="V56" s="36"/>
      <c r="W56" s="9"/>
      <c r="X56" s="8"/>
      <c r="Y56" s="8"/>
      <c r="Z56" s="8"/>
      <c r="AA56" s="8"/>
      <c r="AB56" s="8"/>
      <c r="AC56" s="8"/>
      <c r="AD56" s="8"/>
      <c r="AE56" s="8"/>
      <c r="AG56" s="36"/>
      <c r="AH56" s="36"/>
      <c r="AI56" s="9"/>
      <c r="AJ56" s="8"/>
      <c r="AK56" s="8"/>
      <c r="AL56" s="8"/>
      <c r="AM56" s="8"/>
      <c r="AN56" s="8"/>
      <c r="AO56" s="8"/>
      <c r="AP56" s="8"/>
      <c r="AQ56" s="8"/>
      <c r="AS56" s="36"/>
      <c r="AT56" s="36"/>
      <c r="AU56" s="9"/>
      <c r="AV56" s="8"/>
      <c r="AW56" s="8"/>
      <c r="AX56" s="8"/>
      <c r="AY56" s="8"/>
      <c r="AZ56" s="8"/>
      <c r="BA56" s="8"/>
      <c r="BB56" s="8"/>
      <c r="BC56" s="8"/>
      <c r="BH56" s="11"/>
      <c r="BI56" s="36"/>
      <c r="BJ56" s="45"/>
      <c r="BK56" s="45"/>
      <c r="BL56" s="36"/>
      <c r="BM56" s="38"/>
      <c r="CD56" s="11"/>
      <c r="CE56" s="36"/>
      <c r="CF56" s="36"/>
      <c r="CG56" s="36"/>
      <c r="CH56" s="36"/>
      <c r="CI56" s="38"/>
    </row>
    <row r="57" spans="1:99" x14ac:dyDescent="0.25">
      <c r="A57" s="45">
        <v>49.6</v>
      </c>
      <c r="B57" s="47" t="b">
        <v>1</v>
      </c>
      <c r="U57" s="36"/>
      <c r="V57" s="36"/>
      <c r="W57" s="9"/>
      <c r="X57" s="8"/>
      <c r="Y57" s="8"/>
      <c r="Z57" s="8"/>
      <c r="AA57" s="8"/>
      <c r="AB57" s="8"/>
      <c r="AC57" s="8"/>
      <c r="AD57" s="8"/>
      <c r="AE57" s="8"/>
      <c r="AG57" s="36"/>
      <c r="AH57" s="36"/>
      <c r="AI57" s="9"/>
      <c r="AJ57" s="8"/>
      <c r="AK57" s="8"/>
      <c r="AL57" s="8"/>
      <c r="AM57" s="8"/>
      <c r="AN57" s="8"/>
      <c r="AO57" s="8"/>
      <c r="AP57" s="8"/>
      <c r="AQ57" s="8"/>
      <c r="AS57" s="36"/>
      <c r="AT57" s="36"/>
      <c r="AU57" s="9"/>
      <c r="AV57" s="8"/>
      <c r="AW57" s="8"/>
      <c r="AX57" s="8"/>
      <c r="AY57" s="8"/>
      <c r="AZ57" s="8"/>
      <c r="BA57" s="8"/>
      <c r="BB57" s="8"/>
      <c r="BC57" s="8"/>
      <c r="BE57" s="58"/>
      <c r="BF57" s="59"/>
      <c r="BG57" s="59"/>
      <c r="BH57" s="59"/>
      <c r="BI57" s="59"/>
      <c r="BJ57" s="59"/>
      <c r="BK57" s="59"/>
      <c r="BL57" s="59"/>
      <c r="BM57" s="59"/>
      <c r="BN57" s="59"/>
      <c r="BO57" s="59"/>
      <c r="BP57" s="59"/>
      <c r="BQ57" s="59"/>
      <c r="BR57" s="59"/>
      <c r="BS57" s="59"/>
      <c r="BT57" s="59"/>
      <c r="BU57" s="59"/>
      <c r="BV57" s="59"/>
      <c r="BW57" s="59"/>
      <c r="BX57" s="59"/>
      <c r="BY57" s="60"/>
      <c r="CA57" s="58"/>
      <c r="CB57" s="59"/>
      <c r="CC57" s="59"/>
      <c r="CD57" s="59"/>
      <c r="CE57" s="59"/>
      <c r="CF57" s="59"/>
      <c r="CG57" s="59"/>
      <c r="CH57" s="59"/>
      <c r="CI57" s="59"/>
      <c r="CJ57" s="59"/>
      <c r="CK57" s="59"/>
      <c r="CL57" s="59"/>
      <c r="CM57" s="59"/>
      <c r="CN57" s="59"/>
      <c r="CO57" s="59"/>
      <c r="CP57" s="59"/>
      <c r="CQ57" s="59"/>
      <c r="CR57" s="59"/>
      <c r="CS57" s="59"/>
      <c r="CT57" s="59"/>
      <c r="CU57" s="60"/>
    </row>
    <row r="58" spans="1:99" x14ac:dyDescent="0.25">
      <c r="A58" s="45">
        <v>49.1</v>
      </c>
      <c r="B58" s="47" t="b">
        <v>1</v>
      </c>
      <c r="U58" s="36"/>
      <c r="V58" s="36"/>
      <c r="W58" s="9"/>
      <c r="X58" s="8"/>
      <c r="Y58" s="8"/>
      <c r="Z58" s="8"/>
      <c r="AA58" s="8"/>
      <c r="AB58" s="8"/>
      <c r="AC58" s="8"/>
      <c r="AD58" s="8"/>
      <c r="AE58" s="8"/>
      <c r="AG58" s="36"/>
      <c r="AH58" s="36"/>
      <c r="AI58" s="9"/>
      <c r="AJ58" s="8"/>
      <c r="AK58" s="8"/>
      <c r="AL58" s="8"/>
      <c r="AM58" s="8"/>
      <c r="AN58" s="8"/>
      <c r="AO58" s="8"/>
      <c r="AP58" s="8"/>
      <c r="AQ58" s="8"/>
      <c r="AS58" s="36"/>
      <c r="AT58" s="36"/>
      <c r="AU58" s="9"/>
      <c r="AV58" s="8"/>
      <c r="AW58" s="8"/>
      <c r="AX58" s="8"/>
      <c r="AY58" s="8"/>
      <c r="AZ58" s="8"/>
      <c r="BA58" s="8"/>
      <c r="BB58" s="8"/>
      <c r="BC58" s="8"/>
      <c r="BE58" s="42"/>
      <c r="BF58" s="25"/>
      <c r="BG58" s="25"/>
      <c r="BH58" s="25"/>
      <c r="BI58" s="25"/>
      <c r="BJ58" s="25"/>
      <c r="BK58" s="25"/>
      <c r="BL58" s="25"/>
      <c r="BM58" s="25"/>
      <c r="BN58" s="25"/>
      <c r="BO58" s="25"/>
      <c r="BP58" s="25"/>
      <c r="BQ58" s="25"/>
      <c r="BR58" s="25"/>
      <c r="BS58" s="25"/>
      <c r="BT58" s="25"/>
      <c r="BU58" s="25"/>
      <c r="BV58" s="25"/>
      <c r="BW58" s="25"/>
      <c r="BX58" s="25"/>
      <c r="BY58" s="29"/>
      <c r="CA58" s="42"/>
      <c r="CB58" s="25"/>
      <c r="CC58" s="25"/>
      <c r="CD58" s="25"/>
      <c r="CE58" s="25"/>
      <c r="CF58" s="25"/>
      <c r="CG58" s="25"/>
      <c r="CH58" s="25"/>
      <c r="CI58" s="25"/>
      <c r="CJ58" s="25"/>
      <c r="CK58" s="25"/>
      <c r="CL58" s="25"/>
      <c r="CM58" s="25"/>
      <c r="CN58" s="25"/>
      <c r="CO58" s="25"/>
      <c r="CP58" s="25"/>
      <c r="CQ58" s="25"/>
      <c r="CR58" s="25"/>
      <c r="CS58" s="25"/>
      <c r="CT58" s="25"/>
      <c r="CU58" s="29"/>
    </row>
    <row r="59" spans="1:99" x14ac:dyDescent="0.25">
      <c r="A59" s="45">
        <v>48.7</v>
      </c>
      <c r="B59" s="47" t="b">
        <v>1</v>
      </c>
      <c r="U59" s="36"/>
      <c r="V59" s="36"/>
      <c r="W59" s="9"/>
      <c r="X59" s="8"/>
      <c r="Y59" s="8"/>
      <c r="Z59" s="8"/>
      <c r="AA59" s="8"/>
      <c r="AB59" s="8"/>
      <c r="AC59" s="8"/>
      <c r="AD59" s="8"/>
      <c r="AE59" s="8"/>
      <c r="AG59" s="36"/>
      <c r="AH59" s="36"/>
      <c r="AI59" s="9"/>
      <c r="AJ59" s="8"/>
      <c r="AK59" s="8"/>
      <c r="AL59" s="8"/>
      <c r="AM59" s="8"/>
      <c r="AN59" s="8"/>
      <c r="AO59" s="8"/>
      <c r="AP59" s="8"/>
      <c r="AQ59" s="8"/>
      <c r="AS59" s="36"/>
      <c r="AT59" s="36"/>
      <c r="AU59" s="9"/>
      <c r="AV59" s="8"/>
      <c r="AW59" s="8"/>
      <c r="AX59" s="8"/>
      <c r="AY59" s="8"/>
      <c r="AZ59" s="8"/>
      <c r="BA59" s="8"/>
      <c r="BB59" s="8"/>
      <c r="BC59" s="8"/>
      <c r="BE59" s="42"/>
      <c r="BF59" s="25"/>
      <c r="BG59" s="25"/>
      <c r="BH59" s="25"/>
      <c r="BI59" s="25"/>
      <c r="BJ59" s="25"/>
      <c r="BK59" s="25"/>
      <c r="BL59" s="25"/>
      <c r="BM59" s="25"/>
      <c r="BN59" s="25"/>
      <c r="BO59" s="25"/>
      <c r="BP59" s="25"/>
      <c r="BQ59" s="25"/>
      <c r="BR59" s="25"/>
      <c r="BS59" s="25"/>
      <c r="BT59" s="25"/>
      <c r="BU59" s="25"/>
      <c r="BV59" s="25"/>
      <c r="BW59" s="25"/>
      <c r="BX59" s="25"/>
      <c r="BY59" s="29"/>
      <c r="CA59" s="42"/>
      <c r="CB59" s="25"/>
      <c r="CC59" s="25"/>
      <c r="CD59" s="25"/>
      <c r="CE59" s="25"/>
      <c r="CF59" s="25"/>
      <c r="CG59" s="25"/>
      <c r="CH59" s="25"/>
      <c r="CI59" s="25"/>
      <c r="CJ59" s="25"/>
      <c r="CK59" s="25"/>
      <c r="CL59" s="25"/>
      <c r="CM59" s="25"/>
      <c r="CN59" s="25"/>
      <c r="CO59" s="25"/>
      <c r="CP59" s="25"/>
      <c r="CQ59" s="25"/>
      <c r="CR59" s="25"/>
      <c r="CS59" s="25"/>
      <c r="CT59" s="25"/>
      <c r="CU59" s="29"/>
    </row>
    <row r="60" spans="1:99" x14ac:dyDescent="0.25">
      <c r="A60" s="45">
        <v>48.2</v>
      </c>
      <c r="B60" s="47" t="b">
        <v>1</v>
      </c>
      <c r="U60" s="36"/>
      <c r="V60" s="36"/>
      <c r="W60" s="9"/>
      <c r="X60" s="8"/>
      <c r="Y60" s="8"/>
      <c r="Z60" s="8"/>
      <c r="AA60" s="8"/>
      <c r="AB60" s="8"/>
      <c r="AC60" s="8"/>
      <c r="AD60" s="8"/>
      <c r="AE60" s="8"/>
      <c r="AG60" s="36"/>
      <c r="AH60" s="36"/>
      <c r="AI60" s="9"/>
      <c r="AJ60" s="8"/>
      <c r="AK60" s="8"/>
      <c r="AL60" s="8"/>
      <c r="AM60" s="8"/>
      <c r="AN60" s="8"/>
      <c r="AO60" s="8"/>
      <c r="AP60" s="8"/>
      <c r="AQ60" s="8"/>
      <c r="AS60" s="36"/>
      <c r="AT60" s="36"/>
      <c r="AU60" s="9"/>
      <c r="AV60" s="8"/>
      <c r="AW60" s="8"/>
      <c r="AX60" s="8"/>
      <c r="AY60" s="8"/>
      <c r="AZ60" s="8"/>
      <c r="BA60" s="8"/>
      <c r="BB60" s="8"/>
      <c r="BC60" s="8"/>
      <c r="BE60" s="42"/>
      <c r="BF60" s="25"/>
      <c r="BG60" s="25"/>
      <c r="BH60" s="25"/>
      <c r="BI60" s="25"/>
      <c r="BJ60" s="25"/>
      <c r="BK60" s="25"/>
      <c r="BL60" s="25"/>
      <c r="BM60" s="25"/>
      <c r="BN60" s="25"/>
      <c r="BO60" s="25"/>
      <c r="BP60" s="25"/>
      <c r="BQ60" s="25"/>
      <c r="BR60" s="25"/>
      <c r="BS60" s="25"/>
      <c r="BT60" s="25"/>
      <c r="BU60" s="25"/>
      <c r="BV60" s="25"/>
      <c r="BW60" s="25"/>
      <c r="BX60" s="25"/>
      <c r="BY60" s="29"/>
      <c r="CA60" s="42"/>
      <c r="CB60" s="25"/>
      <c r="CC60" s="25"/>
      <c r="CD60" s="25"/>
      <c r="CE60" s="25"/>
      <c r="CF60" s="25"/>
      <c r="CG60" s="25"/>
      <c r="CH60" s="25"/>
      <c r="CI60" s="25"/>
      <c r="CJ60" s="25"/>
      <c r="CK60" s="25"/>
      <c r="CL60" s="25"/>
      <c r="CM60" s="25"/>
      <c r="CN60" s="25"/>
      <c r="CO60" s="25"/>
      <c r="CP60" s="25"/>
      <c r="CQ60" s="25"/>
      <c r="CR60" s="25"/>
      <c r="CS60" s="25"/>
      <c r="CT60" s="25"/>
      <c r="CU60" s="29"/>
    </row>
    <row r="61" spans="1:99" x14ac:dyDescent="0.25">
      <c r="A61" s="45">
        <v>47.7</v>
      </c>
      <c r="B61" s="47" t="b">
        <v>1</v>
      </c>
      <c r="U61" s="36"/>
      <c r="V61" s="36"/>
      <c r="W61" s="9"/>
      <c r="X61" s="8"/>
      <c r="Y61" s="8"/>
      <c r="Z61" s="8"/>
      <c r="AA61" s="8"/>
      <c r="AB61" s="8"/>
      <c r="AC61" s="8"/>
      <c r="AD61" s="8"/>
      <c r="AE61" s="8"/>
      <c r="AG61" s="36"/>
      <c r="AH61" s="36"/>
      <c r="AI61" s="9"/>
      <c r="AJ61" s="8"/>
      <c r="AK61" s="8"/>
      <c r="AL61" s="8"/>
      <c r="AM61" s="8"/>
      <c r="AN61" s="8"/>
      <c r="AO61" s="8"/>
      <c r="AP61" s="8"/>
      <c r="AQ61" s="8"/>
      <c r="AS61" s="36"/>
      <c r="AT61" s="36"/>
      <c r="AU61" s="9"/>
      <c r="AV61" s="8"/>
      <c r="AW61" s="8"/>
      <c r="AX61" s="8"/>
      <c r="AY61" s="8"/>
      <c r="AZ61" s="8"/>
      <c r="BA61" s="8"/>
      <c r="BB61" s="8"/>
      <c r="BC61" s="8"/>
      <c r="BE61" s="42"/>
      <c r="BF61" s="25"/>
      <c r="BG61" s="25"/>
      <c r="BH61" s="25"/>
      <c r="BI61" s="25"/>
      <c r="BJ61" s="25"/>
      <c r="BK61" s="25"/>
      <c r="BL61" s="25"/>
      <c r="BM61" s="25"/>
      <c r="BN61" s="25"/>
      <c r="BO61" s="25"/>
      <c r="BP61" s="25"/>
      <c r="BQ61" s="25"/>
      <c r="BR61" s="25"/>
      <c r="BS61" s="25"/>
      <c r="BT61" s="25"/>
      <c r="BU61" s="25"/>
      <c r="BV61" s="25"/>
      <c r="BW61" s="25"/>
      <c r="BX61" s="25"/>
      <c r="BY61" s="29"/>
      <c r="CA61" s="42"/>
      <c r="CB61" s="25"/>
      <c r="CC61" s="25"/>
      <c r="CD61" s="25"/>
      <c r="CE61" s="25"/>
      <c r="CF61" s="25"/>
      <c r="CG61" s="25"/>
      <c r="CH61" s="25"/>
      <c r="CI61" s="25"/>
      <c r="CJ61" s="25"/>
      <c r="CK61" s="25"/>
      <c r="CL61" s="25"/>
      <c r="CM61" s="25"/>
      <c r="CN61" s="25"/>
      <c r="CO61" s="25"/>
      <c r="CP61" s="25"/>
      <c r="CQ61" s="25"/>
      <c r="CR61" s="25"/>
      <c r="CS61" s="25"/>
      <c r="CT61" s="25"/>
      <c r="CU61" s="29"/>
    </row>
    <row r="62" spans="1:99" x14ac:dyDescent="0.25">
      <c r="A62" s="45">
        <v>47.4</v>
      </c>
      <c r="B62" s="47" t="b">
        <v>1</v>
      </c>
      <c r="U62" s="36"/>
      <c r="V62" s="36"/>
      <c r="W62" s="9"/>
      <c r="X62" s="8"/>
      <c r="Y62" s="8"/>
      <c r="Z62" s="8"/>
      <c r="AA62" s="8"/>
      <c r="AB62" s="8"/>
      <c r="AC62" s="8"/>
      <c r="AD62" s="8"/>
      <c r="AE62" s="8"/>
      <c r="AG62" s="36"/>
      <c r="AH62" s="36"/>
      <c r="AI62" s="9"/>
      <c r="AJ62" s="8"/>
      <c r="AK62" s="8"/>
      <c r="AL62" s="8"/>
      <c r="AM62" s="8"/>
      <c r="AN62" s="8"/>
      <c r="AO62" s="8"/>
      <c r="AP62" s="8"/>
      <c r="AQ62" s="8"/>
      <c r="AS62" s="36"/>
      <c r="AT62" s="36"/>
      <c r="AU62" s="9"/>
      <c r="AV62" s="8"/>
      <c r="AW62" s="8"/>
      <c r="AX62" s="8"/>
      <c r="AY62" s="8"/>
      <c r="AZ62" s="8"/>
      <c r="BA62" s="8"/>
      <c r="BB62" s="8"/>
      <c r="BC62" s="8"/>
      <c r="BE62" s="42"/>
      <c r="BF62" s="25"/>
      <c r="BG62" s="25"/>
      <c r="BH62" s="25"/>
      <c r="BI62" s="25"/>
      <c r="BJ62" s="25"/>
      <c r="BK62" s="25"/>
      <c r="BL62" s="25"/>
      <c r="BM62" s="25"/>
      <c r="BN62" s="25"/>
      <c r="BO62" s="25"/>
      <c r="BP62" s="25"/>
      <c r="BQ62" s="25"/>
      <c r="BR62" s="25"/>
      <c r="BS62" s="25"/>
      <c r="BT62" s="25"/>
      <c r="BU62" s="25"/>
      <c r="BV62" s="25"/>
      <c r="BW62" s="25"/>
      <c r="BX62" s="25"/>
      <c r="BY62" s="29"/>
      <c r="CA62" s="42"/>
      <c r="CB62" s="25"/>
      <c r="CC62" s="25"/>
      <c r="CD62" s="25"/>
      <c r="CE62" s="25"/>
      <c r="CF62" s="25"/>
      <c r="CG62" s="25"/>
      <c r="CH62" s="25"/>
      <c r="CI62" s="25"/>
      <c r="CJ62" s="25"/>
      <c r="CK62" s="25"/>
      <c r="CL62" s="25"/>
      <c r="CM62" s="25"/>
      <c r="CN62" s="25"/>
      <c r="CO62" s="25"/>
      <c r="CP62" s="25"/>
      <c r="CQ62" s="25"/>
      <c r="CR62" s="25"/>
      <c r="CS62" s="25"/>
      <c r="CT62" s="25"/>
      <c r="CU62" s="29"/>
    </row>
    <row r="63" spans="1:99" x14ac:dyDescent="0.25">
      <c r="A63" s="45">
        <v>47.1</v>
      </c>
      <c r="B63" s="47" t="b">
        <v>1</v>
      </c>
      <c r="U63" s="36"/>
      <c r="V63" s="36"/>
      <c r="W63" s="9"/>
      <c r="X63" s="8"/>
      <c r="Y63" s="8"/>
      <c r="Z63" s="8"/>
      <c r="AA63" s="8"/>
      <c r="AB63" s="8"/>
      <c r="AC63" s="8"/>
      <c r="AD63" s="8"/>
      <c r="AE63" s="8"/>
      <c r="AG63" s="36"/>
      <c r="AH63" s="36"/>
      <c r="AI63" s="9"/>
      <c r="AJ63" s="8"/>
      <c r="AK63" s="8"/>
      <c r="AL63" s="8"/>
      <c r="AM63" s="8"/>
      <c r="AN63" s="8"/>
      <c r="AO63" s="8"/>
      <c r="AP63" s="8"/>
      <c r="AQ63" s="8"/>
      <c r="AS63" s="36"/>
      <c r="AT63" s="36"/>
      <c r="AU63" s="9"/>
      <c r="AV63" s="8"/>
      <c r="AW63" s="8"/>
      <c r="AX63" s="8"/>
      <c r="AY63" s="8"/>
      <c r="AZ63" s="8"/>
      <c r="BA63" s="8"/>
      <c r="BB63" s="8"/>
      <c r="BC63" s="8"/>
      <c r="BE63" s="42"/>
      <c r="BF63" s="25"/>
      <c r="BG63" s="25"/>
      <c r="BH63" s="25"/>
      <c r="BI63" s="25"/>
      <c r="BJ63" s="25"/>
      <c r="BK63" s="25"/>
      <c r="BL63" s="25"/>
      <c r="BM63" s="25"/>
      <c r="BN63" s="25"/>
      <c r="BO63" s="25"/>
      <c r="BP63" s="25"/>
      <c r="BQ63" s="25"/>
      <c r="BR63" s="25"/>
      <c r="BS63" s="25"/>
      <c r="BT63" s="25"/>
      <c r="BU63" s="25"/>
      <c r="BV63" s="25"/>
      <c r="BW63" s="25"/>
      <c r="BX63" s="25"/>
      <c r="BY63" s="29"/>
      <c r="CA63" s="42"/>
      <c r="CB63" s="25"/>
      <c r="CC63" s="25"/>
      <c r="CD63" s="25"/>
      <c r="CE63" s="25"/>
      <c r="CF63" s="25"/>
      <c r="CG63" s="25"/>
      <c r="CH63" s="25"/>
      <c r="CI63" s="25"/>
      <c r="CJ63" s="25"/>
      <c r="CK63" s="25"/>
      <c r="CL63" s="25"/>
      <c r="CM63" s="25"/>
      <c r="CN63" s="25"/>
      <c r="CO63" s="25"/>
      <c r="CP63" s="25"/>
      <c r="CQ63" s="25"/>
      <c r="CR63" s="25"/>
      <c r="CS63" s="25"/>
      <c r="CT63" s="25"/>
      <c r="CU63" s="29"/>
    </row>
    <row r="64" spans="1:99" x14ac:dyDescent="0.25">
      <c r="A64" s="45">
        <v>46.8</v>
      </c>
      <c r="B64" s="47" t="b">
        <v>1</v>
      </c>
      <c r="U64" s="36"/>
      <c r="V64" s="36"/>
      <c r="W64" s="9"/>
      <c r="X64" s="8"/>
      <c r="Y64" s="8"/>
      <c r="Z64" s="8"/>
      <c r="AA64" s="8"/>
      <c r="AB64" s="8"/>
      <c r="AC64" s="8"/>
      <c r="AD64" s="8"/>
      <c r="AE64" s="8"/>
      <c r="AG64" s="36"/>
      <c r="AH64" s="36"/>
      <c r="AI64" s="9"/>
      <c r="AJ64" s="8"/>
      <c r="AK64" s="8"/>
      <c r="AL64" s="8"/>
      <c r="AM64" s="8"/>
      <c r="AN64" s="8"/>
      <c r="AO64" s="8"/>
      <c r="AP64" s="8"/>
      <c r="AQ64" s="8"/>
      <c r="AS64" s="36"/>
      <c r="AT64" s="36"/>
      <c r="AU64" s="9"/>
      <c r="AV64" s="8"/>
      <c r="AW64" s="8"/>
      <c r="AX64" s="8"/>
      <c r="AY64" s="8"/>
      <c r="AZ64" s="8"/>
      <c r="BA64" s="8"/>
      <c r="BB64" s="8"/>
      <c r="BC64" s="8"/>
      <c r="BE64" s="42"/>
      <c r="BF64" s="25"/>
      <c r="BG64" s="25"/>
      <c r="BH64" s="25"/>
      <c r="BI64" s="25"/>
      <c r="BJ64" s="25"/>
      <c r="BK64" s="25"/>
      <c r="BL64" s="25"/>
      <c r="BM64" s="25"/>
      <c r="BN64" s="25"/>
      <c r="BO64" s="25"/>
      <c r="BP64" s="25"/>
      <c r="BQ64" s="25"/>
      <c r="BR64" s="25"/>
      <c r="BS64" s="25"/>
      <c r="BT64" s="25"/>
      <c r="BU64" s="25"/>
      <c r="BV64" s="25"/>
      <c r="BW64" s="25"/>
      <c r="BX64" s="25"/>
      <c r="BY64" s="29"/>
      <c r="CA64" s="42"/>
      <c r="CB64" s="25"/>
      <c r="CC64" s="25"/>
      <c r="CD64" s="25"/>
      <c r="CE64" s="25"/>
      <c r="CF64" s="25"/>
      <c r="CG64" s="25"/>
      <c r="CH64" s="25"/>
      <c r="CI64" s="25"/>
      <c r="CJ64" s="25"/>
      <c r="CK64" s="25"/>
      <c r="CL64" s="25"/>
      <c r="CM64" s="25"/>
      <c r="CN64" s="25"/>
      <c r="CO64" s="25"/>
      <c r="CP64" s="25"/>
      <c r="CQ64" s="25"/>
      <c r="CR64" s="25"/>
      <c r="CS64" s="25"/>
      <c r="CT64" s="25"/>
      <c r="CU64" s="29"/>
    </row>
    <row r="65" spans="1:99" x14ac:dyDescent="0.25">
      <c r="A65" s="45">
        <v>46.5</v>
      </c>
      <c r="B65" s="47" t="b">
        <v>1</v>
      </c>
      <c r="U65" s="36"/>
      <c r="V65" s="36"/>
      <c r="W65" s="9"/>
      <c r="X65" s="8"/>
      <c r="Y65" s="8"/>
      <c r="Z65" s="8"/>
      <c r="AA65" s="8"/>
      <c r="AB65" s="8"/>
      <c r="AC65" s="8"/>
      <c r="AD65" s="8"/>
      <c r="AE65" s="8"/>
      <c r="AG65" s="36"/>
      <c r="AH65" s="36"/>
      <c r="AI65" s="9"/>
      <c r="AJ65" s="8"/>
      <c r="AK65" s="8"/>
      <c r="AL65" s="8"/>
      <c r="AM65" s="8"/>
      <c r="AN65" s="8"/>
      <c r="AO65" s="8"/>
      <c r="AP65" s="8"/>
      <c r="AQ65" s="8"/>
      <c r="AS65" s="36"/>
      <c r="AT65" s="36"/>
      <c r="AU65" s="9"/>
      <c r="AV65" s="8"/>
      <c r="AW65" s="8"/>
      <c r="AX65" s="8"/>
      <c r="AY65" s="8"/>
      <c r="AZ65" s="8"/>
      <c r="BA65" s="8"/>
      <c r="BB65" s="8"/>
      <c r="BC65" s="8"/>
      <c r="BE65" s="42"/>
      <c r="BF65" s="25"/>
      <c r="BG65" s="25"/>
      <c r="BH65" s="25"/>
      <c r="BI65" s="25"/>
      <c r="BJ65" s="25"/>
      <c r="BK65" s="25"/>
      <c r="BL65" s="25"/>
      <c r="BM65" s="25"/>
      <c r="BN65" s="25"/>
      <c r="BO65" s="25"/>
      <c r="BP65" s="25"/>
      <c r="BQ65" s="25"/>
      <c r="BR65" s="25"/>
      <c r="BS65" s="25"/>
      <c r="BT65" s="25"/>
      <c r="BU65" s="25"/>
      <c r="BV65" s="25"/>
      <c r="BW65" s="25"/>
      <c r="BX65" s="25"/>
      <c r="BY65" s="29"/>
      <c r="CA65" s="42"/>
      <c r="CB65" s="25"/>
      <c r="CC65" s="25"/>
      <c r="CD65" s="25"/>
      <c r="CE65" s="25"/>
      <c r="CF65" s="25"/>
      <c r="CG65" s="25"/>
      <c r="CH65" s="25"/>
      <c r="CI65" s="25"/>
      <c r="CJ65" s="25"/>
      <c r="CK65" s="25"/>
      <c r="CL65" s="25"/>
      <c r="CM65" s="25"/>
      <c r="CN65" s="25"/>
      <c r="CO65" s="25"/>
      <c r="CP65" s="25"/>
      <c r="CQ65" s="25"/>
      <c r="CR65" s="25"/>
      <c r="CS65" s="25"/>
      <c r="CT65" s="25"/>
      <c r="CU65" s="29"/>
    </row>
    <row r="66" spans="1:99" x14ac:dyDescent="0.25">
      <c r="A66" s="45">
        <v>45.7</v>
      </c>
      <c r="B66" s="47" t="b">
        <v>1</v>
      </c>
      <c r="U66" s="36"/>
      <c r="V66" s="36"/>
      <c r="W66" s="9"/>
      <c r="X66" s="8"/>
      <c r="Y66" s="8"/>
      <c r="Z66" s="8"/>
      <c r="AA66" s="8"/>
      <c r="AB66" s="8"/>
      <c r="AC66" s="8"/>
      <c r="AD66" s="8"/>
      <c r="AE66" s="8"/>
      <c r="AG66" s="36"/>
      <c r="AH66" s="36"/>
      <c r="AI66" s="9"/>
      <c r="AJ66" s="8"/>
      <c r="AK66" s="8"/>
      <c r="AL66" s="8"/>
      <c r="AM66" s="8"/>
      <c r="AN66" s="8"/>
      <c r="AO66" s="8"/>
      <c r="AP66" s="8"/>
      <c r="AQ66" s="8"/>
      <c r="AS66" s="36"/>
      <c r="AT66" s="36"/>
      <c r="AU66" s="9"/>
      <c r="AV66" s="8"/>
      <c r="AW66" s="8"/>
      <c r="AX66" s="8"/>
      <c r="AY66" s="8"/>
      <c r="AZ66" s="8"/>
      <c r="BA66" s="8"/>
      <c r="BB66" s="8"/>
      <c r="BC66" s="8"/>
      <c r="BE66" s="42"/>
      <c r="BF66" s="25"/>
      <c r="BG66" s="25"/>
      <c r="BH66" s="25"/>
      <c r="BI66" s="25"/>
      <c r="BJ66" s="25"/>
      <c r="BK66" s="25"/>
      <c r="BL66" s="25"/>
      <c r="BM66" s="25"/>
      <c r="BN66" s="25"/>
      <c r="BO66" s="25"/>
      <c r="BP66" s="25"/>
      <c r="BQ66" s="25"/>
      <c r="BR66" s="25"/>
      <c r="BS66" s="25"/>
      <c r="BT66" s="25"/>
      <c r="BU66" s="25"/>
      <c r="BV66" s="25"/>
      <c r="BW66" s="25"/>
      <c r="BX66" s="25"/>
      <c r="BY66" s="29"/>
      <c r="CA66" s="42"/>
      <c r="CB66" s="25"/>
      <c r="CC66" s="25"/>
      <c r="CD66" s="25"/>
      <c r="CE66" s="25"/>
      <c r="CF66" s="25"/>
      <c r="CG66" s="25"/>
      <c r="CH66" s="25"/>
      <c r="CI66" s="25"/>
      <c r="CJ66" s="25"/>
      <c r="CK66" s="25"/>
      <c r="CL66" s="25"/>
      <c r="CM66" s="25"/>
      <c r="CN66" s="25"/>
      <c r="CO66" s="25"/>
      <c r="CP66" s="25"/>
      <c r="CQ66" s="25"/>
      <c r="CR66" s="25"/>
      <c r="CS66" s="25"/>
      <c r="CT66" s="25"/>
      <c r="CU66" s="29"/>
    </row>
    <row r="67" spans="1:99" x14ac:dyDescent="0.25">
      <c r="A67" s="45">
        <v>45.3</v>
      </c>
      <c r="B67" s="47" t="b">
        <v>1</v>
      </c>
      <c r="U67" s="36"/>
      <c r="V67" s="36"/>
      <c r="W67" s="9"/>
      <c r="X67" s="8"/>
      <c r="Y67" s="8"/>
      <c r="Z67" s="8"/>
      <c r="AA67" s="8"/>
      <c r="AB67" s="8"/>
      <c r="AC67" s="8"/>
      <c r="AD67" s="8"/>
      <c r="AE67" s="8"/>
      <c r="AG67" s="36"/>
      <c r="AH67" s="36"/>
      <c r="AI67" s="9"/>
      <c r="AJ67" s="8"/>
      <c r="AK67" s="8"/>
      <c r="AL67" s="8"/>
      <c r="AM67" s="8"/>
      <c r="AN67" s="8"/>
      <c r="AO67" s="8"/>
      <c r="AP67" s="8"/>
      <c r="AQ67" s="8"/>
      <c r="AS67" s="36"/>
      <c r="AT67" s="36"/>
      <c r="AU67" s="9"/>
      <c r="AV67" s="8"/>
      <c r="AW67" s="8"/>
      <c r="AX67" s="8"/>
      <c r="AY67" s="8"/>
      <c r="AZ67" s="8"/>
      <c r="BA67" s="8"/>
      <c r="BB67" s="8"/>
      <c r="BC67" s="8"/>
      <c r="BE67" s="42"/>
      <c r="BF67" s="25"/>
      <c r="BG67" s="25"/>
      <c r="BH67" s="25"/>
      <c r="BI67" s="25"/>
      <c r="BJ67" s="25"/>
      <c r="BK67" s="25"/>
      <c r="BL67" s="25"/>
      <c r="BM67" s="25"/>
      <c r="BN67" s="25"/>
      <c r="BO67" s="25"/>
      <c r="BP67" s="25"/>
      <c r="BQ67" s="25"/>
      <c r="BR67" s="25"/>
      <c r="BS67" s="25"/>
      <c r="BT67" s="25"/>
      <c r="BU67" s="25"/>
      <c r="BV67" s="25"/>
      <c r="BW67" s="25"/>
      <c r="BX67" s="25"/>
      <c r="BY67" s="29"/>
      <c r="CA67" s="42"/>
      <c r="CB67" s="25"/>
      <c r="CC67" s="25"/>
      <c r="CD67" s="25"/>
      <c r="CE67" s="25"/>
      <c r="CF67" s="25"/>
      <c r="CG67" s="25"/>
      <c r="CH67" s="25"/>
      <c r="CI67" s="25"/>
      <c r="CJ67" s="25"/>
      <c r="CK67" s="25"/>
      <c r="CL67" s="25"/>
      <c r="CM67" s="25"/>
      <c r="CN67" s="25"/>
      <c r="CO67" s="25"/>
      <c r="CP67" s="25"/>
      <c r="CQ67" s="25"/>
      <c r="CR67" s="25"/>
      <c r="CS67" s="25"/>
      <c r="CT67" s="25"/>
      <c r="CU67" s="29"/>
    </row>
    <row r="68" spans="1:99" x14ac:dyDescent="0.25">
      <c r="A68" s="45">
        <v>76.400000000000006</v>
      </c>
      <c r="B68" s="47" t="b">
        <v>1</v>
      </c>
      <c r="U68" s="36"/>
      <c r="V68" s="36"/>
      <c r="W68" s="9"/>
      <c r="X68" s="8"/>
      <c r="Y68" s="8"/>
      <c r="Z68" s="8"/>
      <c r="AA68" s="8"/>
      <c r="AB68" s="8"/>
      <c r="AC68" s="8"/>
      <c r="AD68" s="8"/>
      <c r="AE68" s="8"/>
      <c r="AG68" s="36"/>
      <c r="AH68" s="36"/>
      <c r="AI68" s="9"/>
      <c r="AJ68" s="8"/>
      <c r="AK68" s="8"/>
      <c r="AL68" s="8"/>
      <c r="AM68" s="8"/>
      <c r="AN68" s="8"/>
      <c r="AO68" s="8"/>
      <c r="AP68" s="8"/>
      <c r="AQ68" s="8"/>
      <c r="AS68" s="36"/>
      <c r="AT68" s="36"/>
      <c r="AU68" s="9"/>
      <c r="AV68" s="8"/>
      <c r="AW68" s="8"/>
      <c r="AX68" s="8"/>
      <c r="AY68" s="8"/>
      <c r="AZ68" s="8"/>
      <c r="BA68" s="8"/>
      <c r="BB68" s="8"/>
      <c r="BC68" s="8"/>
      <c r="BE68" s="42"/>
      <c r="BF68" s="25"/>
      <c r="BG68" s="25"/>
      <c r="BH68" s="25"/>
      <c r="BI68" s="25"/>
      <c r="BJ68" s="25"/>
      <c r="BK68" s="25"/>
      <c r="BL68" s="25"/>
      <c r="BM68" s="25"/>
      <c r="BN68" s="25"/>
      <c r="BO68" s="25"/>
      <c r="BP68" s="25"/>
      <c r="BQ68" s="25"/>
      <c r="BR68" s="25"/>
      <c r="BS68" s="25"/>
      <c r="BT68" s="25"/>
      <c r="BU68" s="25"/>
      <c r="BV68" s="25"/>
      <c r="BW68" s="25"/>
      <c r="BX68" s="25"/>
      <c r="BY68" s="29"/>
      <c r="CA68" s="42"/>
      <c r="CB68" s="25"/>
      <c r="CC68" s="25"/>
      <c r="CD68" s="25"/>
      <c r="CE68" s="25"/>
      <c r="CF68" s="25"/>
      <c r="CG68" s="25"/>
      <c r="CH68" s="25"/>
      <c r="CI68" s="25"/>
      <c r="CJ68" s="25"/>
      <c r="CK68" s="25"/>
      <c r="CL68" s="25"/>
      <c r="CM68" s="25"/>
      <c r="CN68" s="25"/>
      <c r="CO68" s="25"/>
      <c r="CP68" s="25"/>
      <c r="CQ68" s="25"/>
      <c r="CR68" s="25"/>
      <c r="CS68" s="25"/>
      <c r="CT68" s="25"/>
      <c r="CU68" s="29"/>
    </row>
    <row r="69" spans="1:99" x14ac:dyDescent="0.25">
      <c r="A69" s="45">
        <v>76.2</v>
      </c>
      <c r="B69" s="47" t="b">
        <v>1</v>
      </c>
      <c r="U69" s="36"/>
      <c r="V69" s="36"/>
      <c r="W69" s="9"/>
      <c r="X69" s="8"/>
      <c r="Y69" s="8"/>
      <c r="Z69" s="8"/>
      <c r="AA69" s="8"/>
      <c r="AB69" s="8"/>
      <c r="AC69" s="8"/>
      <c r="AD69" s="8"/>
      <c r="AE69" s="8"/>
      <c r="AG69" s="36"/>
      <c r="AH69" s="36"/>
      <c r="AI69" s="9"/>
      <c r="AJ69" s="8"/>
      <c r="AK69" s="8"/>
      <c r="AL69" s="8"/>
      <c r="AM69" s="8"/>
      <c r="AN69" s="8"/>
      <c r="AO69" s="8"/>
      <c r="AP69" s="8"/>
      <c r="AQ69" s="8"/>
      <c r="AS69" s="36"/>
      <c r="AT69" s="36"/>
      <c r="AU69" s="9"/>
      <c r="AV69" s="8"/>
      <c r="AW69" s="8"/>
      <c r="AX69" s="8"/>
      <c r="AY69" s="8"/>
      <c r="AZ69" s="8"/>
      <c r="BA69" s="8"/>
      <c r="BB69" s="8"/>
      <c r="BC69" s="8"/>
      <c r="BE69" s="42"/>
      <c r="BF69" s="25"/>
      <c r="BG69" s="25"/>
      <c r="BH69" s="25"/>
      <c r="BI69" s="25"/>
      <c r="BJ69" s="25"/>
      <c r="BK69" s="25"/>
      <c r="BL69" s="25"/>
      <c r="BM69" s="25"/>
      <c r="BN69" s="25"/>
      <c r="BO69" s="25"/>
      <c r="BP69" s="25"/>
      <c r="BQ69" s="25"/>
      <c r="BR69" s="25"/>
      <c r="BS69" s="25"/>
      <c r="BT69" s="25"/>
      <c r="BU69" s="25"/>
      <c r="BV69" s="25"/>
      <c r="BW69" s="25"/>
      <c r="BX69" s="25"/>
      <c r="BY69" s="29"/>
      <c r="CA69" s="42"/>
      <c r="CB69" s="25"/>
      <c r="CC69" s="25"/>
      <c r="CD69" s="25"/>
      <c r="CE69" s="25"/>
      <c r="CF69" s="25"/>
      <c r="CG69" s="25"/>
      <c r="CH69" s="25"/>
      <c r="CI69" s="25"/>
      <c r="CJ69" s="25"/>
      <c r="CK69" s="25"/>
      <c r="CL69" s="25"/>
      <c r="CM69" s="25"/>
      <c r="CN69" s="25"/>
      <c r="CO69" s="25"/>
      <c r="CP69" s="25"/>
      <c r="CQ69" s="25"/>
      <c r="CR69" s="25"/>
      <c r="CS69" s="25"/>
      <c r="CT69" s="25"/>
      <c r="CU69" s="29"/>
    </row>
    <row r="70" spans="1:99" x14ac:dyDescent="0.25">
      <c r="A70" s="45">
        <v>76.099999999999994</v>
      </c>
      <c r="B70" s="47" t="b">
        <v>1</v>
      </c>
      <c r="U70" s="36"/>
      <c r="V70" s="36"/>
      <c r="W70" s="9"/>
      <c r="X70" s="8"/>
      <c r="Y70" s="8"/>
      <c r="Z70" s="8"/>
      <c r="AA70" s="8"/>
      <c r="AB70" s="8"/>
      <c r="AC70" s="8"/>
      <c r="AD70" s="8"/>
      <c r="AE70" s="8"/>
      <c r="AG70" s="36"/>
      <c r="AH70" s="36"/>
      <c r="AI70" s="9"/>
      <c r="AJ70" s="8"/>
      <c r="AK70" s="8"/>
      <c r="AL70" s="8"/>
      <c r="AM70" s="8"/>
      <c r="AN70" s="8"/>
      <c r="AO70" s="8"/>
      <c r="AP70" s="8"/>
      <c r="AQ70" s="8"/>
      <c r="AS70" s="36"/>
      <c r="AT70" s="36"/>
      <c r="AU70" s="9"/>
      <c r="AV70" s="8"/>
      <c r="AW70" s="8"/>
      <c r="AX70" s="8"/>
      <c r="AY70" s="8"/>
      <c r="AZ70" s="8"/>
      <c r="BA70" s="8"/>
      <c r="BB70" s="8"/>
      <c r="BC70" s="8"/>
      <c r="BE70" s="42"/>
      <c r="BF70" s="25"/>
      <c r="BG70" s="25"/>
      <c r="BH70" s="25"/>
      <c r="BI70" s="25"/>
      <c r="BJ70" s="25"/>
      <c r="BK70" s="25"/>
      <c r="BL70" s="25"/>
      <c r="BM70" s="25"/>
      <c r="BN70" s="25"/>
      <c r="BO70" s="25"/>
      <c r="BP70" s="25"/>
      <c r="BQ70" s="25"/>
      <c r="BR70" s="25"/>
      <c r="BS70" s="25"/>
      <c r="BT70" s="25"/>
      <c r="BU70" s="25"/>
      <c r="BV70" s="25"/>
      <c r="BW70" s="25"/>
      <c r="BX70" s="25"/>
      <c r="BY70" s="29"/>
      <c r="CA70" s="42"/>
      <c r="CB70" s="25"/>
      <c r="CC70" s="25"/>
      <c r="CD70" s="25"/>
      <c r="CE70" s="25"/>
      <c r="CF70" s="25"/>
      <c r="CG70" s="25"/>
      <c r="CH70" s="25"/>
      <c r="CI70" s="25"/>
      <c r="CJ70" s="25"/>
      <c r="CK70" s="25"/>
      <c r="CL70" s="25"/>
      <c r="CM70" s="25"/>
      <c r="CN70" s="25"/>
      <c r="CO70" s="25"/>
      <c r="CP70" s="25"/>
      <c r="CQ70" s="25"/>
      <c r="CR70" s="25"/>
      <c r="CS70" s="25"/>
      <c r="CT70" s="25"/>
      <c r="CU70" s="29"/>
    </row>
    <row r="71" spans="1:99" x14ac:dyDescent="0.25">
      <c r="A71" s="45">
        <v>75.900000000000006</v>
      </c>
      <c r="B71" s="47" t="b">
        <v>1</v>
      </c>
      <c r="U71" s="36"/>
      <c r="V71" s="36"/>
      <c r="W71" s="9"/>
      <c r="X71" s="8"/>
      <c r="Y71" s="8"/>
      <c r="Z71" s="8"/>
      <c r="AA71" s="8"/>
      <c r="AB71" s="8"/>
      <c r="AC71" s="8"/>
      <c r="AD71" s="8"/>
      <c r="AE71" s="8"/>
      <c r="AG71" s="36"/>
      <c r="AH71" s="36"/>
      <c r="AI71" s="9"/>
      <c r="AJ71" s="8"/>
      <c r="AK71" s="8"/>
      <c r="AL71" s="8"/>
      <c r="AM71" s="8"/>
      <c r="AN71" s="8"/>
      <c r="AO71" s="8"/>
      <c r="AP71" s="8"/>
      <c r="AQ71" s="8"/>
      <c r="AS71" s="36"/>
      <c r="AT71" s="36"/>
      <c r="AU71" s="9"/>
      <c r="AV71" s="8"/>
      <c r="AW71" s="8"/>
      <c r="AX71" s="8"/>
      <c r="AY71" s="8"/>
      <c r="AZ71" s="8"/>
      <c r="BA71" s="8"/>
      <c r="BB71" s="8"/>
      <c r="BC71" s="8"/>
      <c r="BE71" s="42"/>
      <c r="BF71" s="25"/>
      <c r="BG71" s="25"/>
      <c r="BH71" s="25"/>
      <c r="BI71" s="25"/>
      <c r="BJ71" s="25"/>
      <c r="BK71" s="25"/>
      <c r="BL71" s="25"/>
      <c r="BM71" s="25"/>
      <c r="BN71" s="25"/>
      <c r="BO71" s="25"/>
      <c r="BP71" s="25"/>
      <c r="BQ71" s="25"/>
      <c r="BR71" s="25"/>
      <c r="BS71" s="25"/>
      <c r="BT71" s="25"/>
      <c r="BU71" s="25"/>
      <c r="BV71" s="25"/>
      <c r="BW71" s="25"/>
      <c r="BX71" s="25"/>
      <c r="BY71" s="29"/>
      <c r="CA71" s="42"/>
      <c r="CB71" s="25"/>
      <c r="CC71" s="25"/>
      <c r="CD71" s="25"/>
      <c r="CE71" s="25"/>
      <c r="CF71" s="25"/>
      <c r="CG71" s="25"/>
      <c r="CH71" s="25"/>
      <c r="CI71" s="25"/>
      <c r="CJ71" s="25"/>
      <c r="CK71" s="25"/>
      <c r="CL71" s="25"/>
      <c r="CM71" s="25"/>
      <c r="CN71" s="25"/>
      <c r="CO71" s="25"/>
      <c r="CP71" s="25"/>
      <c r="CQ71" s="25"/>
      <c r="CR71" s="25"/>
      <c r="CS71" s="25"/>
      <c r="CT71" s="25"/>
      <c r="CU71" s="29"/>
    </row>
    <row r="72" spans="1:99" x14ac:dyDescent="0.25">
      <c r="A72" s="45">
        <v>75.7</v>
      </c>
      <c r="B72" s="47" t="b">
        <v>1</v>
      </c>
      <c r="U72" s="36"/>
      <c r="V72" s="36"/>
      <c r="W72" s="9"/>
      <c r="X72" s="8"/>
      <c r="Y72" s="8"/>
      <c r="Z72" s="8"/>
      <c r="AA72" s="8"/>
      <c r="AB72" s="8"/>
      <c r="AC72" s="8"/>
      <c r="AD72" s="8"/>
      <c r="AE72" s="8"/>
      <c r="AG72" s="36"/>
      <c r="AH72" s="36"/>
      <c r="AI72" s="9"/>
      <c r="AJ72" s="8"/>
      <c r="AK72" s="8"/>
      <c r="AL72" s="8"/>
      <c r="AM72" s="8"/>
      <c r="AN72" s="8"/>
      <c r="AO72" s="8"/>
      <c r="AP72" s="8"/>
      <c r="AQ72" s="8"/>
      <c r="AS72" s="36"/>
      <c r="AT72" s="36"/>
      <c r="AU72" s="9"/>
      <c r="AV72" s="8"/>
      <c r="AW72" s="8"/>
      <c r="AX72" s="8"/>
      <c r="AY72" s="8"/>
      <c r="AZ72" s="8"/>
      <c r="BA72" s="8"/>
      <c r="BB72" s="8"/>
      <c r="BC72" s="8"/>
      <c r="BE72" s="42"/>
      <c r="BF72" s="25"/>
      <c r="BG72" s="25"/>
      <c r="BH72" s="25"/>
      <c r="BI72" s="25"/>
      <c r="BJ72" s="25"/>
      <c r="BK72" s="25"/>
      <c r="BL72" s="25"/>
      <c r="BM72" s="25"/>
      <c r="BN72" s="25"/>
      <c r="BO72" s="25"/>
      <c r="BP72" s="25"/>
      <c r="BQ72" s="25"/>
      <c r="BR72" s="25"/>
      <c r="BS72" s="25"/>
      <c r="BT72" s="25"/>
      <c r="BU72" s="25"/>
      <c r="BV72" s="25"/>
      <c r="BW72" s="25"/>
      <c r="BX72" s="25"/>
      <c r="BY72" s="29"/>
      <c r="CA72" s="42"/>
      <c r="CB72" s="25"/>
      <c r="CC72" s="25"/>
      <c r="CD72" s="25"/>
      <c r="CE72" s="25"/>
      <c r="CF72" s="25"/>
      <c r="CG72" s="25"/>
      <c r="CH72" s="25"/>
      <c r="CI72" s="25"/>
      <c r="CJ72" s="25"/>
      <c r="CK72" s="25"/>
      <c r="CL72" s="25"/>
      <c r="CM72" s="25"/>
      <c r="CN72" s="25"/>
      <c r="CO72" s="25"/>
      <c r="CP72" s="25"/>
      <c r="CQ72" s="25"/>
      <c r="CR72" s="25"/>
      <c r="CS72" s="25"/>
      <c r="CT72" s="25"/>
      <c r="CU72" s="29"/>
    </row>
    <row r="73" spans="1:99" x14ac:dyDescent="0.25">
      <c r="A73" s="45">
        <v>75.599999999999994</v>
      </c>
      <c r="B73" s="47" t="b">
        <v>1</v>
      </c>
      <c r="U73" s="36"/>
      <c r="V73" s="36"/>
      <c r="W73" s="9"/>
      <c r="X73" s="8"/>
      <c r="Y73" s="8"/>
      <c r="Z73" s="8"/>
      <c r="AA73" s="8"/>
      <c r="AB73" s="8"/>
      <c r="AC73" s="8"/>
      <c r="AD73" s="8"/>
      <c r="AE73" s="8"/>
      <c r="AG73" s="36"/>
      <c r="AH73" s="36"/>
      <c r="AI73" s="9"/>
      <c r="AJ73" s="8"/>
      <c r="AK73" s="8"/>
      <c r="AL73" s="8"/>
      <c r="AM73" s="8"/>
      <c r="AN73" s="8"/>
      <c r="AO73" s="8"/>
      <c r="AP73" s="8"/>
      <c r="AQ73" s="8"/>
      <c r="AS73" s="36"/>
      <c r="AT73" s="36"/>
      <c r="AU73" s="9"/>
      <c r="AV73" s="8"/>
      <c r="AW73" s="8"/>
      <c r="AX73" s="8"/>
      <c r="AY73" s="8"/>
      <c r="AZ73" s="8"/>
      <c r="BA73" s="8"/>
      <c r="BB73" s="8"/>
      <c r="BC73" s="8"/>
      <c r="BE73" s="42"/>
      <c r="BF73" s="25"/>
      <c r="BG73" s="25"/>
      <c r="BH73" s="25"/>
      <c r="BI73" s="25"/>
      <c r="BJ73" s="25"/>
      <c r="BK73" s="25"/>
      <c r="BL73" s="25"/>
      <c r="BM73" s="25"/>
      <c r="BN73" s="25"/>
      <c r="BO73" s="25"/>
      <c r="BP73" s="25"/>
      <c r="BQ73" s="25"/>
      <c r="BR73" s="25"/>
      <c r="BS73" s="25"/>
      <c r="BT73" s="25"/>
      <c r="BU73" s="25"/>
      <c r="BV73" s="25"/>
      <c r="BW73" s="25"/>
      <c r="BX73" s="25"/>
      <c r="BY73" s="29"/>
      <c r="CA73" s="42"/>
      <c r="CB73" s="25"/>
      <c r="CC73" s="25"/>
      <c r="CD73" s="25"/>
      <c r="CE73" s="25"/>
      <c r="CF73" s="25"/>
      <c r="CG73" s="25"/>
      <c r="CH73" s="25"/>
      <c r="CI73" s="25"/>
      <c r="CJ73" s="25"/>
      <c r="CK73" s="25"/>
      <c r="CL73" s="25"/>
      <c r="CM73" s="25"/>
      <c r="CN73" s="25"/>
      <c r="CO73" s="25"/>
      <c r="CP73" s="25"/>
      <c r="CQ73" s="25"/>
      <c r="CR73" s="25"/>
      <c r="CS73" s="25"/>
      <c r="CT73" s="25"/>
      <c r="CU73" s="29"/>
    </row>
    <row r="74" spans="1:99" x14ac:dyDescent="0.25">
      <c r="A74" s="45">
        <v>75.400000000000006</v>
      </c>
      <c r="B74" s="47" t="b">
        <v>1</v>
      </c>
      <c r="U74" s="36"/>
      <c r="V74" s="36"/>
      <c r="W74" s="9"/>
      <c r="X74" s="8"/>
      <c r="Y74" s="8"/>
      <c r="Z74" s="8"/>
      <c r="AA74" s="8"/>
      <c r="AB74" s="8"/>
      <c r="AC74" s="8"/>
      <c r="AD74" s="8"/>
      <c r="AE74" s="8"/>
      <c r="AG74" s="36"/>
      <c r="AH74" s="36"/>
      <c r="AI74" s="9"/>
      <c r="AJ74" s="8"/>
      <c r="AK74" s="8"/>
      <c r="AL74" s="8"/>
      <c r="AM74" s="8"/>
      <c r="AN74" s="8"/>
      <c r="AO74" s="8"/>
      <c r="AP74" s="8"/>
      <c r="AQ74" s="8"/>
      <c r="AS74" s="36"/>
      <c r="AT74" s="36"/>
      <c r="AU74" s="9"/>
      <c r="AV74" s="8"/>
      <c r="AW74" s="8"/>
      <c r="AX74" s="8"/>
      <c r="AY74" s="8"/>
      <c r="AZ74" s="8"/>
      <c r="BA74" s="8"/>
      <c r="BB74" s="8"/>
      <c r="BC74" s="8"/>
      <c r="BE74" s="42"/>
      <c r="BF74" s="25"/>
      <c r="BG74" s="25"/>
      <c r="BH74" s="25"/>
      <c r="BI74" s="25"/>
      <c r="BJ74" s="25"/>
      <c r="BK74" s="25"/>
      <c r="BL74" s="25"/>
      <c r="BM74" s="25"/>
      <c r="BN74" s="25"/>
      <c r="BO74" s="25"/>
      <c r="BP74" s="25"/>
      <c r="BQ74" s="25"/>
      <c r="BR74" s="25"/>
      <c r="BS74" s="25"/>
      <c r="BT74" s="25"/>
      <c r="BU74" s="25"/>
      <c r="BV74" s="25"/>
      <c r="BW74" s="25"/>
      <c r="BX74" s="25"/>
      <c r="BY74" s="29"/>
      <c r="CA74" s="42"/>
      <c r="CB74" s="25"/>
      <c r="CC74" s="25"/>
      <c r="CD74" s="25"/>
      <c r="CE74" s="25"/>
      <c r="CF74" s="25"/>
      <c r="CG74" s="25"/>
      <c r="CH74" s="25"/>
      <c r="CI74" s="25"/>
      <c r="CJ74" s="25"/>
      <c r="CK74" s="25"/>
      <c r="CL74" s="25"/>
      <c r="CM74" s="25"/>
      <c r="CN74" s="25"/>
      <c r="CO74" s="25"/>
      <c r="CP74" s="25"/>
      <c r="CQ74" s="25"/>
      <c r="CR74" s="25"/>
      <c r="CS74" s="25"/>
      <c r="CT74" s="25"/>
      <c r="CU74" s="29"/>
    </row>
    <row r="75" spans="1:99" x14ac:dyDescent="0.25">
      <c r="A75" s="45">
        <v>75.2</v>
      </c>
      <c r="B75" s="47" t="b">
        <v>1</v>
      </c>
      <c r="U75" s="36"/>
      <c r="V75" s="36"/>
      <c r="W75" s="9"/>
      <c r="X75" s="8"/>
      <c r="Y75" s="8"/>
      <c r="Z75" s="8"/>
      <c r="AA75" s="8"/>
      <c r="AB75" s="8"/>
      <c r="AC75" s="8"/>
      <c r="AD75" s="8"/>
      <c r="AE75" s="8"/>
      <c r="AG75" s="36"/>
      <c r="AH75" s="36"/>
      <c r="AI75" s="9"/>
      <c r="AJ75" s="8"/>
      <c r="AK75" s="8"/>
      <c r="AL75" s="8"/>
      <c r="AM75" s="8"/>
      <c r="AN75" s="8"/>
      <c r="AO75" s="8"/>
      <c r="AP75" s="8"/>
      <c r="AQ75" s="8"/>
      <c r="AS75" s="36"/>
      <c r="AT75" s="36"/>
      <c r="AU75" s="9"/>
      <c r="AV75" s="8"/>
      <c r="AW75" s="8"/>
      <c r="AX75" s="8"/>
      <c r="AY75" s="8"/>
      <c r="AZ75" s="8"/>
      <c r="BA75" s="8"/>
      <c r="BB75" s="8"/>
      <c r="BC75" s="8"/>
      <c r="BE75" s="42"/>
      <c r="BF75" s="25"/>
      <c r="BG75" s="25"/>
      <c r="BH75" s="25"/>
      <c r="BI75" s="25"/>
      <c r="BJ75" s="25"/>
      <c r="BK75" s="25"/>
      <c r="BL75" s="25"/>
      <c r="BM75" s="25"/>
      <c r="BN75" s="25"/>
      <c r="BO75" s="25"/>
      <c r="BP75" s="25"/>
      <c r="BQ75" s="25"/>
      <c r="BR75" s="25"/>
      <c r="BS75" s="25"/>
      <c r="BT75" s="25"/>
      <c r="BU75" s="25"/>
      <c r="BV75" s="25"/>
      <c r="BW75" s="25"/>
      <c r="BX75" s="25"/>
      <c r="BY75" s="29"/>
      <c r="CA75" s="42"/>
      <c r="CB75" s="25"/>
      <c r="CC75" s="25"/>
      <c r="CD75" s="25"/>
      <c r="CE75" s="25"/>
      <c r="CF75" s="25"/>
      <c r="CG75" s="25"/>
      <c r="CH75" s="25"/>
      <c r="CI75" s="25"/>
      <c r="CJ75" s="25"/>
      <c r="CK75" s="25"/>
      <c r="CL75" s="25"/>
      <c r="CM75" s="25"/>
      <c r="CN75" s="25"/>
      <c r="CO75" s="25"/>
      <c r="CP75" s="25"/>
      <c r="CQ75" s="25"/>
      <c r="CR75" s="25"/>
      <c r="CS75" s="25"/>
      <c r="CT75" s="25"/>
      <c r="CU75" s="29"/>
    </row>
    <row r="76" spans="1:99" x14ac:dyDescent="0.25">
      <c r="A76" s="45">
        <v>75</v>
      </c>
      <c r="B76" s="47" t="b">
        <v>1</v>
      </c>
      <c r="U76" s="36"/>
      <c r="V76" s="36"/>
      <c r="W76" s="9"/>
      <c r="X76" s="8"/>
      <c r="Y76" s="8"/>
      <c r="Z76" s="8"/>
      <c r="AA76" s="8"/>
      <c r="AB76" s="8"/>
      <c r="AC76" s="8"/>
      <c r="AD76" s="8"/>
      <c r="AE76" s="8"/>
      <c r="AG76" s="36"/>
      <c r="AH76" s="36"/>
      <c r="AI76" s="9"/>
      <c r="AJ76" s="8"/>
      <c r="AK76" s="8"/>
      <c r="AL76" s="8"/>
      <c r="AM76" s="8"/>
      <c r="AN76" s="8"/>
      <c r="AO76" s="8"/>
      <c r="AP76" s="8"/>
      <c r="AQ76" s="8"/>
      <c r="AS76" s="36"/>
      <c r="AT76" s="36"/>
      <c r="AU76" s="9"/>
      <c r="AV76" s="8"/>
      <c r="AW76" s="8"/>
      <c r="AX76" s="8"/>
      <c r="AY76" s="8"/>
      <c r="AZ76" s="8"/>
      <c r="BA76" s="8"/>
      <c r="BB76" s="8"/>
      <c r="BC76" s="8"/>
      <c r="BE76" s="42"/>
      <c r="BF76" s="25"/>
      <c r="BG76" s="25"/>
      <c r="BH76" s="25"/>
      <c r="BI76" s="25"/>
      <c r="BJ76" s="25"/>
      <c r="BK76" s="25"/>
      <c r="BL76" s="25"/>
      <c r="BM76" s="25"/>
      <c r="BN76" s="25"/>
      <c r="BO76" s="25"/>
      <c r="BP76" s="25"/>
      <c r="BQ76" s="25"/>
      <c r="BR76" s="25"/>
      <c r="BS76" s="25"/>
      <c r="BT76" s="25"/>
      <c r="BU76" s="25"/>
      <c r="BV76" s="25"/>
      <c r="BW76" s="25"/>
      <c r="BX76" s="25"/>
      <c r="BY76" s="29"/>
      <c r="CA76" s="42"/>
      <c r="CB76" s="25"/>
      <c r="CC76" s="25"/>
      <c r="CD76" s="25"/>
      <c r="CE76" s="25"/>
      <c r="CF76" s="25"/>
      <c r="CG76" s="25"/>
      <c r="CH76" s="25"/>
      <c r="CI76" s="25"/>
      <c r="CJ76" s="25"/>
      <c r="CK76" s="25"/>
      <c r="CL76" s="25"/>
      <c r="CM76" s="25"/>
      <c r="CN76" s="25"/>
      <c r="CO76" s="25"/>
      <c r="CP76" s="25"/>
      <c r="CQ76" s="25"/>
      <c r="CR76" s="25"/>
      <c r="CS76" s="25"/>
      <c r="CT76" s="25"/>
      <c r="CU76" s="29"/>
    </row>
    <row r="77" spans="1:99" x14ac:dyDescent="0.25">
      <c r="A77" s="45">
        <v>74.8</v>
      </c>
      <c r="B77" s="47" t="b">
        <v>1</v>
      </c>
      <c r="U77" s="36"/>
      <c r="V77" s="36"/>
      <c r="W77" s="9"/>
      <c r="X77" s="8"/>
      <c r="Y77" s="8"/>
      <c r="Z77" s="8"/>
      <c r="AA77" s="8"/>
      <c r="AB77" s="8"/>
      <c r="AC77" s="8"/>
      <c r="AD77" s="8"/>
      <c r="AE77" s="8"/>
      <c r="AG77" s="36"/>
      <c r="AH77" s="36"/>
      <c r="AI77" s="9"/>
      <c r="AJ77" s="8"/>
      <c r="AK77" s="8"/>
      <c r="AL77" s="8"/>
      <c r="AM77" s="8"/>
      <c r="AN77" s="8"/>
      <c r="AO77" s="8"/>
      <c r="AP77" s="8"/>
      <c r="AQ77" s="8"/>
      <c r="AS77" s="36"/>
      <c r="AT77" s="36"/>
      <c r="AU77" s="9"/>
      <c r="AV77" s="8"/>
      <c r="AW77" s="8"/>
      <c r="AX77" s="8"/>
      <c r="AY77" s="8"/>
      <c r="AZ77" s="8"/>
      <c r="BA77" s="8"/>
      <c r="BB77" s="8"/>
      <c r="BC77" s="8"/>
      <c r="BE77" s="43"/>
      <c r="BF77" s="39"/>
      <c r="BG77" s="39"/>
      <c r="BH77" s="39"/>
      <c r="BI77" s="39"/>
      <c r="BJ77" s="39"/>
      <c r="BK77" s="39"/>
      <c r="BL77" s="39"/>
      <c r="BM77" s="39"/>
      <c r="BN77" s="39"/>
      <c r="BO77" s="39"/>
      <c r="BP77" s="39"/>
      <c r="BQ77" s="39"/>
      <c r="BR77" s="39"/>
      <c r="BS77" s="39"/>
      <c r="BT77" s="39"/>
      <c r="BU77" s="39"/>
      <c r="BV77" s="39"/>
      <c r="BW77" s="39"/>
      <c r="BX77" s="39"/>
      <c r="BY77" s="44"/>
      <c r="CA77" s="43"/>
      <c r="CB77" s="39"/>
      <c r="CC77" s="39"/>
      <c r="CD77" s="39"/>
      <c r="CE77" s="39"/>
      <c r="CF77" s="39"/>
      <c r="CG77" s="39"/>
      <c r="CH77" s="39"/>
      <c r="CI77" s="39"/>
      <c r="CJ77" s="39"/>
      <c r="CK77" s="39"/>
      <c r="CL77" s="39"/>
      <c r="CM77" s="39"/>
      <c r="CN77" s="39"/>
      <c r="CO77" s="39"/>
      <c r="CP77" s="39"/>
      <c r="CQ77" s="39"/>
      <c r="CR77" s="39"/>
      <c r="CS77" s="39"/>
      <c r="CT77" s="39"/>
      <c r="CU77" s="44"/>
    </row>
    <row r="78" spans="1:99" x14ac:dyDescent="0.25">
      <c r="A78" s="45">
        <v>74.599999999999994</v>
      </c>
      <c r="B78" s="47" t="b">
        <v>1</v>
      </c>
      <c r="U78" s="36"/>
      <c r="V78" s="36"/>
      <c r="W78" s="9"/>
      <c r="X78" s="8"/>
      <c r="Y78" s="8"/>
      <c r="Z78" s="8"/>
      <c r="AA78" s="8"/>
      <c r="AB78" s="8"/>
      <c r="AC78" s="8"/>
      <c r="AD78" s="8"/>
      <c r="AE78" s="8"/>
      <c r="AG78" s="36"/>
      <c r="AH78" s="36"/>
      <c r="AI78" s="9"/>
      <c r="AJ78" s="8"/>
      <c r="AK78" s="8"/>
      <c r="AL78" s="8"/>
      <c r="AM78" s="8"/>
      <c r="AN78" s="8"/>
      <c r="AO78" s="8"/>
      <c r="AP78" s="8"/>
      <c r="AQ78" s="8"/>
      <c r="AS78" s="36"/>
      <c r="AT78" s="36"/>
      <c r="AU78" s="9"/>
      <c r="AV78" s="8"/>
      <c r="AW78" s="8"/>
      <c r="AX78" s="8"/>
      <c r="AY78" s="8"/>
      <c r="AZ78" s="8"/>
      <c r="BA78" s="8"/>
      <c r="BB78" s="8"/>
      <c r="BC78" s="8"/>
    </row>
    <row r="79" spans="1:99" x14ac:dyDescent="0.25">
      <c r="A79" s="45">
        <v>74.400000000000006</v>
      </c>
      <c r="B79" s="47" t="b">
        <v>1</v>
      </c>
      <c r="U79" s="36"/>
      <c r="V79" s="36"/>
      <c r="W79" s="9"/>
      <c r="X79" s="8"/>
      <c r="Y79" s="8"/>
      <c r="Z79" s="8"/>
      <c r="AA79" s="8"/>
      <c r="AB79" s="8"/>
      <c r="AC79" s="8"/>
      <c r="AD79" s="8"/>
      <c r="AE79" s="8"/>
      <c r="AG79" s="36"/>
      <c r="AH79" s="36"/>
      <c r="AI79" s="9"/>
      <c r="AJ79" s="8"/>
      <c r="AK79" s="8"/>
      <c r="AL79" s="8"/>
      <c r="AM79" s="8"/>
      <c r="AN79" s="8"/>
      <c r="AO79" s="8"/>
      <c r="AP79" s="8"/>
      <c r="AQ79" s="8"/>
      <c r="AS79" s="36"/>
      <c r="AT79" s="36"/>
      <c r="AU79" s="9"/>
      <c r="AV79" s="8"/>
      <c r="AW79" s="8"/>
      <c r="AX79" s="8"/>
      <c r="AY79" s="8"/>
      <c r="AZ79" s="8"/>
      <c r="BA79" s="8"/>
      <c r="BB79" s="8"/>
      <c r="BC79" s="8"/>
    </row>
    <row r="80" spans="1:99" x14ac:dyDescent="0.25">
      <c r="A80" s="45">
        <v>74.2</v>
      </c>
      <c r="B80" s="47" t="b">
        <v>1</v>
      </c>
      <c r="U80" s="36"/>
      <c r="V80" s="36"/>
      <c r="W80" s="9"/>
      <c r="X80" s="8"/>
      <c r="Y80" s="8"/>
      <c r="Z80" s="8"/>
      <c r="AA80" s="8"/>
      <c r="AB80" s="8"/>
      <c r="AC80" s="8"/>
      <c r="AD80" s="8"/>
      <c r="AE80" s="8"/>
      <c r="AG80" s="36"/>
      <c r="AH80" s="36"/>
      <c r="AI80" s="9"/>
      <c r="AJ80" s="8"/>
      <c r="AK80" s="8"/>
      <c r="AL80" s="8"/>
      <c r="AM80" s="8"/>
      <c r="AN80" s="8"/>
      <c r="AO80" s="8"/>
      <c r="AP80" s="8"/>
      <c r="AQ80" s="8"/>
      <c r="AS80" s="36"/>
      <c r="AT80" s="36"/>
      <c r="AU80" s="9"/>
      <c r="AV80" s="8"/>
      <c r="AW80" s="8"/>
      <c r="AX80" s="8"/>
      <c r="AY80" s="8"/>
      <c r="AZ80" s="8"/>
      <c r="BA80" s="8"/>
      <c r="BB80" s="8"/>
      <c r="BC80" s="8"/>
    </row>
    <row r="81" spans="1:55" x14ac:dyDescent="0.25">
      <c r="A81" s="45">
        <v>74</v>
      </c>
      <c r="B81" s="47" t="b">
        <v>1</v>
      </c>
      <c r="U81" s="36"/>
      <c r="V81" s="36"/>
      <c r="W81" s="9"/>
      <c r="X81" s="8"/>
      <c r="Y81" s="8"/>
      <c r="Z81" s="8"/>
      <c r="AA81" s="8"/>
      <c r="AB81" s="8"/>
      <c r="AC81" s="8"/>
      <c r="AD81" s="8"/>
      <c r="AE81" s="8"/>
      <c r="AG81" s="36"/>
      <c r="AH81" s="36"/>
      <c r="AI81" s="9"/>
      <c r="AJ81" s="8"/>
      <c r="AK81" s="8"/>
      <c r="AL81" s="8"/>
      <c r="AM81" s="8"/>
      <c r="AN81" s="8"/>
      <c r="AO81" s="8"/>
      <c r="AP81" s="8"/>
      <c r="AQ81" s="8"/>
      <c r="AS81" s="36"/>
      <c r="AT81" s="36"/>
      <c r="AU81" s="9"/>
      <c r="AV81" s="8"/>
      <c r="AW81" s="8"/>
      <c r="AX81" s="8"/>
      <c r="AY81" s="8"/>
      <c r="AZ81" s="8"/>
      <c r="BA81" s="8"/>
      <c r="BB81" s="8"/>
      <c r="BC81" s="8"/>
    </row>
    <row r="82" spans="1:55" x14ac:dyDescent="0.25">
      <c r="A82" s="45">
        <v>73.8</v>
      </c>
      <c r="B82" s="47" t="b">
        <v>1</v>
      </c>
      <c r="U82" s="36"/>
      <c r="V82" s="36"/>
      <c r="W82" s="9"/>
      <c r="X82" s="8"/>
      <c r="Y82" s="8"/>
      <c r="Z82" s="8"/>
      <c r="AA82" s="8"/>
      <c r="AB82" s="8"/>
      <c r="AC82" s="8"/>
      <c r="AD82" s="8"/>
      <c r="AE82" s="8"/>
      <c r="AG82" s="36"/>
      <c r="AH82" s="36"/>
      <c r="AI82" s="9"/>
      <c r="AJ82" s="8"/>
      <c r="AK82" s="8"/>
      <c r="AL82" s="8"/>
      <c r="AM82" s="8"/>
      <c r="AN82" s="8"/>
      <c r="AO82" s="8"/>
      <c r="AP82" s="8"/>
      <c r="AQ82" s="8"/>
      <c r="AS82" s="36"/>
      <c r="AT82" s="36"/>
      <c r="AU82" s="9"/>
      <c r="AV82" s="8"/>
      <c r="AW82" s="8"/>
      <c r="AX82" s="8"/>
      <c r="AY82" s="8"/>
      <c r="AZ82" s="8"/>
      <c r="BA82" s="8"/>
      <c r="BB82" s="8"/>
      <c r="BC82" s="8"/>
    </row>
    <row r="83" spans="1:55" x14ac:dyDescent="0.25">
      <c r="A83" s="45">
        <v>73.599999999999994</v>
      </c>
      <c r="B83" s="47" t="b">
        <v>1</v>
      </c>
      <c r="U83" s="36"/>
      <c r="V83" s="36"/>
      <c r="W83" s="9"/>
      <c r="X83" s="8"/>
      <c r="Y83" s="8"/>
      <c r="Z83" s="8"/>
      <c r="AA83" s="8"/>
      <c r="AB83" s="8"/>
      <c r="AC83" s="8"/>
      <c r="AD83" s="8"/>
      <c r="AE83" s="8"/>
      <c r="AG83" s="36"/>
      <c r="AH83" s="36"/>
      <c r="AI83" s="9"/>
      <c r="AJ83" s="8"/>
      <c r="AK83" s="8"/>
      <c r="AL83" s="8"/>
      <c r="AM83" s="8"/>
      <c r="AN83" s="8"/>
      <c r="AO83" s="8"/>
      <c r="AP83" s="8"/>
      <c r="AQ83" s="8"/>
      <c r="AS83" s="36"/>
      <c r="AT83" s="36"/>
      <c r="AU83" s="9"/>
      <c r="AV83" s="8"/>
      <c r="AW83" s="8"/>
      <c r="AX83" s="8"/>
      <c r="AY83" s="8"/>
      <c r="AZ83" s="8"/>
      <c r="BA83" s="8"/>
      <c r="BB83" s="8"/>
      <c r="BC83" s="8"/>
    </row>
    <row r="84" spans="1:55" x14ac:dyDescent="0.25">
      <c r="A84" s="45">
        <v>76.3</v>
      </c>
      <c r="B84" s="47" t="b">
        <v>1</v>
      </c>
      <c r="U84" s="36"/>
      <c r="V84" s="36"/>
      <c r="W84" s="9"/>
      <c r="X84" s="8"/>
      <c r="Y84" s="8"/>
      <c r="Z84" s="8"/>
      <c r="AA84" s="8"/>
      <c r="AB84" s="8"/>
      <c r="AC84" s="8"/>
      <c r="AD84" s="8"/>
      <c r="AE84" s="8"/>
      <c r="AG84" s="36"/>
      <c r="AH84" s="36"/>
      <c r="AI84" s="9"/>
      <c r="AJ84" s="8"/>
      <c r="AK84" s="8"/>
      <c r="AL84" s="8"/>
      <c r="AM84" s="8"/>
      <c r="AN84" s="8"/>
      <c r="AO84" s="8"/>
      <c r="AP84" s="8"/>
      <c r="AQ84" s="8"/>
      <c r="AS84" s="36"/>
      <c r="AT84" s="36"/>
      <c r="AU84" s="9"/>
      <c r="AV84" s="8"/>
      <c r="AW84" s="8"/>
      <c r="AX84" s="8"/>
      <c r="AY84" s="8"/>
      <c r="AZ84" s="8"/>
      <c r="BA84" s="8"/>
      <c r="BB84" s="8"/>
      <c r="BC84" s="8"/>
    </row>
    <row r="85" spans="1:55" x14ac:dyDescent="0.25">
      <c r="A85" s="45">
        <v>76.2</v>
      </c>
      <c r="B85" s="47" t="b">
        <v>1</v>
      </c>
      <c r="U85" s="36"/>
      <c r="V85" s="36"/>
      <c r="W85" s="9"/>
      <c r="X85" s="8"/>
      <c r="Y85" s="8"/>
      <c r="Z85" s="8"/>
      <c r="AA85" s="8"/>
      <c r="AB85" s="8"/>
      <c r="AC85" s="8"/>
      <c r="AD85" s="8"/>
      <c r="AE85" s="8"/>
      <c r="AG85" s="36"/>
      <c r="AH85" s="36"/>
      <c r="AI85" s="9"/>
      <c r="AJ85" s="8"/>
      <c r="AK85" s="8"/>
      <c r="AL85" s="8"/>
      <c r="AM85" s="8"/>
      <c r="AN85" s="8"/>
      <c r="AO85" s="8"/>
      <c r="AP85" s="8"/>
      <c r="AQ85" s="8"/>
      <c r="AS85" s="36"/>
      <c r="AT85" s="36"/>
      <c r="AU85" s="9"/>
      <c r="AV85" s="8"/>
      <c r="AW85" s="8"/>
      <c r="AX85" s="8"/>
      <c r="AY85" s="8"/>
      <c r="AZ85" s="8"/>
      <c r="BA85" s="8"/>
      <c r="BB85" s="8"/>
      <c r="BC85" s="8"/>
    </row>
    <row r="86" spans="1:55" x14ac:dyDescent="0.25">
      <c r="A86" s="45">
        <v>76</v>
      </c>
      <c r="B86" s="47" t="b">
        <v>1</v>
      </c>
      <c r="U86" s="36"/>
      <c r="V86" s="36"/>
      <c r="W86" s="9"/>
      <c r="X86" s="8"/>
      <c r="Y86" s="8"/>
      <c r="Z86" s="8"/>
      <c r="AA86" s="8"/>
      <c r="AB86" s="8"/>
      <c r="AC86" s="8"/>
      <c r="AD86" s="8"/>
      <c r="AE86" s="8"/>
      <c r="AG86" s="36"/>
      <c r="AH86" s="36"/>
      <c r="AI86" s="9"/>
      <c r="AJ86" s="8"/>
      <c r="AK86" s="8"/>
      <c r="AL86" s="8"/>
      <c r="AM86" s="8"/>
      <c r="AN86" s="8"/>
      <c r="AO86" s="8"/>
      <c r="AP86" s="8"/>
      <c r="AQ86" s="8"/>
      <c r="AS86" s="36"/>
      <c r="AT86" s="36"/>
      <c r="AU86" s="9"/>
      <c r="AV86" s="8"/>
      <c r="AW86" s="8"/>
      <c r="AX86" s="8"/>
      <c r="AY86" s="8"/>
      <c r="AZ86" s="8"/>
      <c r="BA86" s="8"/>
      <c r="BB86" s="8"/>
      <c r="BC86" s="8"/>
    </row>
    <row r="87" spans="1:55" x14ac:dyDescent="0.25">
      <c r="A87" s="45">
        <v>75.900000000000006</v>
      </c>
      <c r="B87" s="47" t="b">
        <v>1</v>
      </c>
      <c r="U87" s="36"/>
      <c r="V87" s="36"/>
      <c r="W87" s="9"/>
      <c r="X87" s="8"/>
      <c r="Y87" s="8"/>
      <c r="Z87" s="8"/>
      <c r="AA87" s="8"/>
      <c r="AB87" s="8"/>
      <c r="AC87" s="8"/>
      <c r="AD87" s="8"/>
      <c r="AE87" s="8"/>
      <c r="AG87" s="36"/>
      <c r="AH87" s="36"/>
      <c r="AI87" s="9"/>
      <c r="AJ87" s="8"/>
      <c r="AK87" s="8"/>
      <c r="AL87" s="8"/>
      <c r="AM87" s="8"/>
      <c r="AN87" s="8"/>
      <c r="AO87" s="8"/>
      <c r="AP87" s="8"/>
      <c r="AQ87" s="8"/>
      <c r="AS87" s="36"/>
      <c r="AT87" s="36"/>
      <c r="AU87" s="9"/>
      <c r="AV87" s="8"/>
      <c r="AW87" s="8"/>
      <c r="AX87" s="8"/>
      <c r="AY87" s="8"/>
      <c r="AZ87" s="8"/>
      <c r="BA87" s="8"/>
      <c r="BB87" s="8"/>
      <c r="BC87" s="8"/>
    </row>
    <row r="88" spans="1:55" x14ac:dyDescent="0.25">
      <c r="A88" s="45">
        <v>75.7</v>
      </c>
      <c r="B88" s="47" t="b">
        <v>1</v>
      </c>
      <c r="U88" s="36"/>
      <c r="V88" s="36"/>
      <c r="W88" s="9"/>
      <c r="X88" s="8"/>
      <c r="Y88" s="8"/>
      <c r="Z88" s="8"/>
      <c r="AA88" s="8"/>
      <c r="AB88" s="8"/>
      <c r="AC88" s="8"/>
      <c r="AD88" s="8"/>
      <c r="AE88" s="8"/>
      <c r="AG88" s="36"/>
      <c r="AH88" s="36"/>
      <c r="AI88" s="9"/>
      <c r="AJ88" s="8"/>
      <c r="AK88" s="8"/>
      <c r="AL88" s="8"/>
      <c r="AM88" s="8"/>
      <c r="AN88" s="8"/>
      <c r="AO88" s="8"/>
      <c r="AP88" s="8"/>
      <c r="AQ88" s="8"/>
      <c r="AS88" s="36"/>
      <c r="AT88" s="36"/>
      <c r="AU88" s="9"/>
      <c r="AV88" s="8"/>
      <c r="AW88" s="8"/>
      <c r="AX88" s="8"/>
      <c r="AY88" s="8"/>
      <c r="AZ88" s="8"/>
      <c r="BA88" s="8"/>
      <c r="BB88" s="8"/>
      <c r="BC88" s="8"/>
    </row>
    <row r="89" spans="1:55" x14ac:dyDescent="0.25">
      <c r="A89" s="45">
        <v>75.5</v>
      </c>
      <c r="B89" s="47" t="b">
        <v>1</v>
      </c>
      <c r="U89" s="36"/>
      <c r="V89" s="36"/>
      <c r="W89" s="9"/>
      <c r="X89" s="8"/>
      <c r="Y89" s="8"/>
      <c r="Z89" s="8"/>
      <c r="AA89" s="8"/>
      <c r="AB89" s="8"/>
      <c r="AC89" s="8"/>
      <c r="AD89" s="8"/>
      <c r="AE89" s="8"/>
      <c r="AG89" s="36"/>
      <c r="AH89" s="36"/>
      <c r="AI89" s="9"/>
      <c r="AJ89" s="8"/>
      <c r="AK89" s="8"/>
      <c r="AL89" s="8"/>
      <c r="AM89" s="8"/>
      <c r="AN89" s="8"/>
      <c r="AO89" s="8"/>
      <c r="AP89" s="8"/>
      <c r="AQ89" s="8"/>
      <c r="AS89" s="36"/>
      <c r="AT89" s="36"/>
      <c r="AU89" s="9"/>
      <c r="AV89" s="8"/>
      <c r="AW89" s="8"/>
      <c r="AX89" s="8"/>
      <c r="AY89" s="8"/>
      <c r="AZ89" s="8"/>
      <c r="BA89" s="8"/>
      <c r="BB89" s="8"/>
      <c r="BC89" s="8"/>
    </row>
    <row r="90" spans="1:55" x14ac:dyDescent="0.25">
      <c r="A90" s="45">
        <v>75.599999999999994</v>
      </c>
      <c r="B90" s="47" t="b">
        <v>1</v>
      </c>
      <c r="U90" s="36"/>
      <c r="V90" s="36"/>
      <c r="W90" s="9"/>
      <c r="X90" s="8"/>
      <c r="Y90" s="8"/>
      <c r="Z90" s="8"/>
      <c r="AA90" s="8"/>
      <c r="AB90" s="8"/>
      <c r="AC90" s="8"/>
      <c r="AD90" s="8"/>
      <c r="AE90" s="8"/>
      <c r="AG90" s="36"/>
      <c r="AH90" s="36"/>
      <c r="AI90" s="9"/>
      <c r="AJ90" s="8"/>
      <c r="AK90" s="8"/>
      <c r="AL90" s="8"/>
      <c r="AM90" s="8"/>
      <c r="AN90" s="8"/>
      <c r="AO90" s="8"/>
      <c r="AP90" s="8"/>
      <c r="AQ90" s="8"/>
      <c r="AS90" s="36"/>
      <c r="AT90" s="36"/>
      <c r="AU90" s="9"/>
      <c r="AV90" s="8"/>
      <c r="AW90" s="8"/>
      <c r="AX90" s="8"/>
      <c r="AY90" s="8"/>
      <c r="AZ90" s="8"/>
      <c r="BA90" s="8"/>
      <c r="BB90" s="8"/>
      <c r="BC90" s="8"/>
    </row>
    <row r="91" spans="1:55" x14ac:dyDescent="0.25">
      <c r="A91" s="45">
        <v>75.400000000000006</v>
      </c>
      <c r="B91" s="47" t="b">
        <v>1</v>
      </c>
      <c r="U91" s="36"/>
      <c r="V91" s="36"/>
      <c r="W91" s="9"/>
      <c r="X91" s="8"/>
      <c r="Y91" s="8"/>
      <c r="Z91" s="8"/>
      <c r="AA91" s="8"/>
      <c r="AB91" s="8"/>
      <c r="AC91" s="8"/>
      <c r="AD91" s="8"/>
      <c r="AE91" s="8"/>
      <c r="AG91" s="36"/>
      <c r="AH91" s="36"/>
      <c r="AI91" s="9"/>
      <c r="AJ91" s="8"/>
      <c r="AK91" s="8"/>
      <c r="AL91" s="8"/>
      <c r="AM91" s="8"/>
      <c r="AN91" s="8"/>
      <c r="AO91" s="8"/>
      <c r="AP91" s="8"/>
      <c r="AQ91" s="8"/>
      <c r="AS91" s="36"/>
      <c r="AT91" s="36"/>
      <c r="AU91" s="9"/>
      <c r="AV91" s="8"/>
      <c r="AW91" s="8"/>
      <c r="AX91" s="8"/>
      <c r="AY91" s="8"/>
      <c r="AZ91" s="8"/>
      <c r="BA91" s="8"/>
      <c r="BB91" s="8"/>
      <c r="BC91" s="8"/>
    </row>
    <row r="92" spans="1:55" x14ac:dyDescent="0.25">
      <c r="A92" s="45">
        <v>74.8</v>
      </c>
      <c r="B92" s="47" t="b">
        <v>1</v>
      </c>
      <c r="U92" s="36"/>
      <c r="V92" s="36"/>
      <c r="W92" s="9"/>
      <c r="X92" s="8"/>
      <c r="Y92" s="8"/>
      <c r="Z92" s="8"/>
      <c r="AA92" s="8"/>
      <c r="AB92" s="8"/>
      <c r="AC92" s="8"/>
      <c r="AD92" s="8"/>
      <c r="AE92" s="8"/>
      <c r="AG92" s="36"/>
      <c r="AH92" s="36"/>
      <c r="AI92" s="9"/>
      <c r="AJ92" s="8"/>
      <c r="AK92" s="8"/>
      <c r="AL92" s="8"/>
      <c r="AM92" s="8"/>
      <c r="AN92" s="8"/>
      <c r="AO92" s="8"/>
      <c r="AP92" s="8"/>
      <c r="AQ92" s="8"/>
      <c r="AS92" s="36"/>
      <c r="AT92" s="36"/>
      <c r="AU92" s="9"/>
      <c r="AV92" s="8"/>
      <c r="AW92" s="8"/>
      <c r="AX92" s="8"/>
      <c r="AY92" s="8"/>
      <c r="AZ92" s="8"/>
      <c r="BA92" s="8"/>
      <c r="BB92" s="8"/>
      <c r="BC92" s="8"/>
    </row>
    <row r="93" spans="1:55" x14ac:dyDescent="0.25">
      <c r="A93" s="45">
        <v>75.2</v>
      </c>
      <c r="B93" s="47" t="b">
        <v>1</v>
      </c>
      <c r="U93" s="36"/>
      <c r="V93" s="36"/>
      <c r="W93" s="9"/>
      <c r="X93" s="8"/>
      <c r="Y93" s="8"/>
      <c r="Z93" s="8"/>
      <c r="AA93" s="8"/>
      <c r="AB93" s="8"/>
      <c r="AC93" s="8"/>
      <c r="AD93" s="8"/>
      <c r="AE93" s="8"/>
      <c r="AG93" s="36"/>
      <c r="AH93" s="36"/>
      <c r="AI93" s="9"/>
      <c r="AJ93" s="8"/>
      <c r="AK93" s="8"/>
      <c r="AL93" s="8"/>
      <c r="AM93" s="8"/>
      <c r="AN93" s="8"/>
      <c r="AO93" s="8"/>
      <c r="AP93" s="8"/>
      <c r="AQ93" s="8"/>
      <c r="AS93" s="36"/>
      <c r="AT93" s="36"/>
      <c r="AU93" s="9"/>
      <c r="AV93" s="8"/>
      <c r="AW93" s="8"/>
      <c r="AX93" s="8"/>
      <c r="AY93" s="8"/>
      <c r="AZ93" s="8"/>
      <c r="BA93" s="8"/>
      <c r="BB93" s="8"/>
      <c r="BC93" s="8"/>
    </row>
    <row r="94" spans="1:55" x14ac:dyDescent="0.25">
      <c r="A94" s="45">
        <v>74.900000000000006</v>
      </c>
      <c r="B94" s="47" t="b">
        <v>1</v>
      </c>
      <c r="U94" s="36"/>
      <c r="V94" s="36"/>
      <c r="W94" s="9"/>
      <c r="X94" s="8"/>
      <c r="Y94" s="8"/>
      <c r="Z94" s="8"/>
      <c r="AA94" s="8"/>
      <c r="AB94" s="8"/>
      <c r="AC94" s="8"/>
      <c r="AD94" s="8"/>
      <c r="AE94" s="8"/>
      <c r="AG94" s="36"/>
      <c r="AH94" s="36"/>
      <c r="AI94" s="9"/>
      <c r="AJ94" s="8"/>
      <c r="AK94" s="8"/>
      <c r="AL94" s="8"/>
      <c r="AM94" s="8"/>
      <c r="AN94" s="8"/>
      <c r="AO94" s="8"/>
      <c r="AP94" s="8"/>
      <c r="AQ94" s="8"/>
      <c r="AS94" s="36"/>
      <c r="AT94" s="36"/>
      <c r="AU94" s="9"/>
      <c r="AV94" s="8"/>
      <c r="AW94" s="8"/>
      <c r="AX94" s="8"/>
      <c r="AY94" s="8"/>
      <c r="AZ94" s="8"/>
      <c r="BA94" s="8"/>
      <c r="BB94" s="8"/>
      <c r="BC94" s="8"/>
    </row>
    <row r="95" spans="1:55" x14ac:dyDescent="0.25">
      <c r="A95" s="45">
        <v>74.7</v>
      </c>
      <c r="B95" s="47" t="b">
        <v>1</v>
      </c>
      <c r="U95" s="36"/>
      <c r="V95" s="36"/>
      <c r="W95" s="9"/>
      <c r="X95" s="8"/>
      <c r="Y95" s="8"/>
      <c r="Z95" s="8"/>
      <c r="AA95" s="8"/>
      <c r="AB95" s="8"/>
      <c r="AC95" s="8"/>
      <c r="AD95" s="8"/>
      <c r="AE95" s="8"/>
      <c r="AG95" s="36"/>
      <c r="AH95" s="36"/>
      <c r="AI95" s="9"/>
      <c r="AJ95" s="8"/>
      <c r="AK95" s="8"/>
      <c r="AL95" s="8"/>
      <c r="AM95" s="8"/>
      <c r="AN95" s="8"/>
      <c r="AO95" s="8"/>
      <c r="AP95" s="8"/>
      <c r="AQ95" s="8"/>
      <c r="AS95" s="36"/>
      <c r="AT95" s="36"/>
      <c r="AU95" s="9"/>
      <c r="AV95" s="8"/>
      <c r="AW95" s="8"/>
      <c r="AX95" s="8"/>
      <c r="AY95" s="8"/>
      <c r="AZ95" s="8"/>
      <c r="BA95" s="8"/>
      <c r="BB95" s="8"/>
      <c r="BC95" s="8"/>
    </row>
    <row r="96" spans="1:55" x14ac:dyDescent="0.25">
      <c r="A96" s="45">
        <v>74.099999999999994</v>
      </c>
      <c r="B96" s="47" t="b">
        <v>1</v>
      </c>
      <c r="U96" s="36"/>
      <c r="V96" s="36"/>
      <c r="W96" s="9"/>
      <c r="X96" s="8"/>
      <c r="Y96" s="8"/>
      <c r="Z96" s="8"/>
      <c r="AA96" s="8"/>
      <c r="AB96" s="8"/>
      <c r="AC96" s="8"/>
      <c r="AD96" s="8"/>
      <c r="AE96" s="8"/>
      <c r="AG96" s="36"/>
      <c r="AH96" s="36"/>
      <c r="AI96" s="9"/>
      <c r="AJ96" s="8"/>
      <c r="AK96" s="8"/>
      <c r="AL96" s="8"/>
      <c r="AM96" s="8"/>
      <c r="AN96" s="8"/>
      <c r="AO96" s="8"/>
      <c r="AP96" s="8"/>
      <c r="AQ96" s="8"/>
      <c r="AS96" s="36"/>
      <c r="AT96" s="36"/>
      <c r="AU96" s="9"/>
      <c r="AV96" s="8"/>
      <c r="AW96" s="8"/>
      <c r="AX96" s="8"/>
      <c r="AY96" s="8"/>
      <c r="AZ96" s="8"/>
      <c r="BA96" s="8"/>
      <c r="BB96" s="8"/>
      <c r="BC96" s="8"/>
    </row>
    <row r="97" spans="1:55" x14ac:dyDescent="0.25">
      <c r="A97" s="45">
        <v>74.099999999999994</v>
      </c>
      <c r="B97" s="47" t="b">
        <v>1</v>
      </c>
      <c r="U97" s="36"/>
      <c r="V97" s="36"/>
      <c r="W97" s="9"/>
      <c r="X97" s="8"/>
      <c r="Y97" s="8"/>
      <c r="Z97" s="8"/>
      <c r="AA97" s="8"/>
      <c r="AB97" s="8"/>
      <c r="AC97" s="8"/>
      <c r="AD97" s="8"/>
      <c r="AE97" s="8"/>
      <c r="AG97" s="36"/>
      <c r="AH97" s="36"/>
      <c r="AI97" s="9"/>
      <c r="AJ97" s="8"/>
      <c r="AK97" s="8"/>
      <c r="AL97" s="8"/>
      <c r="AM97" s="8"/>
      <c r="AN97" s="8"/>
      <c r="AO97" s="8"/>
      <c r="AP97" s="8"/>
      <c r="AQ97" s="8"/>
      <c r="AS97" s="36"/>
      <c r="AT97" s="36"/>
      <c r="AU97" s="9"/>
      <c r="AV97" s="8"/>
      <c r="AW97" s="8"/>
      <c r="AX97" s="8"/>
      <c r="AY97" s="8"/>
      <c r="AZ97" s="8"/>
      <c r="BA97" s="8"/>
      <c r="BB97" s="8"/>
      <c r="BC97" s="8"/>
    </row>
    <row r="98" spans="1:55" x14ac:dyDescent="0.25">
      <c r="A98" s="45">
        <v>74</v>
      </c>
      <c r="B98" s="47" t="b">
        <v>1</v>
      </c>
      <c r="U98" s="36"/>
      <c r="V98" s="36"/>
      <c r="W98" s="9"/>
      <c r="X98" s="8"/>
      <c r="Y98" s="8"/>
      <c r="Z98" s="8"/>
      <c r="AA98" s="8"/>
      <c r="AB98" s="8"/>
      <c r="AC98" s="8"/>
      <c r="AD98" s="8"/>
      <c r="AE98" s="8"/>
      <c r="AG98" s="36"/>
      <c r="AH98" s="36"/>
      <c r="AI98" s="9"/>
      <c r="AJ98" s="8"/>
      <c r="AK98" s="8"/>
      <c r="AL98" s="8"/>
      <c r="AM98" s="8"/>
      <c r="AN98" s="8"/>
      <c r="AO98" s="8"/>
      <c r="AP98" s="8"/>
      <c r="AQ98" s="8"/>
      <c r="AS98" s="36"/>
      <c r="AT98" s="36"/>
      <c r="AU98" s="9"/>
      <c r="AV98" s="8"/>
      <c r="AW98" s="8"/>
      <c r="AX98" s="8"/>
      <c r="AY98" s="8"/>
      <c r="AZ98" s="8"/>
      <c r="BA98" s="8"/>
      <c r="BB98" s="8"/>
      <c r="BC98" s="8"/>
    </row>
    <row r="99" spans="1:55" x14ac:dyDescent="0.25">
      <c r="A99" s="45">
        <v>74.099999999999994</v>
      </c>
      <c r="B99" s="47" t="b">
        <v>1</v>
      </c>
      <c r="U99" s="36"/>
      <c r="V99" s="36"/>
      <c r="W99" s="9"/>
      <c r="X99" s="8"/>
      <c r="Y99" s="8"/>
      <c r="Z99" s="8"/>
      <c r="AA99" s="8"/>
      <c r="AB99" s="8"/>
      <c r="AC99" s="8"/>
      <c r="AD99" s="8"/>
      <c r="AE99" s="8"/>
      <c r="AG99" s="36"/>
      <c r="AH99" s="36"/>
      <c r="AI99" s="9"/>
      <c r="AJ99" s="8"/>
      <c r="AK99" s="8"/>
      <c r="AL99" s="8"/>
      <c r="AM99" s="8"/>
      <c r="AN99" s="8"/>
      <c r="AO99" s="8"/>
      <c r="AP99" s="8"/>
      <c r="AQ99" s="8"/>
      <c r="AS99" s="36"/>
      <c r="AT99" s="36"/>
      <c r="AU99" s="9"/>
      <c r="AV99" s="8"/>
      <c r="AW99" s="8"/>
      <c r="AX99" s="8"/>
      <c r="AY99" s="8"/>
      <c r="AZ99" s="8"/>
      <c r="BA99" s="8"/>
      <c r="BB99" s="8"/>
      <c r="BC99" s="8"/>
    </row>
    <row r="100" spans="1:55" x14ac:dyDescent="0.25">
      <c r="A100" s="45">
        <v>74.8</v>
      </c>
      <c r="B100" s="47" t="b">
        <v>1</v>
      </c>
      <c r="U100" s="36"/>
      <c r="V100" s="36"/>
      <c r="W100" s="9"/>
      <c r="X100" s="8"/>
      <c r="Y100" s="8"/>
      <c r="Z100" s="8"/>
      <c r="AA100" s="8"/>
      <c r="AB100" s="8"/>
      <c r="AC100" s="8"/>
      <c r="AD100" s="8"/>
      <c r="AE100" s="8"/>
      <c r="AG100" s="36"/>
      <c r="AH100" s="36"/>
      <c r="AI100" s="9"/>
      <c r="AJ100" s="8"/>
      <c r="AK100" s="8"/>
      <c r="AL100" s="8"/>
      <c r="AM100" s="8"/>
      <c r="AN100" s="8"/>
      <c r="AO100" s="8"/>
      <c r="AP100" s="8"/>
      <c r="AQ100" s="8"/>
      <c r="AS100" s="36"/>
      <c r="AT100" s="36"/>
      <c r="AU100" s="9"/>
      <c r="AV100" s="8"/>
      <c r="AW100" s="8"/>
      <c r="AX100" s="8"/>
      <c r="AY100" s="8"/>
      <c r="AZ100" s="8"/>
      <c r="BA100" s="8"/>
      <c r="BB100" s="8"/>
      <c r="BC100" s="8"/>
    </row>
    <row r="101" spans="1:55" x14ac:dyDescent="0.25">
      <c r="A101" s="45">
        <v>74.599999999999994</v>
      </c>
      <c r="B101" s="47" t="b">
        <v>1</v>
      </c>
      <c r="U101" s="36"/>
      <c r="V101" s="36"/>
      <c r="W101" s="9"/>
      <c r="X101" s="8"/>
      <c r="Y101" s="8"/>
      <c r="Z101" s="8"/>
      <c r="AA101" s="8"/>
      <c r="AB101" s="8"/>
      <c r="AC101" s="8"/>
      <c r="AD101" s="8"/>
      <c r="AE101" s="8"/>
      <c r="AG101" s="36"/>
      <c r="AH101" s="36"/>
      <c r="AI101" s="9"/>
      <c r="AJ101" s="8"/>
      <c r="AK101" s="8"/>
      <c r="AL101" s="8"/>
      <c r="AM101" s="8"/>
      <c r="AN101" s="8"/>
      <c r="AO101" s="8"/>
      <c r="AP101" s="8"/>
      <c r="AQ101" s="8"/>
      <c r="AS101" s="36"/>
      <c r="AT101" s="36"/>
      <c r="AU101" s="9"/>
      <c r="AV101" s="8"/>
      <c r="AW101" s="8"/>
      <c r="AX101" s="8"/>
      <c r="AY101" s="8"/>
      <c r="AZ101" s="8"/>
      <c r="BA101" s="8"/>
      <c r="BB101" s="8"/>
      <c r="BC101" s="8"/>
    </row>
    <row r="102" spans="1:55" x14ac:dyDescent="0.25">
      <c r="A102" s="45">
        <v>74.400000000000006</v>
      </c>
      <c r="B102" s="47" t="b">
        <v>1</v>
      </c>
      <c r="U102" s="36"/>
      <c r="V102" s="36"/>
      <c r="W102" s="9"/>
      <c r="X102" s="8"/>
      <c r="Y102" s="8"/>
      <c r="Z102" s="8"/>
      <c r="AA102" s="8"/>
      <c r="AB102" s="8"/>
      <c r="AC102" s="8"/>
      <c r="AD102" s="8"/>
      <c r="AE102" s="8"/>
      <c r="AG102" s="36"/>
      <c r="AH102" s="36"/>
      <c r="AI102" s="9"/>
      <c r="AJ102" s="8"/>
      <c r="AK102" s="8"/>
      <c r="AL102" s="8"/>
      <c r="AM102" s="8"/>
      <c r="AN102" s="8"/>
      <c r="AO102" s="8"/>
      <c r="AP102" s="8"/>
      <c r="AQ102" s="8"/>
      <c r="AS102" s="36"/>
      <c r="AT102" s="36"/>
      <c r="AU102" s="9"/>
      <c r="AV102" s="8"/>
      <c r="AW102" s="8"/>
      <c r="AX102" s="8"/>
      <c r="AY102" s="8"/>
      <c r="AZ102" s="8"/>
      <c r="BA102" s="8"/>
      <c r="BB102" s="8"/>
      <c r="BC102" s="8"/>
    </row>
    <row r="103" spans="1:55" x14ac:dyDescent="0.25">
      <c r="A103" s="45">
        <v>74.400000000000006</v>
      </c>
      <c r="B103" s="47" t="b">
        <v>1</v>
      </c>
      <c r="U103" s="36"/>
      <c r="V103" s="36"/>
      <c r="W103" s="9"/>
      <c r="X103" s="8"/>
      <c r="Y103" s="8"/>
      <c r="Z103" s="8"/>
      <c r="AA103" s="8"/>
      <c r="AB103" s="8"/>
      <c r="AC103" s="8"/>
      <c r="AD103" s="8"/>
      <c r="AE103" s="8"/>
      <c r="AG103" s="36"/>
      <c r="AH103" s="36"/>
      <c r="AI103" s="9"/>
      <c r="AJ103" s="8"/>
      <c r="AK103" s="8"/>
      <c r="AL103" s="8"/>
      <c r="AM103" s="8"/>
      <c r="AN103" s="8"/>
      <c r="AO103" s="8"/>
      <c r="AP103" s="8"/>
      <c r="AQ103" s="8"/>
      <c r="AS103" s="36"/>
      <c r="AT103" s="36"/>
      <c r="AU103" s="9"/>
      <c r="AV103" s="8"/>
      <c r="AW103" s="8"/>
      <c r="AX103" s="8"/>
      <c r="AY103" s="8"/>
      <c r="AZ103" s="8"/>
      <c r="BA103" s="8"/>
      <c r="BB103" s="8"/>
      <c r="BC103" s="8"/>
    </row>
    <row r="104" spans="1:55" x14ac:dyDescent="0.25">
      <c r="A104" s="45">
        <v>73.900000000000006</v>
      </c>
      <c r="B104" s="47" t="b">
        <v>1</v>
      </c>
      <c r="U104" s="36"/>
      <c r="V104" s="36"/>
      <c r="W104" s="9"/>
      <c r="X104" s="8"/>
      <c r="Y104" s="8"/>
      <c r="Z104" s="8"/>
      <c r="AA104" s="8"/>
      <c r="AB104" s="8"/>
      <c r="AC104" s="8"/>
      <c r="AD104" s="8"/>
      <c r="AE104" s="8"/>
      <c r="AG104" s="36"/>
      <c r="AH104" s="36"/>
      <c r="AI104" s="9"/>
      <c r="AJ104" s="8"/>
      <c r="AK104" s="8"/>
      <c r="AL104" s="8"/>
      <c r="AM104" s="8"/>
      <c r="AN104" s="8"/>
      <c r="AO104" s="8"/>
      <c r="AP104" s="8"/>
      <c r="AQ104" s="8"/>
      <c r="AS104" s="36"/>
      <c r="AT104" s="36"/>
      <c r="AU104" s="9"/>
      <c r="AV104" s="8"/>
      <c r="AW104" s="8"/>
      <c r="AX104" s="8"/>
      <c r="AY104" s="8"/>
      <c r="AZ104" s="8"/>
      <c r="BA104" s="8"/>
      <c r="BB104" s="8"/>
      <c r="BC104" s="8"/>
    </row>
    <row r="105" spans="1:55" x14ac:dyDescent="0.25">
      <c r="A105" s="45">
        <v>73.5</v>
      </c>
      <c r="B105" s="47" t="b">
        <v>1</v>
      </c>
      <c r="U105" s="36"/>
      <c r="V105" s="36"/>
      <c r="W105" s="9"/>
      <c r="X105" s="8"/>
      <c r="Y105" s="8"/>
      <c r="Z105" s="8"/>
      <c r="AA105" s="8"/>
      <c r="AB105" s="8"/>
      <c r="AC105" s="8"/>
      <c r="AD105" s="8"/>
      <c r="AE105" s="8"/>
      <c r="AG105" s="36"/>
      <c r="AH105" s="36"/>
      <c r="AI105" s="9"/>
      <c r="AJ105" s="8"/>
      <c r="AK105" s="8"/>
      <c r="AL105" s="8"/>
      <c r="AM105" s="8"/>
      <c r="AN105" s="8"/>
      <c r="AO105" s="8"/>
      <c r="AP105" s="8"/>
      <c r="AQ105" s="8"/>
      <c r="AS105" s="36"/>
      <c r="AT105" s="36"/>
      <c r="AU105" s="9"/>
      <c r="AV105" s="8"/>
      <c r="AW105" s="8"/>
      <c r="AX105" s="8"/>
      <c r="AY105" s="8"/>
      <c r="AZ105" s="8"/>
      <c r="BA105" s="8"/>
      <c r="BB105" s="8"/>
      <c r="BC105" s="8"/>
    </row>
    <row r="106" spans="1:55" x14ac:dyDescent="0.25">
      <c r="A106" s="45">
        <v>73.3</v>
      </c>
      <c r="B106" s="47" t="b">
        <v>1</v>
      </c>
      <c r="U106" s="36"/>
      <c r="V106" s="36"/>
      <c r="W106" s="9"/>
      <c r="X106" s="8"/>
      <c r="Y106" s="8"/>
      <c r="Z106" s="8"/>
      <c r="AA106" s="8"/>
      <c r="AB106" s="8"/>
      <c r="AC106" s="8"/>
      <c r="AD106" s="8"/>
      <c r="AE106" s="8"/>
      <c r="AG106" s="36"/>
      <c r="AH106" s="36"/>
      <c r="AI106" s="9"/>
      <c r="AJ106" s="8"/>
      <c r="AK106" s="8"/>
      <c r="AL106" s="8"/>
      <c r="AM106" s="8"/>
      <c r="AN106" s="8"/>
      <c r="AO106" s="8"/>
      <c r="AP106" s="8"/>
      <c r="AQ106" s="8"/>
      <c r="AS106" s="36"/>
      <c r="AT106" s="36"/>
      <c r="AU106" s="9"/>
      <c r="AV106" s="8"/>
      <c r="AW106" s="8"/>
      <c r="AX106" s="8"/>
      <c r="AY106" s="8"/>
      <c r="AZ106" s="8"/>
      <c r="BA106" s="8"/>
      <c r="BB106" s="8"/>
      <c r="BC106" s="8"/>
    </row>
    <row r="107" spans="1:55" x14ac:dyDescent="0.25">
      <c r="A107" s="45">
        <v>73.2</v>
      </c>
      <c r="B107" s="47" t="b">
        <v>1</v>
      </c>
      <c r="U107" s="36"/>
      <c r="V107" s="36"/>
      <c r="W107" s="9"/>
      <c r="X107" s="8"/>
      <c r="Y107" s="8"/>
      <c r="Z107" s="8"/>
      <c r="AA107" s="8"/>
      <c r="AB107" s="8"/>
      <c r="AC107" s="8"/>
      <c r="AD107" s="8"/>
      <c r="AE107" s="8"/>
      <c r="AG107" s="36"/>
      <c r="AH107" s="36"/>
      <c r="AI107" s="9"/>
      <c r="AJ107" s="8"/>
      <c r="AK107" s="8"/>
      <c r="AL107" s="8"/>
      <c r="AM107" s="8"/>
      <c r="AN107" s="8"/>
      <c r="AO107" s="8"/>
      <c r="AP107" s="8"/>
      <c r="AQ107" s="8"/>
      <c r="AS107" s="36"/>
      <c r="AT107" s="36"/>
      <c r="AU107" s="9"/>
      <c r="AV107" s="8"/>
      <c r="AW107" s="8"/>
      <c r="AX107" s="8"/>
      <c r="AY107" s="8"/>
      <c r="AZ107" s="8"/>
      <c r="BA107" s="8"/>
      <c r="BB107" s="8"/>
      <c r="BC107" s="8"/>
    </row>
    <row r="108" spans="1:55" x14ac:dyDescent="0.25">
      <c r="A108" s="45">
        <v>73.5</v>
      </c>
      <c r="B108" s="47" t="b">
        <v>1</v>
      </c>
      <c r="U108" s="36"/>
      <c r="V108" s="36"/>
      <c r="W108" s="9"/>
      <c r="X108" s="8"/>
      <c r="Y108" s="8"/>
      <c r="Z108" s="8"/>
      <c r="AA108" s="8"/>
      <c r="AB108" s="8"/>
      <c r="AC108" s="8"/>
      <c r="AD108" s="8"/>
      <c r="AE108" s="8"/>
      <c r="AG108" s="36"/>
      <c r="AH108" s="36"/>
      <c r="AI108" s="9"/>
      <c r="AJ108" s="8"/>
      <c r="AK108" s="8"/>
      <c r="AL108" s="8"/>
      <c r="AM108" s="8"/>
      <c r="AN108" s="8"/>
      <c r="AO108" s="8"/>
      <c r="AP108" s="8"/>
      <c r="AQ108" s="8"/>
      <c r="AS108" s="36"/>
      <c r="AT108" s="36"/>
      <c r="AU108" s="9"/>
      <c r="AV108" s="8"/>
      <c r="AW108" s="8"/>
      <c r="AX108" s="8"/>
      <c r="AY108" s="8"/>
      <c r="AZ108" s="8"/>
      <c r="BA108" s="8"/>
      <c r="BB108" s="8"/>
      <c r="BC108" s="8"/>
    </row>
    <row r="109" spans="1:55" x14ac:dyDescent="0.25">
      <c r="A109" s="45">
        <v>72.900000000000006</v>
      </c>
      <c r="B109" s="47" t="b">
        <v>1</v>
      </c>
      <c r="U109" s="36"/>
      <c r="V109" s="36"/>
      <c r="W109" s="9"/>
      <c r="X109" s="8"/>
      <c r="Y109" s="8"/>
      <c r="Z109" s="8"/>
      <c r="AA109" s="8"/>
      <c r="AB109" s="8"/>
      <c r="AC109" s="8"/>
      <c r="AD109" s="8"/>
      <c r="AE109" s="8"/>
      <c r="AG109" s="36"/>
      <c r="AH109" s="36"/>
      <c r="AI109" s="9"/>
      <c r="AJ109" s="8"/>
      <c r="AK109" s="8"/>
      <c r="AL109" s="8"/>
      <c r="AM109" s="8"/>
      <c r="AN109" s="8"/>
      <c r="AO109" s="8"/>
      <c r="AP109" s="8"/>
      <c r="AQ109" s="8"/>
      <c r="AS109" s="36"/>
      <c r="AT109" s="36"/>
      <c r="AU109" s="9"/>
      <c r="AV109" s="8"/>
      <c r="AW109" s="8"/>
      <c r="AX109" s="8"/>
      <c r="AY109" s="8"/>
      <c r="AZ109" s="8"/>
      <c r="BA109" s="8"/>
      <c r="BB109" s="8"/>
      <c r="BC109" s="8"/>
    </row>
    <row r="110" spans="1:55" x14ac:dyDescent="0.25">
      <c r="A110" s="45">
        <v>73</v>
      </c>
      <c r="B110" s="47" t="b">
        <v>1</v>
      </c>
      <c r="U110" s="36"/>
      <c r="V110" s="36"/>
      <c r="W110" s="9"/>
      <c r="X110" s="8"/>
      <c r="Y110" s="8"/>
      <c r="Z110" s="8"/>
      <c r="AA110" s="8"/>
      <c r="AB110" s="8"/>
      <c r="AC110" s="8"/>
      <c r="AD110" s="8"/>
      <c r="AE110" s="8"/>
      <c r="AG110" s="36"/>
      <c r="AH110" s="36"/>
      <c r="AI110" s="9"/>
      <c r="AJ110" s="8"/>
      <c r="AK110" s="8"/>
      <c r="AL110" s="8"/>
      <c r="AM110" s="8"/>
      <c r="AN110" s="8"/>
      <c r="AO110" s="8"/>
      <c r="AP110" s="8"/>
      <c r="AQ110" s="8"/>
      <c r="AS110" s="36"/>
      <c r="AT110" s="36"/>
      <c r="AU110" s="9"/>
      <c r="AV110" s="8"/>
      <c r="AW110" s="8"/>
      <c r="AX110" s="8"/>
      <c r="AY110" s="8"/>
      <c r="AZ110" s="8"/>
      <c r="BA110" s="8"/>
      <c r="BB110" s="8"/>
      <c r="BC110" s="8"/>
    </row>
    <row r="111" spans="1:55" x14ac:dyDescent="0.25">
      <c r="A111" s="45">
        <v>73</v>
      </c>
      <c r="B111" s="47" t="b">
        <v>1</v>
      </c>
      <c r="U111" s="36"/>
      <c r="V111" s="36"/>
      <c r="W111" s="9"/>
      <c r="X111" s="8"/>
      <c r="Y111" s="8"/>
      <c r="Z111" s="8"/>
      <c r="AA111" s="8"/>
      <c r="AB111" s="8"/>
      <c r="AC111" s="8"/>
      <c r="AD111" s="8"/>
      <c r="AE111" s="8"/>
      <c r="AG111" s="36"/>
      <c r="AH111" s="36"/>
      <c r="AI111" s="9"/>
      <c r="AJ111" s="8"/>
      <c r="AK111" s="8"/>
      <c r="AL111" s="8"/>
      <c r="AM111" s="8"/>
      <c r="AN111" s="8"/>
      <c r="AO111" s="8"/>
      <c r="AP111" s="8"/>
      <c r="AQ111" s="8"/>
      <c r="AS111" s="36"/>
      <c r="AT111" s="36"/>
      <c r="AU111" s="9"/>
      <c r="AV111" s="8"/>
      <c r="AW111" s="8"/>
      <c r="AX111" s="8"/>
      <c r="AY111" s="8"/>
      <c r="AZ111" s="8"/>
      <c r="BA111" s="8"/>
      <c r="BB111" s="8"/>
      <c r="BC111" s="8"/>
    </row>
    <row r="112" spans="1:55" x14ac:dyDescent="0.25">
      <c r="A112" s="45">
        <v>72.7</v>
      </c>
      <c r="B112" s="47" t="b">
        <v>1</v>
      </c>
      <c r="U112" s="36"/>
      <c r="V112" s="36"/>
      <c r="W112" s="9"/>
      <c r="X112" s="8"/>
      <c r="Y112" s="8"/>
      <c r="Z112" s="8"/>
      <c r="AA112" s="8"/>
      <c r="AB112" s="8"/>
      <c r="AC112" s="8"/>
      <c r="AD112" s="8"/>
      <c r="AE112" s="8"/>
      <c r="AG112" s="36"/>
      <c r="AH112" s="36"/>
      <c r="AI112" s="9"/>
      <c r="AJ112" s="8"/>
      <c r="AK112" s="8"/>
      <c r="AL112" s="8"/>
      <c r="AM112" s="8"/>
      <c r="AN112" s="8"/>
      <c r="AO112" s="8"/>
      <c r="AP112" s="8"/>
      <c r="AQ112" s="8"/>
      <c r="AS112" s="36"/>
      <c r="AT112" s="36"/>
      <c r="AU112" s="9"/>
      <c r="AV112" s="8"/>
      <c r="AW112" s="8"/>
      <c r="AX112" s="8"/>
      <c r="AY112" s="8"/>
      <c r="AZ112" s="8"/>
      <c r="BA112" s="8"/>
      <c r="BB112" s="8"/>
      <c r="BC112" s="8"/>
    </row>
    <row r="113" spans="1:55" x14ac:dyDescent="0.25">
      <c r="A113" s="45">
        <v>72.599999999999994</v>
      </c>
      <c r="B113" s="47" t="b">
        <v>1</v>
      </c>
      <c r="U113" s="36"/>
      <c r="V113" s="36"/>
      <c r="W113" s="9"/>
      <c r="X113" s="8"/>
      <c r="Y113" s="8"/>
      <c r="Z113" s="8"/>
      <c r="AA113" s="8"/>
      <c r="AB113" s="8"/>
      <c r="AC113" s="8"/>
      <c r="AD113" s="8"/>
      <c r="AE113" s="8"/>
      <c r="AG113" s="36"/>
      <c r="AH113" s="36"/>
      <c r="AI113" s="9"/>
      <c r="AJ113" s="8"/>
      <c r="AK113" s="8"/>
      <c r="AL113" s="8"/>
      <c r="AM113" s="8"/>
      <c r="AN113" s="8"/>
      <c r="AO113" s="8"/>
      <c r="AP113" s="8"/>
      <c r="AQ113" s="8"/>
      <c r="AS113" s="36"/>
      <c r="AT113" s="36"/>
      <c r="AU113" s="9"/>
      <c r="AV113" s="8"/>
      <c r="AW113" s="8"/>
      <c r="AX113" s="8"/>
      <c r="AY113" s="8"/>
      <c r="AZ113" s="8"/>
      <c r="BA113" s="8"/>
      <c r="BB113" s="8"/>
      <c r="BC113" s="8"/>
    </row>
    <row r="114" spans="1:55" x14ac:dyDescent="0.25">
      <c r="A114" s="45">
        <v>72.599999999999994</v>
      </c>
      <c r="B114" s="47" t="b">
        <v>1</v>
      </c>
      <c r="U114" s="36"/>
      <c r="V114" s="36"/>
      <c r="W114" s="9"/>
      <c r="X114" s="8"/>
      <c r="Y114" s="8"/>
      <c r="Z114" s="8"/>
      <c r="AA114" s="8"/>
      <c r="AB114" s="8"/>
      <c r="AC114" s="8"/>
      <c r="AD114" s="8"/>
      <c r="AE114" s="8"/>
      <c r="AG114" s="36"/>
      <c r="AH114" s="36"/>
      <c r="AI114" s="9"/>
      <c r="AJ114" s="8"/>
      <c r="AK114" s="8"/>
      <c r="AL114" s="8"/>
      <c r="AM114" s="8"/>
      <c r="AN114" s="8"/>
      <c r="AO114" s="8"/>
      <c r="AP114" s="8"/>
      <c r="AQ114" s="8"/>
      <c r="AS114" s="36"/>
      <c r="AT114" s="36"/>
      <c r="AU114" s="9"/>
      <c r="AV114" s="8"/>
      <c r="AW114" s="8"/>
      <c r="AX114" s="8"/>
      <c r="AY114" s="8"/>
      <c r="AZ114" s="8"/>
      <c r="BA114" s="8"/>
      <c r="BB114" s="8"/>
      <c r="BC114" s="8"/>
    </row>
    <row r="115" spans="1:55" x14ac:dyDescent="0.25">
      <c r="A115" s="45">
        <v>72</v>
      </c>
      <c r="B115" s="47" t="b">
        <v>1</v>
      </c>
      <c r="U115" s="36"/>
      <c r="V115" s="36"/>
      <c r="W115" s="9"/>
      <c r="X115" s="8"/>
      <c r="Y115" s="8"/>
      <c r="Z115" s="8"/>
      <c r="AA115" s="8"/>
      <c r="AB115" s="8"/>
      <c r="AC115" s="8"/>
      <c r="AD115" s="8"/>
      <c r="AE115" s="8"/>
      <c r="AG115" s="36"/>
      <c r="AH115" s="36"/>
      <c r="AI115" s="9"/>
      <c r="AJ115" s="8"/>
      <c r="AK115" s="8"/>
      <c r="AL115" s="8"/>
      <c r="AM115" s="8"/>
      <c r="AN115" s="8"/>
      <c r="AO115" s="8"/>
      <c r="AP115" s="8"/>
      <c r="AQ115" s="8"/>
      <c r="AS115" s="36"/>
      <c r="AT115" s="36"/>
      <c r="AU115" s="9"/>
      <c r="AV115" s="8"/>
      <c r="AW115" s="8"/>
      <c r="AX115" s="8"/>
      <c r="AY115" s="8"/>
      <c r="AZ115" s="8"/>
      <c r="BA115" s="8"/>
      <c r="BB115" s="8"/>
      <c r="BC115" s="8"/>
    </row>
    <row r="116" spans="1:55" x14ac:dyDescent="0.25">
      <c r="A116" s="45">
        <v>82.8</v>
      </c>
      <c r="B116" s="47" t="b">
        <v>1</v>
      </c>
      <c r="U116" s="36"/>
      <c r="V116" s="36"/>
      <c r="W116" s="9"/>
      <c r="X116" s="8"/>
      <c r="Y116" s="8"/>
      <c r="Z116" s="8"/>
      <c r="AA116" s="8"/>
      <c r="AB116" s="8"/>
      <c r="AC116" s="8"/>
      <c r="AD116" s="8"/>
      <c r="AE116" s="8"/>
      <c r="AG116" s="36"/>
      <c r="AH116" s="36"/>
      <c r="AI116" s="9"/>
      <c r="AJ116" s="8"/>
      <c r="AK116" s="8"/>
      <c r="AL116" s="8"/>
      <c r="AM116" s="8"/>
      <c r="AN116" s="8"/>
      <c r="AO116" s="8"/>
      <c r="AP116" s="8"/>
      <c r="AQ116" s="8"/>
      <c r="AS116" s="36"/>
      <c r="AT116" s="36"/>
      <c r="AU116" s="9"/>
      <c r="AV116" s="8"/>
      <c r="AW116" s="8"/>
      <c r="AX116" s="8"/>
      <c r="AY116" s="8"/>
      <c r="AZ116" s="8"/>
      <c r="BA116" s="8"/>
      <c r="BB116" s="8"/>
      <c r="BC116" s="8"/>
    </row>
    <row r="117" spans="1:55" x14ac:dyDescent="0.25">
      <c r="A117" s="45">
        <v>82.7</v>
      </c>
      <c r="B117" s="47" t="b">
        <v>1</v>
      </c>
      <c r="U117" s="36"/>
      <c r="V117" s="36"/>
      <c r="W117" s="9"/>
      <c r="X117" s="8"/>
      <c r="Y117" s="8"/>
      <c r="Z117" s="8"/>
      <c r="AA117" s="8"/>
      <c r="AB117" s="8"/>
      <c r="AC117" s="8"/>
      <c r="AD117" s="8"/>
      <c r="AE117" s="8"/>
      <c r="AG117" s="36"/>
      <c r="AH117" s="36"/>
      <c r="AI117" s="9"/>
      <c r="AJ117" s="8"/>
      <c r="AK117" s="8"/>
      <c r="AL117" s="8"/>
      <c r="AM117" s="8"/>
      <c r="AN117" s="8"/>
      <c r="AO117" s="8"/>
      <c r="AP117" s="8"/>
      <c r="AQ117" s="8"/>
      <c r="AS117" s="36"/>
      <c r="AT117" s="36"/>
      <c r="AU117" s="9"/>
      <c r="AV117" s="8"/>
      <c r="AW117" s="8"/>
      <c r="AX117" s="8"/>
      <c r="AY117" s="8"/>
      <c r="AZ117" s="8"/>
      <c r="BA117" s="8"/>
      <c r="BB117" s="8"/>
      <c r="BC117" s="8"/>
    </row>
    <row r="118" spans="1:55" x14ac:dyDescent="0.25">
      <c r="A118" s="45">
        <v>82.5</v>
      </c>
      <c r="B118" s="47" t="b">
        <v>1</v>
      </c>
      <c r="U118" s="36"/>
      <c r="V118" s="36"/>
      <c r="W118" s="9"/>
      <c r="X118" s="8"/>
      <c r="Y118" s="8"/>
      <c r="Z118" s="8"/>
      <c r="AA118" s="8"/>
      <c r="AB118" s="8"/>
      <c r="AC118" s="8"/>
      <c r="AD118" s="8"/>
      <c r="AE118" s="8"/>
      <c r="AG118" s="36"/>
      <c r="AH118" s="36"/>
      <c r="AI118" s="9"/>
      <c r="AJ118" s="8"/>
      <c r="AK118" s="8"/>
      <c r="AL118" s="8"/>
      <c r="AM118" s="8"/>
      <c r="AN118" s="8"/>
      <c r="AO118" s="8"/>
      <c r="AP118" s="8"/>
      <c r="AQ118" s="8"/>
      <c r="AS118" s="36"/>
      <c r="AT118" s="36"/>
      <c r="AU118" s="9"/>
      <c r="AV118" s="8"/>
      <c r="AW118" s="8"/>
      <c r="AX118" s="8"/>
      <c r="AY118" s="8"/>
      <c r="AZ118" s="8"/>
      <c r="BA118" s="8"/>
      <c r="BB118" s="8"/>
      <c r="BC118" s="8"/>
    </row>
    <row r="119" spans="1:55" x14ac:dyDescent="0.25">
      <c r="A119" s="45">
        <v>82.3</v>
      </c>
      <c r="B119" s="47" t="b">
        <v>1</v>
      </c>
      <c r="U119" s="36"/>
      <c r="V119" s="36"/>
      <c r="W119" s="9"/>
      <c r="X119" s="8"/>
      <c r="Y119" s="8"/>
      <c r="Z119" s="8"/>
      <c r="AA119" s="8"/>
      <c r="AB119" s="8"/>
      <c r="AC119" s="8"/>
      <c r="AD119" s="8"/>
      <c r="AE119" s="8"/>
      <c r="AG119" s="36"/>
      <c r="AH119" s="36"/>
      <c r="AI119" s="9"/>
      <c r="AJ119" s="8"/>
      <c r="AK119" s="8"/>
      <c r="AL119" s="8"/>
      <c r="AM119" s="8"/>
      <c r="AN119" s="8"/>
      <c r="AO119" s="8"/>
      <c r="AP119" s="8"/>
      <c r="AQ119" s="8"/>
      <c r="AS119" s="36"/>
      <c r="AT119" s="36"/>
      <c r="AU119" s="9"/>
      <c r="AV119" s="8"/>
      <c r="AW119" s="8"/>
      <c r="AX119" s="8"/>
      <c r="AY119" s="8"/>
      <c r="AZ119" s="8"/>
      <c r="BA119" s="8"/>
      <c r="BB119" s="8"/>
      <c r="BC119" s="8"/>
    </row>
    <row r="120" spans="1:55" x14ac:dyDescent="0.25">
      <c r="A120" s="45">
        <v>82</v>
      </c>
      <c r="B120" s="47" t="b">
        <v>1</v>
      </c>
      <c r="U120" s="36"/>
      <c r="V120" s="36"/>
      <c r="W120" s="9"/>
      <c r="X120" s="8"/>
      <c r="Y120" s="8"/>
      <c r="Z120" s="8"/>
      <c r="AA120" s="8"/>
      <c r="AB120" s="8"/>
      <c r="AC120" s="8"/>
      <c r="AD120" s="8"/>
      <c r="AE120" s="8"/>
      <c r="AG120" s="36"/>
      <c r="AH120" s="36"/>
      <c r="AI120" s="9"/>
      <c r="AJ120" s="8"/>
      <c r="AK120" s="8"/>
      <c r="AL120" s="8"/>
      <c r="AM120" s="8"/>
      <c r="AN120" s="8"/>
      <c r="AO120" s="8"/>
      <c r="AP120" s="8"/>
      <c r="AQ120" s="8"/>
      <c r="AS120" s="36"/>
      <c r="AT120" s="36"/>
      <c r="AU120" s="9"/>
      <c r="AV120" s="8"/>
      <c r="AW120" s="8"/>
      <c r="AX120" s="8"/>
      <c r="AY120" s="8"/>
      <c r="AZ120" s="8"/>
      <c r="BA120" s="8"/>
      <c r="BB120" s="8"/>
      <c r="BC120" s="8"/>
    </row>
    <row r="121" spans="1:55" x14ac:dyDescent="0.25">
      <c r="A121" s="45">
        <v>81.900000000000006</v>
      </c>
      <c r="B121" s="47" t="b">
        <v>1</v>
      </c>
      <c r="U121" s="36"/>
      <c r="V121" s="36"/>
      <c r="W121" s="9"/>
      <c r="X121" s="8"/>
      <c r="Y121" s="8"/>
      <c r="Z121" s="8"/>
      <c r="AA121" s="8"/>
      <c r="AB121" s="8"/>
      <c r="AC121" s="8"/>
      <c r="AD121" s="8"/>
      <c r="AE121" s="8"/>
      <c r="AG121" s="36"/>
      <c r="AH121" s="36"/>
      <c r="AI121" s="9"/>
      <c r="AJ121" s="8"/>
      <c r="AK121" s="8"/>
      <c r="AL121" s="8"/>
      <c r="AM121" s="8"/>
      <c r="AN121" s="8"/>
      <c r="AO121" s="8"/>
      <c r="AP121" s="8"/>
      <c r="AQ121" s="8"/>
      <c r="AS121" s="36"/>
      <c r="AT121" s="36"/>
      <c r="AU121" s="9"/>
      <c r="AV121" s="8"/>
      <c r="AW121" s="8"/>
      <c r="AX121" s="8"/>
      <c r="AY121" s="8"/>
      <c r="AZ121" s="8"/>
      <c r="BA121" s="8"/>
      <c r="BB121" s="8"/>
      <c r="BC121" s="8"/>
    </row>
    <row r="122" spans="1:55" x14ac:dyDescent="0.25">
      <c r="A122" s="45">
        <v>81.7</v>
      </c>
      <c r="B122" s="47" t="b">
        <v>1</v>
      </c>
      <c r="U122" s="36"/>
      <c r="V122" s="36"/>
      <c r="W122" s="9"/>
      <c r="X122" s="8"/>
      <c r="Y122" s="8"/>
      <c r="Z122" s="8"/>
      <c r="AA122" s="8"/>
      <c r="AB122" s="8"/>
      <c r="AC122" s="8"/>
      <c r="AD122" s="8"/>
      <c r="AE122" s="8"/>
      <c r="AG122" s="36"/>
      <c r="AH122" s="36"/>
      <c r="AI122" s="9"/>
      <c r="AJ122" s="8"/>
      <c r="AK122" s="8"/>
      <c r="AL122" s="8"/>
      <c r="AM122" s="8"/>
      <c r="AN122" s="8"/>
      <c r="AO122" s="8"/>
      <c r="AP122" s="8"/>
      <c r="AQ122" s="8"/>
      <c r="AS122" s="36"/>
      <c r="AT122" s="36"/>
      <c r="AU122" s="9"/>
      <c r="AV122" s="8"/>
      <c r="AW122" s="8"/>
      <c r="AX122" s="8"/>
      <c r="AY122" s="8"/>
      <c r="AZ122" s="8"/>
      <c r="BA122" s="8"/>
      <c r="BB122" s="8"/>
      <c r="BC122" s="8"/>
    </row>
    <row r="123" spans="1:55" x14ac:dyDescent="0.25">
      <c r="A123" s="45">
        <v>81.3</v>
      </c>
      <c r="B123" s="47" t="b">
        <v>1</v>
      </c>
      <c r="U123" s="36"/>
      <c r="V123" s="36"/>
      <c r="W123" s="9"/>
      <c r="X123" s="8"/>
      <c r="Y123" s="8"/>
      <c r="Z123" s="8"/>
      <c r="AA123" s="8"/>
      <c r="AB123" s="8"/>
      <c r="AC123" s="8"/>
      <c r="AD123" s="8"/>
      <c r="AE123" s="8"/>
      <c r="AG123" s="36"/>
      <c r="AH123" s="36"/>
      <c r="AI123" s="9"/>
      <c r="AJ123" s="8"/>
      <c r="AK123" s="8"/>
      <c r="AL123" s="8"/>
      <c r="AM123" s="8"/>
      <c r="AN123" s="8"/>
      <c r="AO123" s="8"/>
      <c r="AP123" s="8"/>
      <c r="AQ123" s="8"/>
      <c r="AS123" s="36"/>
      <c r="AT123" s="36"/>
      <c r="AU123" s="9"/>
      <c r="AV123" s="8"/>
      <c r="AW123" s="8"/>
      <c r="AX123" s="8"/>
      <c r="AY123" s="8"/>
      <c r="AZ123" s="8"/>
      <c r="BA123" s="8"/>
      <c r="BB123" s="8"/>
      <c r="BC123" s="8"/>
    </row>
    <row r="124" spans="1:55" x14ac:dyDescent="0.25">
      <c r="A124" s="45">
        <v>81.3</v>
      </c>
      <c r="B124" s="47" t="b">
        <v>1</v>
      </c>
      <c r="U124" s="36"/>
      <c r="V124" s="36"/>
      <c r="W124" s="9"/>
      <c r="X124" s="8"/>
      <c r="Y124" s="8"/>
      <c r="Z124" s="8"/>
      <c r="AA124" s="8"/>
      <c r="AB124" s="8"/>
      <c r="AC124" s="8"/>
      <c r="AD124" s="8"/>
      <c r="AE124" s="8"/>
      <c r="AG124" s="36"/>
      <c r="AH124" s="36"/>
      <c r="AI124" s="9"/>
      <c r="AJ124" s="8"/>
      <c r="AK124" s="8"/>
      <c r="AL124" s="8"/>
      <c r="AM124" s="8"/>
      <c r="AN124" s="8"/>
      <c r="AO124" s="8"/>
      <c r="AP124" s="8"/>
      <c r="AQ124" s="8"/>
      <c r="AS124" s="36"/>
      <c r="AT124" s="36"/>
      <c r="AU124" s="9"/>
      <c r="AV124" s="8"/>
      <c r="AW124" s="8"/>
      <c r="AX124" s="8"/>
      <c r="AY124" s="8"/>
      <c r="AZ124" s="8"/>
      <c r="BA124" s="8"/>
      <c r="BB124" s="8"/>
      <c r="BC124" s="8"/>
    </row>
    <row r="125" spans="1:55" x14ac:dyDescent="0.25">
      <c r="A125" s="45">
        <v>81.2</v>
      </c>
      <c r="B125" s="47" t="b">
        <v>1</v>
      </c>
      <c r="U125" s="36"/>
      <c r="V125" s="36"/>
      <c r="W125" s="9"/>
      <c r="X125" s="8"/>
      <c r="Y125" s="8"/>
      <c r="Z125" s="8"/>
      <c r="AA125" s="8"/>
      <c r="AB125" s="8"/>
      <c r="AC125" s="8"/>
      <c r="AD125" s="8"/>
      <c r="AE125" s="8"/>
      <c r="AG125" s="36"/>
      <c r="AH125" s="36"/>
      <c r="AI125" s="9"/>
      <c r="AJ125" s="8"/>
      <c r="AK125" s="8"/>
      <c r="AL125" s="8"/>
      <c r="AM125" s="8"/>
      <c r="AN125" s="8"/>
      <c r="AO125" s="8"/>
      <c r="AP125" s="8"/>
      <c r="AQ125" s="8"/>
      <c r="AS125" s="36"/>
      <c r="AT125" s="36"/>
      <c r="AU125" s="9"/>
      <c r="AV125" s="8"/>
      <c r="AW125" s="8"/>
      <c r="AX125" s="8"/>
      <c r="AY125" s="8"/>
      <c r="AZ125" s="8"/>
      <c r="BA125" s="8"/>
      <c r="BB125" s="8"/>
      <c r="BC125" s="8"/>
    </row>
    <row r="126" spans="1:55" x14ac:dyDescent="0.25">
      <c r="A126" s="45">
        <v>81</v>
      </c>
      <c r="B126" s="47" t="b">
        <v>1</v>
      </c>
      <c r="U126" s="36"/>
      <c r="V126" s="36"/>
      <c r="W126" s="9"/>
      <c r="X126" s="8"/>
      <c r="Y126" s="8"/>
      <c r="Z126" s="8"/>
      <c r="AA126" s="8"/>
      <c r="AB126" s="8"/>
      <c r="AC126" s="8"/>
      <c r="AD126" s="8"/>
      <c r="AE126" s="8"/>
      <c r="AG126" s="36"/>
      <c r="AH126" s="36"/>
      <c r="AI126" s="9"/>
      <c r="AJ126" s="8"/>
      <c r="AK126" s="8"/>
      <c r="AL126" s="8"/>
      <c r="AM126" s="8"/>
      <c r="AN126" s="8"/>
      <c r="AO126" s="8"/>
      <c r="AP126" s="8"/>
      <c r="AQ126" s="8"/>
      <c r="AS126" s="36"/>
      <c r="AT126" s="36"/>
      <c r="AU126" s="9"/>
      <c r="AV126" s="8"/>
      <c r="AW126" s="8"/>
      <c r="AX126" s="8"/>
      <c r="AY126" s="8"/>
      <c r="AZ126" s="8"/>
      <c r="BA126" s="8"/>
      <c r="BB126" s="8"/>
      <c r="BC126" s="8"/>
    </row>
    <row r="127" spans="1:55" x14ac:dyDescent="0.25">
      <c r="A127" s="45">
        <v>86</v>
      </c>
      <c r="B127" s="47" t="b">
        <v>1</v>
      </c>
      <c r="U127" s="36"/>
      <c r="V127" s="36"/>
      <c r="W127" s="9"/>
      <c r="X127" s="8"/>
      <c r="Y127" s="8"/>
      <c r="Z127" s="8"/>
      <c r="AA127" s="8"/>
      <c r="AB127" s="8"/>
      <c r="AC127" s="8"/>
      <c r="AD127" s="8"/>
      <c r="AE127" s="8"/>
      <c r="AG127" s="36"/>
      <c r="AH127" s="36"/>
      <c r="AI127" s="9"/>
      <c r="AJ127" s="8"/>
      <c r="AK127" s="8"/>
      <c r="AL127" s="8"/>
      <c r="AM127" s="8"/>
      <c r="AN127" s="8"/>
      <c r="AO127" s="8"/>
      <c r="AP127" s="8"/>
      <c r="AQ127" s="8"/>
      <c r="AS127" s="36"/>
      <c r="AT127" s="36"/>
      <c r="AU127" s="9"/>
      <c r="AV127" s="8"/>
      <c r="AW127" s="8"/>
      <c r="AX127" s="8"/>
      <c r="AY127" s="8"/>
      <c r="AZ127" s="8"/>
      <c r="BA127" s="8"/>
      <c r="BB127" s="8"/>
      <c r="BC127" s="8"/>
    </row>
    <row r="128" spans="1:55" x14ac:dyDescent="0.25">
      <c r="A128" s="45">
        <v>83</v>
      </c>
      <c r="B128" s="47" t="b">
        <v>1</v>
      </c>
      <c r="U128" s="36"/>
      <c r="V128" s="36"/>
      <c r="W128" s="9"/>
      <c r="X128" s="8"/>
      <c r="Y128" s="8"/>
      <c r="Z128" s="8"/>
      <c r="AA128" s="8"/>
      <c r="AB128" s="8"/>
      <c r="AC128" s="8"/>
      <c r="AD128" s="8"/>
      <c r="AE128" s="8"/>
      <c r="AG128" s="36"/>
      <c r="AH128" s="36"/>
      <c r="AI128" s="9"/>
      <c r="AJ128" s="8"/>
      <c r="AK128" s="8"/>
      <c r="AL128" s="8"/>
      <c r="AM128" s="8"/>
      <c r="AN128" s="8"/>
      <c r="AO128" s="8"/>
      <c r="AP128" s="8"/>
      <c r="AQ128" s="8"/>
      <c r="AS128" s="36"/>
      <c r="AT128" s="36"/>
      <c r="AU128" s="9"/>
      <c r="AV128" s="8"/>
      <c r="AW128" s="8"/>
      <c r="AX128" s="8"/>
      <c r="AY128" s="8"/>
      <c r="AZ128" s="8"/>
      <c r="BA128" s="8"/>
      <c r="BB128" s="8"/>
      <c r="BC128" s="8"/>
    </row>
    <row r="129" spans="1:55" x14ac:dyDescent="0.25">
      <c r="A129" s="45">
        <v>79.900000000000006</v>
      </c>
      <c r="B129" s="47" t="b">
        <v>1</v>
      </c>
      <c r="U129" s="36"/>
      <c r="V129" s="36"/>
      <c r="W129" s="9"/>
      <c r="X129" s="8"/>
      <c r="Y129" s="8"/>
      <c r="Z129" s="8"/>
      <c r="AA129" s="8"/>
      <c r="AB129" s="8"/>
      <c r="AC129" s="8"/>
      <c r="AD129" s="8"/>
      <c r="AE129" s="8"/>
      <c r="AG129" s="36"/>
      <c r="AH129" s="36"/>
      <c r="AI129" s="9"/>
      <c r="AJ129" s="8"/>
      <c r="AK129" s="8"/>
      <c r="AL129" s="8"/>
      <c r="AM129" s="8"/>
      <c r="AN129" s="8"/>
      <c r="AO129" s="8"/>
      <c r="AP129" s="8"/>
      <c r="AQ129" s="8"/>
      <c r="AS129" s="36"/>
      <c r="AT129" s="36"/>
      <c r="AU129" s="9"/>
      <c r="AV129" s="8"/>
      <c r="AW129" s="8"/>
      <c r="AX129" s="8"/>
      <c r="AY129" s="8"/>
      <c r="AZ129" s="8"/>
      <c r="BA129" s="8"/>
      <c r="BB129" s="8"/>
      <c r="BC129" s="8"/>
    </row>
    <row r="130" spans="1:55" x14ac:dyDescent="0.25">
      <c r="A130" s="45">
        <v>79.900000000000006</v>
      </c>
      <c r="B130" s="47" t="b">
        <v>1</v>
      </c>
      <c r="U130" s="36"/>
      <c r="V130" s="36"/>
      <c r="W130" s="9"/>
      <c r="X130" s="8"/>
      <c r="Y130" s="8"/>
      <c r="Z130" s="8"/>
      <c r="AA130" s="8"/>
      <c r="AB130" s="8"/>
      <c r="AC130" s="8"/>
      <c r="AD130" s="8"/>
      <c r="AE130" s="8"/>
      <c r="AG130" s="36"/>
      <c r="AH130" s="36"/>
      <c r="AI130" s="9"/>
      <c r="AJ130" s="8"/>
      <c r="AK130" s="8"/>
      <c r="AL130" s="8"/>
      <c r="AM130" s="8"/>
      <c r="AN130" s="8"/>
      <c r="AO130" s="8"/>
      <c r="AP130" s="8"/>
      <c r="AQ130" s="8"/>
      <c r="AS130" s="36"/>
      <c r="AT130" s="36"/>
      <c r="AU130" s="9"/>
      <c r="AV130" s="8"/>
      <c r="AW130" s="8"/>
      <c r="AX130" s="8"/>
      <c r="AY130" s="8"/>
      <c r="AZ130" s="8"/>
      <c r="BA130" s="8"/>
      <c r="BB130" s="8"/>
      <c r="BC130" s="8"/>
    </row>
    <row r="131" spans="1:55" x14ac:dyDescent="0.25">
      <c r="A131" s="45">
        <v>79.5</v>
      </c>
      <c r="B131" s="47" t="b">
        <v>1</v>
      </c>
      <c r="U131" s="36"/>
      <c r="V131" s="36"/>
      <c r="W131" s="9"/>
      <c r="X131" s="8"/>
      <c r="Y131" s="8"/>
      <c r="Z131" s="8"/>
      <c r="AA131" s="8"/>
      <c r="AB131" s="8"/>
      <c r="AC131" s="8"/>
      <c r="AD131" s="8"/>
      <c r="AE131" s="8"/>
      <c r="AG131" s="36"/>
      <c r="AH131" s="36"/>
      <c r="AI131" s="9"/>
      <c r="AJ131" s="8"/>
      <c r="AK131" s="8"/>
      <c r="AL131" s="8"/>
      <c r="AM131" s="8"/>
      <c r="AN131" s="8"/>
      <c r="AO131" s="8"/>
      <c r="AP131" s="8"/>
      <c r="AQ131" s="8"/>
      <c r="AS131" s="36"/>
      <c r="AT131" s="36"/>
      <c r="AU131" s="9"/>
      <c r="AV131" s="8"/>
      <c r="AW131" s="8"/>
      <c r="AX131" s="8"/>
      <c r="AY131" s="8"/>
      <c r="AZ131" s="8"/>
      <c r="BA131" s="8"/>
      <c r="BB131" s="8"/>
      <c r="BC131" s="8"/>
    </row>
    <row r="132" spans="1:55" x14ac:dyDescent="0.25">
      <c r="A132" s="45">
        <v>81.5</v>
      </c>
      <c r="B132" s="47" t="b">
        <v>1</v>
      </c>
      <c r="U132" s="36"/>
      <c r="V132" s="36"/>
      <c r="W132" s="9"/>
      <c r="X132" s="8"/>
      <c r="Y132" s="8"/>
      <c r="Z132" s="8"/>
      <c r="AA132" s="8"/>
      <c r="AB132" s="8"/>
      <c r="AC132" s="8"/>
      <c r="AD132" s="8"/>
      <c r="AE132" s="8"/>
      <c r="AG132" s="36"/>
      <c r="AH132" s="36"/>
      <c r="AI132" s="9"/>
      <c r="AJ132" s="8"/>
      <c r="AK132" s="8"/>
      <c r="AL132" s="8"/>
      <c r="AM132" s="8"/>
      <c r="AN132" s="8"/>
      <c r="AO132" s="8"/>
      <c r="AP132" s="8"/>
      <c r="AQ132" s="8"/>
      <c r="AS132" s="36"/>
      <c r="AT132" s="36"/>
      <c r="AU132" s="9"/>
      <c r="AV132" s="8"/>
      <c r="AW132" s="8"/>
      <c r="AX132" s="8"/>
      <c r="AY132" s="8"/>
      <c r="AZ132" s="8"/>
      <c r="BA132" s="8"/>
      <c r="BB132" s="8"/>
      <c r="BC132" s="8"/>
    </row>
    <row r="133" spans="1:55" x14ac:dyDescent="0.25">
      <c r="A133" s="45">
        <v>81.400000000000006</v>
      </c>
      <c r="B133" s="47" t="b">
        <v>1</v>
      </c>
      <c r="U133" s="36"/>
      <c r="V133" s="36"/>
      <c r="W133" s="9"/>
      <c r="X133" s="8"/>
      <c r="Y133" s="8"/>
      <c r="Z133" s="8"/>
      <c r="AA133" s="8"/>
      <c r="AB133" s="8"/>
      <c r="AC133" s="8"/>
      <c r="AD133" s="8"/>
      <c r="AE133" s="8"/>
      <c r="AG133" s="36"/>
      <c r="AH133" s="36"/>
      <c r="AI133" s="9"/>
      <c r="AJ133" s="8"/>
      <c r="AK133" s="8"/>
      <c r="AL133" s="8"/>
      <c r="AM133" s="8"/>
      <c r="AN133" s="8"/>
      <c r="AO133" s="8"/>
      <c r="AP133" s="8"/>
      <c r="AQ133" s="8"/>
      <c r="AS133" s="36"/>
      <c r="AT133" s="36"/>
      <c r="AU133" s="9"/>
      <c r="AV133" s="8"/>
      <c r="AW133" s="8"/>
      <c r="AX133" s="8"/>
      <c r="AY133" s="8"/>
      <c r="AZ133" s="8"/>
      <c r="BA133" s="8"/>
      <c r="BB133" s="8"/>
      <c r="BC133" s="8"/>
    </row>
    <row r="134" spans="1:55" x14ac:dyDescent="0.25">
      <c r="A134" s="45">
        <v>81.099999999999994</v>
      </c>
      <c r="B134" s="47" t="b">
        <v>1</v>
      </c>
      <c r="U134" s="36"/>
      <c r="V134" s="36"/>
      <c r="W134" s="9"/>
      <c r="X134" s="8"/>
      <c r="Y134" s="8"/>
      <c r="Z134" s="8"/>
      <c r="AA134" s="8"/>
      <c r="AB134" s="8"/>
      <c r="AC134" s="8"/>
      <c r="AD134" s="8"/>
      <c r="AE134" s="8"/>
      <c r="AG134" s="36"/>
      <c r="AH134" s="36"/>
      <c r="AI134" s="9"/>
      <c r="AJ134" s="8"/>
      <c r="AK134" s="8"/>
      <c r="AL134" s="8"/>
      <c r="AM134" s="8"/>
      <c r="AN134" s="8"/>
      <c r="AO134" s="8"/>
      <c r="AP134" s="8"/>
      <c r="AQ134" s="8"/>
      <c r="AS134" s="36"/>
      <c r="AT134" s="36"/>
      <c r="AU134" s="9"/>
      <c r="AV134" s="8"/>
      <c r="AW134" s="8"/>
      <c r="AX134" s="8"/>
      <c r="AY134" s="8"/>
      <c r="AZ134" s="8"/>
      <c r="BA134" s="8"/>
      <c r="BB134" s="8"/>
      <c r="BC134" s="8"/>
    </row>
    <row r="135" spans="1:55" x14ac:dyDescent="0.25">
      <c r="A135" s="45">
        <v>88</v>
      </c>
      <c r="B135" s="47" t="b">
        <v>1</v>
      </c>
      <c r="U135" s="36"/>
      <c r="V135" s="36"/>
      <c r="W135" s="9"/>
      <c r="X135" s="8"/>
      <c r="Y135" s="8"/>
      <c r="Z135" s="8"/>
      <c r="AA135" s="8"/>
      <c r="AB135" s="8"/>
      <c r="AC135" s="8"/>
      <c r="AD135" s="8"/>
      <c r="AE135" s="8"/>
      <c r="AG135" s="36"/>
      <c r="AH135" s="36"/>
      <c r="AI135" s="9"/>
      <c r="AJ135" s="8"/>
      <c r="AK135" s="8"/>
      <c r="AL135" s="8"/>
      <c r="AM135" s="8"/>
      <c r="AN135" s="8"/>
      <c r="AO135" s="8"/>
      <c r="AP135" s="8"/>
      <c r="AQ135" s="8"/>
      <c r="AS135" s="36"/>
      <c r="AT135" s="36"/>
      <c r="AU135" s="9"/>
      <c r="AV135" s="8"/>
      <c r="AW135" s="8"/>
      <c r="AX135" s="8"/>
      <c r="AY135" s="8"/>
      <c r="AZ135" s="8"/>
      <c r="BA135" s="8"/>
      <c r="BB135" s="8"/>
      <c r="BC135" s="8"/>
    </row>
    <row r="136" spans="1:55" x14ac:dyDescent="0.25">
      <c r="A136" s="45">
        <v>88</v>
      </c>
      <c r="B136" s="47" t="b">
        <v>1</v>
      </c>
      <c r="U136" s="36"/>
      <c r="V136" s="36"/>
      <c r="W136" s="9"/>
      <c r="X136" s="8"/>
      <c r="Y136" s="8"/>
      <c r="Z136" s="8"/>
      <c r="AA136" s="8"/>
      <c r="AB136" s="8"/>
      <c r="AC136" s="8"/>
      <c r="AD136" s="8"/>
      <c r="AE136" s="8"/>
      <c r="AG136" s="36"/>
      <c r="AH136" s="36"/>
      <c r="AI136" s="9"/>
      <c r="AJ136" s="8"/>
      <c r="AK136" s="8"/>
      <c r="AL136" s="8"/>
      <c r="AM136" s="8"/>
      <c r="AN136" s="8"/>
      <c r="AO136" s="8"/>
      <c r="AP136" s="8"/>
      <c r="AQ136" s="8"/>
      <c r="AS136" s="36"/>
      <c r="AT136" s="36"/>
      <c r="AU136" s="9"/>
      <c r="AV136" s="8"/>
      <c r="AW136" s="8"/>
      <c r="AX136" s="8"/>
      <c r="AY136" s="8"/>
      <c r="AZ136" s="8"/>
      <c r="BA136" s="8"/>
      <c r="BB136" s="8"/>
      <c r="BC136" s="8"/>
    </row>
    <row r="137" spans="1:55" x14ac:dyDescent="0.25">
      <c r="A137" s="45">
        <v>84</v>
      </c>
      <c r="B137" s="47" t="b">
        <v>1</v>
      </c>
      <c r="U137" s="36"/>
      <c r="V137" s="36"/>
      <c r="W137" s="9"/>
      <c r="X137" s="8"/>
      <c r="Y137" s="8"/>
      <c r="Z137" s="8"/>
      <c r="AA137" s="8"/>
      <c r="AB137" s="8"/>
      <c r="AC137" s="8"/>
      <c r="AD137" s="8"/>
      <c r="AE137" s="8"/>
      <c r="AG137" s="36"/>
      <c r="AH137" s="36"/>
      <c r="AI137" s="9"/>
      <c r="AJ137" s="8"/>
      <c r="AK137" s="8"/>
      <c r="AL137" s="8"/>
      <c r="AM137" s="8"/>
      <c r="AN137" s="8"/>
      <c r="AO137" s="8"/>
      <c r="AP137" s="8"/>
      <c r="AQ137" s="8"/>
      <c r="AS137" s="36"/>
      <c r="AT137" s="36"/>
      <c r="AU137" s="9"/>
      <c r="AV137" s="8"/>
      <c r="AW137" s="8"/>
      <c r="AX137" s="8"/>
      <c r="AY137" s="8"/>
      <c r="AZ137" s="8"/>
      <c r="BA137" s="8"/>
      <c r="BB137" s="8"/>
      <c r="BC137" s="8"/>
    </row>
    <row r="138" spans="1:55" x14ac:dyDescent="0.25">
      <c r="A138" s="45">
        <v>82</v>
      </c>
      <c r="B138" s="47" t="b">
        <v>1</v>
      </c>
      <c r="U138" s="36"/>
      <c r="V138" s="36"/>
      <c r="W138" s="9"/>
      <c r="X138" s="8"/>
      <c r="Y138" s="8"/>
      <c r="Z138" s="8"/>
      <c r="AA138" s="8"/>
      <c r="AB138" s="8"/>
      <c r="AC138" s="8"/>
      <c r="AD138" s="8"/>
      <c r="AE138" s="8"/>
      <c r="AG138" s="36"/>
      <c r="AH138" s="36"/>
      <c r="AI138" s="9"/>
      <c r="AJ138" s="8"/>
      <c r="AK138" s="8"/>
      <c r="AL138" s="8"/>
      <c r="AM138" s="8"/>
      <c r="AN138" s="8"/>
      <c r="AO138" s="8"/>
      <c r="AP138" s="8"/>
      <c r="AQ138" s="8"/>
      <c r="AS138" s="36"/>
      <c r="AT138" s="36"/>
      <c r="AU138" s="9"/>
      <c r="AV138" s="8"/>
      <c r="AW138" s="8"/>
      <c r="AX138" s="8"/>
      <c r="AY138" s="8"/>
      <c r="AZ138" s="8"/>
      <c r="BA138" s="8"/>
      <c r="BB138" s="8"/>
      <c r="BC138" s="8"/>
    </row>
    <row r="139" spans="1:55" x14ac:dyDescent="0.25">
      <c r="A139" s="45">
        <v>84</v>
      </c>
      <c r="B139" s="47" t="b">
        <v>1</v>
      </c>
      <c r="U139" s="36"/>
      <c r="V139" s="36"/>
      <c r="W139" s="9"/>
      <c r="X139" s="8"/>
      <c r="Y139" s="8"/>
      <c r="Z139" s="8"/>
      <c r="AA139" s="8"/>
      <c r="AB139" s="8"/>
      <c r="AC139" s="8"/>
      <c r="AD139" s="8"/>
      <c r="AE139" s="8"/>
      <c r="AG139" s="36"/>
      <c r="AH139" s="36"/>
      <c r="AI139" s="9"/>
      <c r="AJ139" s="8"/>
      <c r="AK139" s="8"/>
      <c r="AL139" s="8"/>
      <c r="AM139" s="8"/>
      <c r="AN139" s="8"/>
      <c r="AO139" s="8"/>
      <c r="AP139" s="8"/>
      <c r="AQ139" s="8"/>
      <c r="AS139" s="36"/>
      <c r="AT139" s="36"/>
      <c r="AU139" s="9"/>
      <c r="AV139" s="8"/>
      <c r="AW139" s="8"/>
      <c r="AX139" s="8"/>
      <c r="AY139" s="8"/>
      <c r="AZ139" s="8"/>
      <c r="BA139" s="8"/>
      <c r="BB139" s="8"/>
      <c r="BC139" s="8"/>
    </row>
    <row r="140" spans="1:55" x14ac:dyDescent="0.25">
      <c r="A140" s="45">
        <v>81</v>
      </c>
      <c r="B140" s="47" t="b">
        <v>1</v>
      </c>
      <c r="U140" s="36"/>
      <c r="V140" s="36"/>
      <c r="W140" s="9"/>
      <c r="X140" s="8"/>
      <c r="Y140" s="8"/>
      <c r="Z140" s="8"/>
      <c r="AA140" s="8"/>
      <c r="AB140" s="8"/>
      <c r="AC140" s="8"/>
      <c r="AD140" s="8"/>
      <c r="AE140" s="8"/>
      <c r="AG140" s="36"/>
      <c r="AH140" s="36"/>
      <c r="AI140" s="9"/>
      <c r="AJ140" s="8"/>
      <c r="AK140" s="8"/>
      <c r="AL140" s="8"/>
      <c r="AM140" s="8"/>
      <c r="AN140" s="8"/>
      <c r="AO140" s="8"/>
      <c r="AP140" s="8"/>
      <c r="AQ140" s="8"/>
      <c r="AS140" s="36"/>
      <c r="AT140" s="36"/>
      <c r="AU140" s="9"/>
      <c r="AV140" s="8"/>
      <c r="AW140" s="8"/>
      <c r="AX140" s="8"/>
      <c r="AY140" s="8"/>
      <c r="AZ140" s="8"/>
      <c r="BA140" s="8"/>
      <c r="BB140" s="8"/>
      <c r="BC140" s="8"/>
    </row>
    <row r="141" spans="1:55" x14ac:dyDescent="0.25">
      <c r="A141" s="45">
        <v>79.8</v>
      </c>
      <c r="B141" s="47" t="b">
        <v>1</v>
      </c>
      <c r="U141" s="36"/>
      <c r="V141" s="36"/>
      <c r="W141" s="9"/>
      <c r="X141" s="8"/>
      <c r="Y141" s="8"/>
      <c r="Z141" s="8"/>
      <c r="AA141" s="8"/>
      <c r="AB141" s="8"/>
      <c r="AC141" s="8"/>
      <c r="AD141" s="8"/>
      <c r="AE141" s="8"/>
      <c r="AG141" s="36"/>
      <c r="AH141" s="36"/>
      <c r="AI141" s="9"/>
      <c r="AJ141" s="8"/>
      <c r="AK141" s="8"/>
      <c r="AL141" s="8"/>
      <c r="AM141" s="8"/>
      <c r="AN141" s="8"/>
      <c r="AO141" s="8"/>
      <c r="AP141" s="8"/>
      <c r="AQ141" s="8"/>
      <c r="AS141" s="36"/>
      <c r="AT141" s="36"/>
      <c r="AU141" s="9"/>
      <c r="AV141" s="8"/>
      <c r="AW141" s="8"/>
      <c r="AX141" s="8"/>
      <c r="AY141" s="8"/>
      <c r="AZ141" s="8"/>
      <c r="BA141" s="8"/>
      <c r="BB141" s="8"/>
      <c r="BC141" s="8"/>
    </row>
    <row r="142" spans="1:55" x14ac:dyDescent="0.25">
      <c r="A142" s="45">
        <v>79.400000000000006</v>
      </c>
      <c r="B142" s="47" t="b">
        <v>1</v>
      </c>
      <c r="U142" s="36"/>
      <c r="V142" s="36"/>
      <c r="W142" s="9"/>
      <c r="X142" s="8"/>
      <c r="Y142" s="8"/>
      <c r="Z142" s="8"/>
      <c r="AA142" s="8"/>
      <c r="AB142" s="8"/>
      <c r="AC142" s="8"/>
      <c r="AD142" s="8"/>
      <c r="AE142" s="8"/>
      <c r="AG142" s="36"/>
      <c r="AH142" s="36"/>
      <c r="AI142" s="9"/>
      <c r="AJ142" s="8"/>
      <c r="AK142" s="8"/>
      <c r="AL142" s="8"/>
      <c r="AM142" s="8"/>
      <c r="AN142" s="8"/>
      <c r="AO142" s="8"/>
      <c r="AP142" s="8"/>
      <c r="AQ142" s="8"/>
      <c r="AS142" s="36"/>
      <c r="AT142" s="36"/>
      <c r="AU142" s="9"/>
      <c r="AV142" s="8"/>
      <c r="AW142" s="8"/>
      <c r="AX142" s="8"/>
      <c r="AY142" s="8"/>
      <c r="AZ142" s="8"/>
      <c r="BA142" s="8"/>
      <c r="BB142" s="8"/>
      <c r="BC142" s="8"/>
    </row>
    <row r="143" spans="1:55" x14ac:dyDescent="0.25">
      <c r="A143" s="45">
        <v>79.3</v>
      </c>
      <c r="B143" s="47" t="b">
        <v>1</v>
      </c>
      <c r="U143" s="36"/>
      <c r="V143" s="36"/>
      <c r="W143" s="9"/>
      <c r="X143" s="8"/>
      <c r="Y143" s="8"/>
      <c r="Z143" s="8"/>
      <c r="AA143" s="8"/>
      <c r="AB143" s="8"/>
      <c r="AC143" s="8"/>
      <c r="AD143" s="8"/>
      <c r="AE143" s="8"/>
      <c r="AG143" s="36"/>
      <c r="AH143" s="36"/>
      <c r="AI143" s="9"/>
      <c r="AJ143" s="8"/>
      <c r="AK143" s="8"/>
      <c r="AL143" s="8"/>
      <c r="AM143" s="8"/>
      <c r="AN143" s="8"/>
      <c r="AO143" s="8"/>
      <c r="AP143" s="8"/>
      <c r="AQ143" s="8"/>
      <c r="AS143" s="36"/>
      <c r="AT143" s="36"/>
      <c r="AU143" s="9"/>
      <c r="AV143" s="8"/>
      <c r="AW143" s="8"/>
      <c r="AX143" s="8"/>
      <c r="AY143" s="8"/>
      <c r="AZ143" s="8"/>
      <c r="BA143" s="8"/>
      <c r="BB143" s="8"/>
      <c r="BC143" s="8"/>
    </row>
    <row r="144" spans="1:55" x14ac:dyDescent="0.25">
      <c r="A144" s="45">
        <v>78.8</v>
      </c>
      <c r="B144" s="47" t="b">
        <v>1</v>
      </c>
      <c r="U144" s="36"/>
      <c r="V144" s="36"/>
      <c r="W144" s="9"/>
      <c r="X144" s="8"/>
      <c r="Y144" s="8"/>
      <c r="Z144" s="8"/>
      <c r="AA144" s="8"/>
      <c r="AB144" s="8"/>
      <c r="AC144" s="8"/>
      <c r="AD144" s="8"/>
      <c r="AE144" s="8"/>
      <c r="AG144" s="36"/>
      <c r="AH144" s="36"/>
      <c r="AI144" s="9"/>
      <c r="AJ144" s="8"/>
      <c r="AK144" s="8"/>
      <c r="AL144" s="8"/>
      <c r="AM144" s="8"/>
      <c r="AN144" s="8"/>
      <c r="AO144" s="8"/>
      <c r="AP144" s="8"/>
      <c r="AQ144" s="8"/>
      <c r="AS144" s="36"/>
      <c r="AT144" s="36"/>
      <c r="AU144" s="9"/>
      <c r="AV144" s="8"/>
      <c r="AW144" s="8"/>
      <c r="AX144" s="8"/>
      <c r="AY144" s="8"/>
      <c r="AZ144" s="8"/>
      <c r="BA144" s="8"/>
      <c r="BB144" s="8"/>
      <c r="BC144" s="8"/>
    </row>
    <row r="145" spans="1:55" x14ac:dyDescent="0.25">
      <c r="A145" s="45">
        <v>78.7</v>
      </c>
      <c r="B145" s="47" t="b">
        <v>1</v>
      </c>
      <c r="U145" s="36"/>
      <c r="V145" s="36"/>
      <c r="W145" s="9"/>
      <c r="X145" s="8"/>
      <c r="Y145" s="8"/>
      <c r="Z145" s="8"/>
      <c r="AA145" s="8"/>
      <c r="AB145" s="8"/>
      <c r="AC145" s="8"/>
      <c r="AD145" s="8"/>
      <c r="AE145" s="8"/>
      <c r="AG145" s="36"/>
      <c r="AH145" s="36"/>
      <c r="AI145" s="9"/>
      <c r="AJ145" s="8"/>
      <c r="AK145" s="8"/>
      <c r="AL145" s="8"/>
      <c r="AM145" s="8"/>
      <c r="AN145" s="8"/>
      <c r="AO145" s="8"/>
      <c r="AP145" s="8"/>
      <c r="AQ145" s="8"/>
      <c r="AS145" s="36"/>
      <c r="AT145" s="36"/>
      <c r="AU145" s="9"/>
      <c r="AV145" s="8"/>
      <c r="AW145" s="8"/>
      <c r="AX145" s="8"/>
      <c r="AY145" s="8"/>
      <c r="AZ145" s="8"/>
      <c r="BA145" s="8"/>
      <c r="BB145" s="8"/>
      <c r="BC145" s="8"/>
    </row>
    <row r="146" spans="1:55" x14ac:dyDescent="0.25">
      <c r="A146" s="45">
        <v>78.599999999999994</v>
      </c>
      <c r="B146" s="47" t="b">
        <v>1</v>
      </c>
      <c r="U146" s="36"/>
      <c r="V146" s="36"/>
      <c r="W146" s="9"/>
      <c r="X146" s="8"/>
      <c r="Y146" s="8"/>
      <c r="Z146" s="8"/>
      <c r="AA146" s="8"/>
      <c r="AB146" s="8"/>
      <c r="AC146" s="8"/>
      <c r="AD146" s="8"/>
      <c r="AE146" s="8"/>
      <c r="AG146" s="36"/>
      <c r="AH146" s="36"/>
      <c r="AI146" s="9"/>
      <c r="AJ146" s="8"/>
      <c r="AK146" s="8"/>
      <c r="AL146" s="8"/>
      <c r="AM146" s="8"/>
      <c r="AN146" s="8"/>
      <c r="AO146" s="8"/>
      <c r="AP146" s="8"/>
      <c r="AQ146" s="8"/>
      <c r="AS146" s="36"/>
      <c r="AT146" s="36"/>
      <c r="AU146" s="9"/>
      <c r="AV146" s="8"/>
      <c r="AW146" s="8"/>
      <c r="AX146" s="8"/>
      <c r="AY146" s="8"/>
      <c r="AZ146" s="8"/>
      <c r="BA146" s="8"/>
      <c r="BB146" s="8"/>
      <c r="BC146" s="8"/>
    </row>
    <row r="147" spans="1:55" x14ac:dyDescent="0.25">
      <c r="A147" s="45">
        <v>78.099999999999994</v>
      </c>
      <c r="B147" s="47" t="b">
        <v>1</v>
      </c>
      <c r="U147" s="36"/>
      <c r="V147" s="36"/>
      <c r="W147" s="9"/>
      <c r="X147" s="8"/>
      <c r="Y147" s="8"/>
      <c r="Z147" s="8"/>
      <c r="AA147" s="8"/>
      <c r="AB147" s="8"/>
      <c r="AC147" s="8"/>
      <c r="AD147" s="8"/>
      <c r="AE147" s="8"/>
      <c r="AG147" s="36"/>
      <c r="AH147" s="36"/>
      <c r="AI147" s="9"/>
      <c r="AJ147" s="8"/>
      <c r="AK147" s="8"/>
      <c r="AL147" s="8"/>
      <c r="AM147" s="8"/>
      <c r="AN147" s="8"/>
      <c r="AO147" s="8"/>
      <c r="AP147" s="8"/>
      <c r="AQ147" s="8"/>
      <c r="AS147" s="36"/>
      <c r="AT147" s="36"/>
      <c r="AU147" s="9"/>
      <c r="AV147" s="8"/>
      <c r="AW147" s="8"/>
      <c r="AX147" s="8"/>
      <c r="AY147" s="8"/>
      <c r="AZ147" s="8"/>
      <c r="BA147" s="8"/>
      <c r="BB147" s="8"/>
      <c r="BC147" s="8"/>
    </row>
    <row r="148" spans="1:55" x14ac:dyDescent="0.25">
      <c r="A148" s="45">
        <v>72.7</v>
      </c>
      <c r="B148" s="47" t="b">
        <v>1</v>
      </c>
      <c r="U148" s="36"/>
      <c r="V148" s="36"/>
      <c r="W148" s="9"/>
      <c r="X148" s="8"/>
      <c r="Y148" s="8"/>
      <c r="Z148" s="8"/>
      <c r="AA148" s="8"/>
      <c r="AB148" s="8"/>
      <c r="AC148" s="8"/>
      <c r="AD148" s="8"/>
      <c r="AE148" s="8"/>
      <c r="AG148" s="36"/>
      <c r="AH148" s="36"/>
      <c r="AI148" s="9"/>
      <c r="AJ148" s="8"/>
      <c r="AK148" s="8"/>
      <c r="AL148" s="8"/>
      <c r="AM148" s="8"/>
      <c r="AN148" s="8"/>
      <c r="AO148" s="8"/>
      <c r="AP148" s="8"/>
      <c r="AQ148" s="8"/>
      <c r="AS148" s="36"/>
      <c r="AT148" s="36"/>
      <c r="AU148" s="9"/>
      <c r="AV148" s="8"/>
      <c r="AW148" s="8"/>
      <c r="AX148" s="8"/>
      <c r="AY148" s="8"/>
      <c r="AZ148" s="8"/>
      <c r="BA148" s="8"/>
      <c r="BB148" s="8"/>
      <c r="BC148" s="8"/>
    </row>
    <row r="149" spans="1:55" x14ac:dyDescent="0.25">
      <c r="A149" s="45">
        <v>72.5</v>
      </c>
      <c r="B149" s="47" t="b">
        <v>1</v>
      </c>
      <c r="U149" s="36"/>
      <c r="V149" s="36"/>
      <c r="W149" s="9"/>
      <c r="X149" s="8"/>
      <c r="Y149" s="8"/>
      <c r="Z149" s="8"/>
      <c r="AA149" s="8"/>
      <c r="AB149" s="8"/>
      <c r="AC149" s="8"/>
      <c r="AD149" s="8"/>
      <c r="AE149" s="8"/>
      <c r="AG149" s="36"/>
      <c r="AH149" s="36"/>
      <c r="AI149" s="9"/>
      <c r="AJ149" s="8"/>
      <c r="AK149" s="8"/>
      <c r="AL149" s="8"/>
      <c r="AM149" s="8"/>
      <c r="AN149" s="8"/>
      <c r="AO149" s="8"/>
      <c r="AP149" s="8"/>
      <c r="AQ149" s="8"/>
      <c r="AS149" s="36"/>
      <c r="AT149" s="36"/>
      <c r="AU149" s="9"/>
      <c r="AV149" s="8"/>
      <c r="AW149" s="8"/>
      <c r="AX149" s="8"/>
      <c r="AY149" s="8"/>
      <c r="AZ149" s="8"/>
      <c r="BA149" s="8"/>
      <c r="BB149" s="8"/>
      <c r="BC149" s="8"/>
    </row>
    <row r="150" spans="1:55" x14ac:dyDescent="0.25">
      <c r="A150" s="45">
        <v>72.2</v>
      </c>
      <c r="B150" s="47" t="b">
        <v>1</v>
      </c>
      <c r="U150" s="36"/>
      <c r="V150" s="36"/>
      <c r="W150" s="9"/>
      <c r="X150" s="8"/>
      <c r="Y150" s="8"/>
      <c r="Z150" s="8"/>
      <c r="AA150" s="8"/>
      <c r="AB150" s="8"/>
      <c r="AC150" s="8"/>
      <c r="AD150" s="8"/>
      <c r="AE150" s="8"/>
      <c r="AG150" s="36"/>
      <c r="AH150" s="36"/>
      <c r="AI150" s="9"/>
      <c r="AJ150" s="8"/>
      <c r="AK150" s="8"/>
      <c r="AL150" s="8"/>
      <c r="AM150" s="8"/>
      <c r="AN150" s="8"/>
      <c r="AO150" s="8"/>
      <c r="AP150" s="8"/>
      <c r="AQ150" s="8"/>
      <c r="AS150" s="36"/>
      <c r="AT150" s="36"/>
      <c r="AU150" s="9"/>
      <c r="AV150" s="8"/>
      <c r="AW150" s="8"/>
      <c r="AX150" s="8"/>
      <c r="AY150" s="8"/>
      <c r="AZ150" s="8"/>
      <c r="BA150" s="8"/>
      <c r="BB150" s="8"/>
      <c r="BC150" s="8"/>
    </row>
    <row r="151" spans="1:55" x14ac:dyDescent="0.25">
      <c r="A151" s="45">
        <v>71.900000000000006</v>
      </c>
      <c r="B151" s="47" t="b">
        <v>1</v>
      </c>
      <c r="U151" s="36"/>
      <c r="V151" s="36"/>
      <c r="W151" s="9"/>
      <c r="X151" s="8"/>
      <c r="Y151" s="8"/>
      <c r="Z151" s="8"/>
      <c r="AA151" s="8"/>
      <c r="AB151" s="8"/>
      <c r="AC151" s="8"/>
      <c r="AD151" s="8"/>
      <c r="AE151" s="8"/>
      <c r="AG151" s="36"/>
      <c r="AH151" s="36"/>
      <c r="AI151" s="9"/>
      <c r="AJ151" s="8"/>
      <c r="AK151" s="8"/>
      <c r="AL151" s="8"/>
      <c r="AM151" s="8"/>
      <c r="AN151" s="8"/>
      <c r="AO151" s="8"/>
      <c r="AP151" s="8"/>
      <c r="AQ151" s="8"/>
      <c r="AS151" s="36"/>
      <c r="AT151" s="36"/>
      <c r="AU151" s="9"/>
      <c r="AV151" s="8"/>
      <c r="AW151" s="8"/>
      <c r="AX151" s="8"/>
      <c r="AY151" s="8"/>
      <c r="AZ151" s="8"/>
      <c r="BA151" s="8"/>
      <c r="BB151" s="8"/>
      <c r="BC151" s="8"/>
    </row>
    <row r="152" spans="1:55" x14ac:dyDescent="0.25">
      <c r="A152" s="45">
        <v>71.599999999999994</v>
      </c>
      <c r="B152" s="47" t="b">
        <v>1</v>
      </c>
      <c r="U152" s="36"/>
      <c r="V152" s="36"/>
      <c r="W152" s="9"/>
      <c r="X152" s="8"/>
      <c r="Y152" s="8"/>
      <c r="Z152" s="8"/>
      <c r="AA152" s="8"/>
      <c r="AB152" s="8"/>
      <c r="AC152" s="8"/>
      <c r="AD152" s="8"/>
      <c r="AE152" s="8"/>
      <c r="AG152" s="36"/>
      <c r="AH152" s="36"/>
      <c r="AI152" s="9"/>
      <c r="AJ152" s="8"/>
      <c r="AK152" s="8"/>
      <c r="AL152" s="8"/>
      <c r="AM152" s="8"/>
      <c r="AN152" s="8"/>
      <c r="AO152" s="8"/>
      <c r="AP152" s="8"/>
      <c r="AQ152" s="8"/>
      <c r="AS152" s="36"/>
      <c r="AT152" s="36"/>
      <c r="AU152" s="9"/>
      <c r="AV152" s="8"/>
      <c r="AW152" s="8"/>
      <c r="AX152" s="8"/>
      <c r="AY152" s="8"/>
      <c r="AZ152" s="8"/>
      <c r="BA152" s="8"/>
      <c r="BB152" s="8"/>
      <c r="BC152" s="8"/>
    </row>
    <row r="153" spans="1:55" x14ac:dyDescent="0.25">
      <c r="A153" s="45">
        <v>71.099999999999994</v>
      </c>
      <c r="B153" s="47" t="b">
        <v>1</v>
      </c>
      <c r="U153" s="36"/>
      <c r="V153" s="36"/>
      <c r="W153" s="9"/>
      <c r="X153" s="8"/>
      <c r="Y153" s="8"/>
      <c r="Z153" s="8"/>
      <c r="AA153" s="8"/>
      <c r="AB153" s="8"/>
      <c r="AC153" s="8"/>
      <c r="AD153" s="8"/>
      <c r="AE153" s="8"/>
      <c r="AG153" s="36"/>
      <c r="AH153" s="36"/>
      <c r="AI153" s="9"/>
      <c r="AJ153" s="8"/>
      <c r="AK153" s="8"/>
      <c r="AL153" s="8"/>
      <c r="AM153" s="8"/>
      <c r="AN153" s="8"/>
      <c r="AO153" s="8"/>
      <c r="AP153" s="8"/>
      <c r="AQ153" s="8"/>
      <c r="AS153" s="36"/>
      <c r="AT153" s="36"/>
      <c r="AU153" s="9"/>
      <c r="AV153" s="8"/>
      <c r="AW153" s="8"/>
      <c r="AX153" s="8"/>
      <c r="AY153" s="8"/>
      <c r="AZ153" s="8"/>
      <c r="BA153" s="8"/>
      <c r="BB153" s="8"/>
      <c r="BC153" s="8"/>
    </row>
    <row r="154" spans="1:55" x14ac:dyDescent="0.25">
      <c r="A154" s="45">
        <v>78</v>
      </c>
      <c r="B154" s="47" t="b">
        <v>1</v>
      </c>
      <c r="U154" s="36"/>
      <c r="V154" s="36"/>
      <c r="W154" s="9"/>
      <c r="X154" s="8"/>
      <c r="Y154" s="8"/>
      <c r="Z154" s="8"/>
      <c r="AA154" s="8"/>
      <c r="AB154" s="8"/>
      <c r="AC154" s="8"/>
      <c r="AD154" s="8"/>
      <c r="AE154" s="8"/>
      <c r="AG154" s="36"/>
      <c r="AH154" s="36"/>
      <c r="AI154" s="9"/>
      <c r="AJ154" s="8"/>
      <c r="AK154" s="8"/>
      <c r="AL154" s="8"/>
      <c r="AM154" s="8"/>
      <c r="AN154" s="8"/>
      <c r="AO154" s="8"/>
      <c r="AP154" s="8"/>
      <c r="AQ154" s="8"/>
      <c r="AS154" s="36"/>
      <c r="AT154" s="36"/>
      <c r="AU154" s="9"/>
      <c r="AV154" s="8"/>
      <c r="AW154" s="8"/>
      <c r="AX154" s="8"/>
      <c r="AY154" s="8"/>
      <c r="AZ154" s="8"/>
      <c r="BA154" s="8"/>
      <c r="BB154" s="8"/>
      <c r="BC154" s="8"/>
    </row>
    <row r="155" spans="1:55" x14ac:dyDescent="0.25">
      <c r="A155" s="45">
        <v>73</v>
      </c>
      <c r="B155" s="47" t="b">
        <v>1</v>
      </c>
      <c r="U155" s="36"/>
      <c r="V155" s="36"/>
      <c r="W155" s="9"/>
      <c r="X155" s="8"/>
      <c r="Y155" s="8"/>
      <c r="Z155" s="8"/>
      <c r="AA155" s="8"/>
      <c r="AB155" s="8"/>
      <c r="AC155" s="8"/>
      <c r="AD155" s="8"/>
      <c r="AE155" s="8"/>
      <c r="AG155" s="36"/>
      <c r="AH155" s="36"/>
      <c r="AI155" s="9"/>
      <c r="AJ155" s="8"/>
      <c r="AK155" s="8"/>
      <c r="AL155" s="8"/>
      <c r="AM155" s="8"/>
      <c r="AN155" s="8"/>
      <c r="AO155" s="8"/>
      <c r="AP155" s="8"/>
      <c r="AQ155" s="8"/>
      <c r="AS155" s="36"/>
      <c r="AT155" s="36"/>
      <c r="AU155" s="9"/>
      <c r="AV155" s="8"/>
      <c r="AW155" s="8"/>
      <c r="AX155" s="8"/>
      <c r="AY155" s="8"/>
      <c r="AZ155" s="8"/>
      <c r="BA155" s="8"/>
      <c r="BB155" s="8"/>
      <c r="BC155" s="8"/>
    </row>
    <row r="156" spans="1:55" x14ac:dyDescent="0.25">
      <c r="A156" s="45">
        <v>73</v>
      </c>
      <c r="B156" s="47" t="b">
        <v>1</v>
      </c>
      <c r="U156" s="36"/>
      <c r="V156" s="36"/>
      <c r="W156" s="9"/>
      <c r="X156" s="8"/>
      <c r="Y156" s="8"/>
      <c r="Z156" s="8"/>
      <c r="AA156" s="8"/>
      <c r="AB156" s="8"/>
      <c r="AC156" s="8"/>
      <c r="AD156" s="8"/>
      <c r="AE156" s="8"/>
      <c r="AG156" s="36"/>
      <c r="AH156" s="36"/>
      <c r="AI156" s="9"/>
      <c r="AJ156" s="8"/>
      <c r="AK156" s="8"/>
      <c r="AL156" s="8"/>
      <c r="AM156" s="8"/>
      <c r="AN156" s="8"/>
      <c r="AO156" s="8"/>
      <c r="AP156" s="8"/>
      <c r="AQ156" s="8"/>
      <c r="AS156" s="36"/>
      <c r="AT156" s="36"/>
      <c r="AU156" s="9"/>
      <c r="AV156" s="8"/>
      <c r="AW156" s="8"/>
      <c r="AX156" s="8"/>
      <c r="AY156" s="8"/>
      <c r="AZ156" s="8"/>
      <c r="BA156" s="8"/>
      <c r="BB156" s="8"/>
      <c r="BC156" s="8"/>
    </row>
    <row r="157" spans="1:55" x14ac:dyDescent="0.25">
      <c r="A157" s="45">
        <v>69.2</v>
      </c>
      <c r="B157" s="47" t="b">
        <v>1</v>
      </c>
      <c r="U157" s="36"/>
      <c r="V157" s="36"/>
      <c r="W157" s="9"/>
      <c r="X157" s="8"/>
      <c r="Y157" s="8"/>
      <c r="Z157" s="8"/>
      <c r="AA157" s="8"/>
      <c r="AB157" s="8"/>
      <c r="AC157" s="8"/>
      <c r="AD157" s="8"/>
      <c r="AE157" s="8"/>
      <c r="AG157" s="36"/>
      <c r="AH157" s="36"/>
      <c r="AI157" s="9"/>
      <c r="AJ157" s="8"/>
      <c r="AK157" s="8"/>
      <c r="AL157" s="8"/>
      <c r="AM157" s="8"/>
      <c r="AN157" s="8"/>
      <c r="AO157" s="8"/>
      <c r="AP157" s="8"/>
      <c r="AQ157" s="8"/>
      <c r="AS157" s="36"/>
      <c r="AT157" s="36"/>
      <c r="AU157" s="9"/>
      <c r="AV157" s="8"/>
      <c r="AW157" s="8"/>
      <c r="AX157" s="8"/>
      <c r="AY157" s="8"/>
      <c r="AZ157" s="8"/>
      <c r="BA157" s="8"/>
      <c r="BB157" s="8"/>
      <c r="BC157" s="8"/>
    </row>
    <row r="158" spans="1:55" x14ac:dyDescent="0.25">
      <c r="A158" s="45">
        <v>68.400000000000006</v>
      </c>
      <c r="B158" s="47" t="b">
        <v>1</v>
      </c>
      <c r="U158" s="36"/>
      <c r="V158" s="36"/>
      <c r="W158" s="9"/>
      <c r="X158" s="8"/>
      <c r="Y158" s="8"/>
      <c r="Z158" s="8"/>
      <c r="AA158" s="8"/>
      <c r="AB158" s="8"/>
      <c r="AC158" s="8"/>
      <c r="AD158" s="8"/>
      <c r="AE158" s="8"/>
      <c r="AG158" s="36"/>
      <c r="AH158" s="36"/>
      <c r="AI158" s="9"/>
      <c r="AJ158" s="8"/>
      <c r="AK158" s="8"/>
      <c r="AL158" s="8"/>
      <c r="AM158" s="8"/>
      <c r="AN158" s="8"/>
      <c r="AO158" s="8"/>
      <c r="AP158" s="8"/>
      <c r="AQ158" s="8"/>
      <c r="AS158" s="36"/>
      <c r="AT158" s="36"/>
      <c r="AU158" s="9"/>
      <c r="AV158" s="8"/>
      <c r="AW158" s="8"/>
      <c r="AX158" s="8"/>
      <c r="AY158" s="8"/>
      <c r="AZ158" s="8"/>
      <c r="BA158" s="8"/>
      <c r="BB158" s="8"/>
      <c r="BC158" s="8"/>
    </row>
    <row r="159" spans="1:55" x14ac:dyDescent="0.25">
      <c r="A159" s="45">
        <v>68.400000000000006</v>
      </c>
      <c r="B159" s="47" t="b">
        <v>1</v>
      </c>
      <c r="U159" s="36"/>
      <c r="V159" s="36"/>
      <c r="W159" s="9"/>
      <c r="X159" s="8"/>
      <c r="Y159" s="8"/>
      <c r="Z159" s="8"/>
      <c r="AA159" s="8"/>
      <c r="AB159" s="8"/>
      <c r="AC159" s="8"/>
      <c r="AD159" s="8"/>
      <c r="AE159" s="8"/>
      <c r="AG159" s="36"/>
      <c r="AH159" s="36"/>
      <c r="AI159" s="9"/>
      <c r="AJ159" s="8"/>
      <c r="AK159" s="8"/>
      <c r="AL159" s="8"/>
      <c r="AM159" s="8"/>
      <c r="AN159" s="8"/>
      <c r="AO159" s="8"/>
      <c r="AP159" s="8"/>
      <c r="AQ159" s="8"/>
      <c r="AS159" s="36"/>
      <c r="AT159" s="36"/>
      <c r="AU159" s="9"/>
      <c r="AV159" s="8"/>
      <c r="AW159" s="8"/>
      <c r="AX159" s="8"/>
      <c r="AY159" s="8"/>
      <c r="AZ159" s="8"/>
      <c r="BA159" s="8"/>
      <c r="BB159" s="8"/>
      <c r="BC159" s="8"/>
    </row>
    <row r="160" spans="1:55" x14ac:dyDescent="0.25">
      <c r="A160" s="45">
        <v>67.8</v>
      </c>
      <c r="B160" s="47" t="b">
        <v>1</v>
      </c>
      <c r="U160" s="36"/>
      <c r="V160" s="36"/>
      <c r="W160" s="9"/>
      <c r="X160" s="8"/>
      <c r="Y160" s="8"/>
      <c r="Z160" s="8"/>
      <c r="AA160" s="8"/>
      <c r="AB160" s="8"/>
      <c r="AC160" s="8"/>
      <c r="AD160" s="8"/>
      <c r="AE160" s="8"/>
      <c r="AG160" s="36"/>
      <c r="AH160" s="36"/>
      <c r="AI160" s="9"/>
      <c r="AJ160" s="8"/>
      <c r="AK160" s="8"/>
      <c r="AL160" s="8"/>
      <c r="AM160" s="8"/>
      <c r="AN160" s="8"/>
      <c r="AO160" s="8"/>
      <c r="AP160" s="8"/>
      <c r="AQ160" s="8"/>
      <c r="AS160" s="36"/>
      <c r="AT160" s="36"/>
      <c r="AU160" s="9"/>
      <c r="AV160" s="8"/>
      <c r="AW160" s="8"/>
      <c r="AX160" s="8"/>
      <c r="AY160" s="8"/>
      <c r="AZ160" s="8"/>
      <c r="BA160" s="8"/>
      <c r="BB160" s="8"/>
      <c r="BC160" s="8"/>
    </row>
    <row r="161" spans="1:55" x14ac:dyDescent="0.25">
      <c r="A161" s="45">
        <v>67.8</v>
      </c>
      <c r="B161" s="47" t="b">
        <v>1</v>
      </c>
      <c r="U161" s="36"/>
      <c r="V161" s="36"/>
      <c r="W161" s="9"/>
      <c r="X161" s="8"/>
      <c r="Y161" s="8"/>
      <c r="Z161" s="8"/>
      <c r="AA161" s="8"/>
      <c r="AB161" s="8"/>
      <c r="AC161" s="8"/>
      <c r="AD161" s="8"/>
      <c r="AE161" s="8"/>
      <c r="AG161" s="36"/>
      <c r="AH161" s="36"/>
      <c r="AI161" s="9"/>
      <c r="AJ161" s="8"/>
      <c r="AK161" s="8"/>
      <c r="AL161" s="8"/>
      <c r="AM161" s="8"/>
      <c r="AN161" s="8"/>
      <c r="AO161" s="8"/>
      <c r="AP161" s="8"/>
      <c r="AQ161" s="8"/>
      <c r="AS161" s="36"/>
      <c r="AT161" s="36"/>
      <c r="AU161" s="9"/>
      <c r="AV161" s="8"/>
      <c r="AW161" s="8"/>
      <c r="AX161" s="8"/>
      <c r="AY161" s="8"/>
      <c r="AZ161" s="8"/>
      <c r="BA161" s="8"/>
      <c r="BB161" s="8"/>
      <c r="BC161" s="8"/>
    </row>
    <row r="162" spans="1:55" x14ac:dyDescent="0.25">
      <c r="A162" s="45">
        <v>67.5</v>
      </c>
      <c r="B162" s="47" t="b">
        <v>1</v>
      </c>
      <c r="U162" s="36"/>
      <c r="V162" s="36"/>
      <c r="W162" s="9"/>
      <c r="X162" s="8"/>
      <c r="Y162" s="8"/>
      <c r="Z162" s="8"/>
      <c r="AA162" s="8"/>
      <c r="AB162" s="8"/>
      <c r="AC162" s="8"/>
      <c r="AD162" s="8"/>
      <c r="AE162" s="8"/>
      <c r="AG162" s="36"/>
      <c r="AH162" s="36"/>
      <c r="AI162" s="9"/>
      <c r="AJ162" s="8"/>
      <c r="AK162" s="8"/>
      <c r="AL162" s="8"/>
      <c r="AM162" s="8"/>
      <c r="AN162" s="8"/>
      <c r="AO162" s="8"/>
      <c r="AP162" s="8"/>
      <c r="AQ162" s="8"/>
      <c r="AS162" s="36"/>
      <c r="AT162" s="36"/>
      <c r="AU162" s="9"/>
      <c r="AV162" s="8"/>
      <c r="AW162" s="8"/>
      <c r="AX162" s="8"/>
      <c r="AY162" s="8"/>
      <c r="AZ162" s="8"/>
      <c r="BA162" s="8"/>
      <c r="BB162" s="8"/>
      <c r="BC162" s="8"/>
    </row>
    <row r="163" spans="1:55" x14ac:dyDescent="0.25">
      <c r="A163" s="45">
        <v>66.599999999999994</v>
      </c>
      <c r="B163" s="47" t="b">
        <v>1</v>
      </c>
      <c r="U163" s="36"/>
      <c r="V163" s="36"/>
      <c r="W163" s="9"/>
      <c r="X163" s="8"/>
      <c r="Y163" s="8"/>
      <c r="Z163" s="8"/>
      <c r="AA163" s="8"/>
      <c r="AB163" s="8"/>
      <c r="AC163" s="8"/>
      <c r="AD163" s="8"/>
      <c r="AE163" s="8"/>
      <c r="AG163" s="36"/>
      <c r="AH163" s="36"/>
      <c r="AI163" s="9"/>
      <c r="AJ163" s="8"/>
      <c r="AK163" s="8"/>
      <c r="AL163" s="8"/>
      <c r="AM163" s="8"/>
      <c r="AN163" s="8"/>
      <c r="AO163" s="8"/>
      <c r="AP163" s="8"/>
      <c r="AQ163" s="8"/>
      <c r="AS163" s="36"/>
      <c r="AT163" s="36"/>
      <c r="AU163" s="9"/>
      <c r="AV163" s="8"/>
      <c r="AW163" s="8"/>
      <c r="AX163" s="8"/>
      <c r="AY163" s="8"/>
      <c r="AZ163" s="8"/>
      <c r="BA163" s="8"/>
      <c r="BB163" s="8"/>
      <c r="BC163" s="8"/>
    </row>
    <row r="164" spans="1:55" x14ac:dyDescent="0.25">
      <c r="A164" s="45">
        <v>76.099999999999994</v>
      </c>
      <c r="B164" s="47" t="b">
        <v>1</v>
      </c>
      <c r="U164" s="36"/>
      <c r="V164" s="36"/>
      <c r="W164" s="9"/>
      <c r="X164" s="8"/>
      <c r="Y164" s="8"/>
      <c r="Z164" s="8"/>
      <c r="AA164" s="8"/>
      <c r="AB164" s="8"/>
      <c r="AC164" s="8"/>
      <c r="AD164" s="8"/>
      <c r="AE164" s="8"/>
      <c r="AG164" s="36"/>
      <c r="AH164" s="36"/>
      <c r="AI164" s="9"/>
      <c r="AJ164" s="8"/>
      <c r="AK164" s="8"/>
      <c r="AL164" s="8"/>
      <c r="AM164" s="8"/>
      <c r="AN164" s="8"/>
      <c r="AO164" s="8"/>
      <c r="AP164" s="8"/>
      <c r="AQ164" s="8"/>
      <c r="AS164" s="36"/>
      <c r="AT164" s="36"/>
      <c r="AU164" s="9"/>
      <c r="AV164" s="8"/>
      <c r="AW164" s="8"/>
      <c r="AX164" s="8"/>
      <c r="AY164" s="8"/>
      <c r="AZ164" s="8"/>
      <c r="BA164" s="8"/>
      <c r="BB164" s="8"/>
      <c r="BC164" s="8"/>
    </row>
    <row r="165" spans="1:55" x14ac:dyDescent="0.25">
      <c r="A165" s="45">
        <v>75.400000000000006</v>
      </c>
      <c r="B165" s="47" t="b">
        <v>1</v>
      </c>
      <c r="U165" s="36"/>
      <c r="V165" s="36"/>
      <c r="W165" s="9"/>
      <c r="X165" s="8"/>
      <c r="Y165" s="8"/>
      <c r="Z165" s="8"/>
      <c r="AA165" s="8"/>
      <c r="AB165" s="8"/>
      <c r="AC165" s="8"/>
      <c r="AD165" s="8"/>
      <c r="AE165" s="8"/>
      <c r="AG165" s="36"/>
      <c r="AH165" s="36"/>
      <c r="AI165" s="9"/>
      <c r="AJ165" s="8"/>
      <c r="AK165" s="8"/>
      <c r="AL165" s="8"/>
      <c r="AM165" s="8"/>
      <c r="AN165" s="8"/>
      <c r="AO165" s="8"/>
      <c r="AP165" s="8"/>
      <c r="AQ165" s="8"/>
      <c r="AS165" s="36"/>
      <c r="AT165" s="36"/>
      <c r="AU165" s="9"/>
      <c r="AV165" s="8"/>
      <c r="AW165" s="8"/>
      <c r="AX165" s="8"/>
      <c r="AY165" s="8"/>
      <c r="AZ165" s="8"/>
      <c r="BA165" s="8"/>
      <c r="BB165" s="8"/>
      <c r="BC165" s="8"/>
    </row>
    <row r="166" spans="1:55" x14ac:dyDescent="0.25">
      <c r="A166" s="45">
        <v>74.8</v>
      </c>
      <c r="B166" s="47" t="b">
        <v>1</v>
      </c>
      <c r="U166" s="36"/>
      <c r="V166" s="36"/>
      <c r="W166" s="9"/>
      <c r="X166" s="8"/>
      <c r="Y166" s="8"/>
      <c r="Z166" s="8"/>
      <c r="AA166" s="8"/>
      <c r="AB166" s="8"/>
      <c r="AC166" s="8"/>
      <c r="AD166" s="8"/>
      <c r="AE166" s="8"/>
      <c r="AG166" s="36"/>
      <c r="AH166" s="36"/>
      <c r="AI166" s="9"/>
      <c r="AJ166" s="8"/>
      <c r="AK166" s="8"/>
      <c r="AL166" s="8"/>
      <c r="AM166" s="8"/>
      <c r="AN166" s="8"/>
      <c r="AO166" s="8"/>
      <c r="AP166" s="8"/>
      <c r="AQ166" s="8"/>
      <c r="AS166" s="36"/>
      <c r="AT166" s="36"/>
      <c r="AU166" s="9"/>
      <c r="AV166" s="8"/>
      <c r="AW166" s="8"/>
      <c r="AX166" s="8"/>
      <c r="AY166" s="8"/>
      <c r="AZ166" s="8"/>
      <c r="BA166" s="8"/>
      <c r="BB166" s="8"/>
      <c r="BC166" s="8"/>
    </row>
    <row r="167" spans="1:55" x14ac:dyDescent="0.25">
      <c r="A167" s="45">
        <v>74.900000000000006</v>
      </c>
      <c r="B167" s="47" t="b">
        <v>1</v>
      </c>
      <c r="U167" s="36"/>
      <c r="V167" s="36"/>
      <c r="W167" s="9"/>
      <c r="X167" s="8"/>
      <c r="Y167" s="8"/>
      <c r="Z167" s="8"/>
      <c r="AA167" s="8"/>
      <c r="AB167" s="8"/>
      <c r="AC167" s="8"/>
      <c r="AD167" s="8"/>
      <c r="AE167" s="8"/>
      <c r="AG167" s="36"/>
      <c r="AH167" s="36"/>
      <c r="AI167" s="9"/>
      <c r="AJ167" s="8"/>
      <c r="AK167" s="8"/>
      <c r="AL167" s="8"/>
      <c r="AM167" s="8"/>
      <c r="AN167" s="8"/>
      <c r="AO167" s="8"/>
      <c r="AP167" s="8"/>
      <c r="AQ167" s="8"/>
      <c r="AS167" s="36"/>
      <c r="AT167" s="36"/>
      <c r="AU167" s="9"/>
      <c r="AV167" s="8"/>
      <c r="AW167" s="8"/>
      <c r="AX167" s="8"/>
      <c r="AY167" s="8"/>
      <c r="AZ167" s="8"/>
      <c r="BA167" s="8"/>
      <c r="BB167" s="8"/>
      <c r="BC167" s="8"/>
    </row>
    <row r="168" spans="1:55" x14ac:dyDescent="0.25">
      <c r="A168" s="45">
        <v>75</v>
      </c>
      <c r="B168" s="47" t="b">
        <v>1</v>
      </c>
      <c r="U168" s="36"/>
      <c r="V168" s="36"/>
      <c r="W168" s="9"/>
      <c r="X168" s="8"/>
      <c r="Y168" s="8"/>
      <c r="Z168" s="8"/>
      <c r="AA168" s="8"/>
      <c r="AB168" s="8"/>
      <c r="AC168" s="8"/>
      <c r="AD168" s="8"/>
      <c r="AE168" s="8"/>
      <c r="AG168" s="36"/>
      <c r="AH168" s="36"/>
      <c r="AI168" s="9"/>
      <c r="AJ168" s="8"/>
      <c r="AK168" s="8"/>
      <c r="AL168" s="8"/>
      <c r="AM168" s="8"/>
      <c r="AN168" s="8"/>
      <c r="AO168" s="8"/>
      <c r="AP168" s="8"/>
      <c r="AQ168" s="8"/>
      <c r="AS168" s="36"/>
      <c r="AT168" s="36"/>
      <c r="AU168" s="9"/>
      <c r="AV168" s="8"/>
      <c r="AW168" s="8"/>
      <c r="AX168" s="8"/>
      <c r="AY168" s="8"/>
      <c r="AZ168" s="8"/>
      <c r="BA168" s="8"/>
      <c r="BB168" s="8"/>
      <c r="BC168" s="8"/>
    </row>
    <row r="169" spans="1:55" x14ac:dyDescent="0.25">
      <c r="A169" s="45">
        <v>75</v>
      </c>
      <c r="B169" s="47" t="b">
        <v>1</v>
      </c>
      <c r="U169" s="36"/>
      <c r="V169" s="36"/>
      <c r="W169" s="9"/>
      <c r="X169" s="8"/>
      <c r="Y169" s="8"/>
      <c r="Z169" s="8"/>
      <c r="AA169" s="8"/>
      <c r="AB169" s="8"/>
      <c r="AC169" s="8"/>
      <c r="AD169" s="8"/>
      <c r="AE169" s="8"/>
      <c r="AG169" s="36"/>
      <c r="AH169" s="36"/>
      <c r="AI169" s="9"/>
      <c r="AJ169" s="8"/>
      <c r="AK169" s="8"/>
      <c r="AL169" s="8"/>
      <c r="AM169" s="8"/>
      <c r="AN169" s="8"/>
      <c r="AO169" s="8"/>
      <c r="AP169" s="8"/>
      <c r="AQ169" s="8"/>
      <c r="AS169" s="36"/>
      <c r="AT169" s="36"/>
      <c r="AU169" s="9"/>
      <c r="AV169" s="8"/>
      <c r="AW169" s="8"/>
      <c r="AX169" s="8"/>
      <c r="AY169" s="8"/>
      <c r="AZ169" s="8"/>
      <c r="BA169" s="8"/>
      <c r="BB169" s="8"/>
      <c r="BC169" s="8"/>
    </row>
    <row r="170" spans="1:55" x14ac:dyDescent="0.25">
      <c r="A170" s="45">
        <v>74.599999999999994</v>
      </c>
      <c r="B170" s="47" t="b">
        <v>1</v>
      </c>
      <c r="U170" s="36"/>
      <c r="V170" s="36"/>
      <c r="W170" s="9"/>
      <c r="X170" s="8"/>
      <c r="Y170" s="8"/>
      <c r="Z170" s="8"/>
      <c r="AA170" s="8"/>
      <c r="AB170" s="8"/>
      <c r="AC170" s="8"/>
      <c r="AD170" s="8"/>
      <c r="AE170" s="8"/>
      <c r="AG170" s="36"/>
      <c r="AH170" s="36"/>
      <c r="AI170" s="9"/>
      <c r="AJ170" s="8"/>
      <c r="AK170" s="8"/>
      <c r="AL170" s="8"/>
      <c r="AM170" s="8"/>
      <c r="AN170" s="8"/>
      <c r="AO170" s="8"/>
      <c r="AP170" s="8"/>
      <c r="AQ170" s="8"/>
      <c r="AS170" s="36"/>
      <c r="AT170" s="36"/>
      <c r="AU170" s="9"/>
      <c r="AV170" s="8"/>
      <c r="AW170" s="8"/>
      <c r="AX170" s="8"/>
      <c r="AY170" s="8"/>
      <c r="AZ170" s="8"/>
      <c r="BA170" s="8"/>
      <c r="BB170" s="8"/>
      <c r="BC170" s="8"/>
    </row>
    <row r="171" spans="1:55" x14ac:dyDescent="0.25">
      <c r="A171" s="45">
        <v>74.5</v>
      </c>
      <c r="B171" s="47" t="b">
        <v>1</v>
      </c>
      <c r="U171" s="36"/>
      <c r="V171" s="36"/>
      <c r="W171" s="9"/>
      <c r="X171" s="8"/>
      <c r="Y171" s="8"/>
      <c r="Z171" s="8"/>
      <c r="AA171" s="8"/>
      <c r="AB171" s="8"/>
      <c r="AC171" s="8"/>
      <c r="AD171" s="8"/>
      <c r="AE171" s="8"/>
      <c r="AG171" s="36"/>
      <c r="AH171" s="36"/>
      <c r="AI171" s="9"/>
      <c r="AJ171" s="8"/>
      <c r="AK171" s="8"/>
      <c r="AL171" s="8"/>
      <c r="AM171" s="8"/>
      <c r="AN171" s="8"/>
      <c r="AO171" s="8"/>
      <c r="AP171" s="8"/>
      <c r="AQ171" s="8"/>
      <c r="AS171" s="36"/>
      <c r="AT171" s="36"/>
      <c r="AU171" s="9"/>
      <c r="AV171" s="8"/>
      <c r="AW171" s="8"/>
      <c r="AX171" s="8"/>
      <c r="AY171" s="8"/>
      <c r="AZ171" s="8"/>
      <c r="BA171" s="8"/>
      <c r="BB171" s="8"/>
      <c r="BC171" s="8"/>
    </row>
    <row r="172" spans="1:55" x14ac:dyDescent="0.25">
      <c r="A172" s="45">
        <v>74.400000000000006</v>
      </c>
      <c r="B172" s="47" t="b">
        <v>1</v>
      </c>
      <c r="U172" s="36"/>
      <c r="V172" s="36"/>
      <c r="W172" s="9"/>
      <c r="X172" s="8"/>
      <c r="Y172" s="8"/>
      <c r="Z172" s="8"/>
      <c r="AA172" s="8"/>
      <c r="AB172" s="8"/>
      <c r="AC172" s="8"/>
      <c r="AD172" s="8"/>
      <c r="AE172" s="8"/>
      <c r="AG172" s="36"/>
      <c r="AH172" s="36"/>
      <c r="AI172" s="9"/>
      <c r="AJ172" s="8"/>
      <c r="AK172" s="8"/>
      <c r="AL172" s="8"/>
      <c r="AM172" s="8"/>
      <c r="AN172" s="8"/>
      <c r="AO172" s="8"/>
      <c r="AP172" s="8"/>
      <c r="AQ172" s="8"/>
      <c r="AS172" s="36"/>
      <c r="AT172" s="36"/>
      <c r="AU172" s="9"/>
      <c r="AV172" s="8"/>
      <c r="AW172" s="8"/>
      <c r="AX172" s="8"/>
      <c r="AY172" s="8"/>
      <c r="AZ172" s="8"/>
      <c r="BA172" s="8"/>
      <c r="BB172" s="8"/>
      <c r="BC172" s="8"/>
    </row>
    <row r="173" spans="1:55" x14ac:dyDescent="0.25">
      <c r="A173" s="45">
        <v>74.2</v>
      </c>
      <c r="B173" s="47" t="b">
        <v>1</v>
      </c>
      <c r="U173" s="36"/>
      <c r="V173" s="36"/>
      <c r="W173" s="9"/>
      <c r="X173" s="8"/>
      <c r="Y173" s="8"/>
      <c r="Z173" s="8"/>
      <c r="AA173" s="8"/>
      <c r="AB173" s="8"/>
      <c r="AC173" s="8"/>
      <c r="AD173" s="8"/>
      <c r="AE173" s="8"/>
      <c r="AG173" s="36"/>
      <c r="AH173" s="36"/>
      <c r="AI173" s="9"/>
      <c r="AJ173" s="8"/>
      <c r="AK173" s="8"/>
      <c r="AL173" s="8"/>
      <c r="AM173" s="8"/>
      <c r="AN173" s="8"/>
      <c r="AO173" s="8"/>
      <c r="AP173" s="8"/>
      <c r="AQ173" s="8"/>
      <c r="AS173" s="36"/>
      <c r="AT173" s="36"/>
      <c r="AU173" s="9"/>
      <c r="AV173" s="8"/>
      <c r="AW173" s="8"/>
      <c r="AX173" s="8"/>
      <c r="AY173" s="8"/>
      <c r="AZ173" s="8"/>
      <c r="BA173" s="8"/>
      <c r="BB173" s="8"/>
      <c r="BC173" s="8"/>
    </row>
    <row r="174" spans="1:55" x14ac:dyDescent="0.25">
      <c r="A174" s="45">
        <v>74.099999999999994</v>
      </c>
      <c r="B174" s="47" t="b">
        <v>1</v>
      </c>
      <c r="U174" s="36"/>
      <c r="V174" s="36"/>
      <c r="W174" s="9"/>
      <c r="X174" s="8"/>
      <c r="Y174" s="8"/>
      <c r="Z174" s="8"/>
      <c r="AA174" s="8"/>
      <c r="AB174" s="8"/>
      <c r="AC174" s="8"/>
      <c r="AD174" s="8"/>
      <c r="AE174" s="8"/>
      <c r="AG174" s="36"/>
      <c r="AH174" s="36"/>
      <c r="AI174" s="9"/>
      <c r="AJ174" s="8"/>
      <c r="AK174" s="8"/>
      <c r="AL174" s="8"/>
      <c r="AM174" s="8"/>
      <c r="AN174" s="8"/>
      <c r="AO174" s="8"/>
      <c r="AP174" s="8"/>
      <c r="AQ174" s="8"/>
      <c r="AS174" s="36"/>
      <c r="AT174" s="36"/>
      <c r="AU174" s="9"/>
      <c r="AV174" s="8"/>
      <c r="AW174" s="8"/>
      <c r="AX174" s="8"/>
      <c r="AY174" s="8"/>
      <c r="AZ174" s="8"/>
      <c r="BA174" s="8"/>
      <c r="BB174" s="8"/>
      <c r="BC174" s="8"/>
    </row>
    <row r="175" spans="1:55" x14ac:dyDescent="0.25">
      <c r="A175" s="45">
        <v>73.8</v>
      </c>
      <c r="B175" s="47" t="b">
        <v>1</v>
      </c>
      <c r="U175" s="36"/>
      <c r="V175" s="36"/>
      <c r="W175" s="9"/>
      <c r="X175" s="8"/>
      <c r="Y175" s="8"/>
      <c r="Z175" s="8"/>
      <c r="AA175" s="8"/>
      <c r="AB175" s="8"/>
      <c r="AC175" s="8"/>
      <c r="AD175" s="8"/>
      <c r="AE175" s="8"/>
      <c r="AG175" s="36"/>
      <c r="AH175" s="36"/>
      <c r="AI175" s="9"/>
      <c r="AJ175" s="8"/>
      <c r="AK175" s="8"/>
      <c r="AL175" s="8"/>
      <c r="AM175" s="8"/>
      <c r="AN175" s="8"/>
      <c r="AO175" s="8"/>
      <c r="AP175" s="8"/>
      <c r="AQ175" s="8"/>
      <c r="AS175" s="36"/>
      <c r="AT175" s="36"/>
      <c r="AU175" s="9"/>
      <c r="AV175" s="8"/>
      <c r="AW175" s="8"/>
      <c r="AX175" s="8"/>
      <c r="AY175" s="8"/>
      <c r="AZ175" s="8"/>
      <c r="BA175" s="8"/>
      <c r="BB175" s="8"/>
      <c r="BC175" s="8"/>
    </row>
    <row r="176" spans="1:55" x14ac:dyDescent="0.25">
      <c r="A176" s="45">
        <v>73.2</v>
      </c>
      <c r="B176" s="47" t="b">
        <v>1</v>
      </c>
      <c r="U176" s="36"/>
      <c r="V176" s="36"/>
      <c r="W176" s="9"/>
      <c r="X176" s="8"/>
      <c r="Y176" s="8"/>
      <c r="Z176" s="8"/>
      <c r="AA176" s="8"/>
      <c r="AB176" s="8"/>
      <c r="AC176" s="8"/>
      <c r="AD176" s="8"/>
      <c r="AE176" s="8"/>
      <c r="AG176" s="36"/>
      <c r="AH176" s="36"/>
      <c r="AI176" s="9"/>
      <c r="AJ176" s="8"/>
      <c r="AK176" s="8"/>
      <c r="AL176" s="8"/>
      <c r="AM176" s="8"/>
      <c r="AN176" s="8"/>
      <c r="AO176" s="8"/>
      <c r="AP176" s="8"/>
      <c r="AQ176" s="8"/>
      <c r="AS176" s="36"/>
      <c r="AT176" s="36"/>
      <c r="AU176" s="9"/>
      <c r="AV176" s="8"/>
      <c r="AW176" s="8"/>
      <c r="AX176" s="8"/>
      <c r="AY176" s="8"/>
      <c r="AZ176" s="8"/>
      <c r="BA176" s="8"/>
      <c r="BB176" s="8"/>
      <c r="BC176" s="8"/>
    </row>
    <row r="177" spans="1:55" x14ac:dyDescent="0.25">
      <c r="A177" s="45">
        <v>73.099999999999994</v>
      </c>
      <c r="B177" s="47" t="b">
        <v>1</v>
      </c>
      <c r="U177" s="36"/>
      <c r="V177" s="36"/>
      <c r="W177" s="9"/>
      <c r="X177" s="8"/>
      <c r="Y177" s="8"/>
      <c r="Z177" s="8"/>
      <c r="AA177" s="8"/>
      <c r="AB177" s="8"/>
      <c r="AC177" s="8"/>
      <c r="AD177" s="8"/>
      <c r="AE177" s="8"/>
      <c r="AG177" s="36"/>
      <c r="AH177" s="36"/>
      <c r="AI177" s="9"/>
      <c r="AJ177" s="8"/>
      <c r="AK177" s="8"/>
      <c r="AL177" s="8"/>
      <c r="AM177" s="8"/>
      <c r="AN177" s="8"/>
      <c r="AO177" s="8"/>
      <c r="AP177" s="8"/>
      <c r="AQ177" s="8"/>
      <c r="AS177" s="36"/>
      <c r="AT177" s="36"/>
      <c r="AU177" s="9"/>
      <c r="AV177" s="8"/>
      <c r="AW177" s="8"/>
      <c r="AX177" s="8"/>
      <c r="AY177" s="8"/>
      <c r="AZ177" s="8"/>
      <c r="BA177" s="8"/>
      <c r="BB177" s="8"/>
      <c r="BC177" s="8"/>
    </row>
    <row r="178" spans="1:55" x14ac:dyDescent="0.25">
      <c r="A178" s="45">
        <v>72.900000000000006</v>
      </c>
      <c r="B178" s="47" t="b">
        <v>1</v>
      </c>
      <c r="U178" s="36"/>
      <c r="V178" s="36"/>
      <c r="W178" s="9"/>
      <c r="X178" s="8"/>
      <c r="Y178" s="8"/>
      <c r="Z178" s="8"/>
      <c r="AA178" s="8"/>
      <c r="AB178" s="8"/>
      <c r="AC178" s="8"/>
      <c r="AD178" s="8"/>
      <c r="AE178" s="8"/>
      <c r="AG178" s="36"/>
      <c r="AH178" s="36"/>
      <c r="AI178" s="9"/>
      <c r="AJ178" s="8"/>
      <c r="AK178" s="8"/>
      <c r="AL178" s="8"/>
      <c r="AM178" s="8"/>
      <c r="AN178" s="8"/>
      <c r="AO178" s="8"/>
      <c r="AP178" s="8"/>
      <c r="AQ178" s="8"/>
      <c r="AS178" s="36"/>
      <c r="AT178" s="36"/>
      <c r="AU178" s="9"/>
      <c r="AV178" s="8"/>
      <c r="AW178" s="8"/>
      <c r="AX178" s="8"/>
      <c r="AY178" s="8"/>
      <c r="AZ178" s="8"/>
      <c r="BA178" s="8"/>
      <c r="BB178" s="8"/>
      <c r="BC178" s="8"/>
    </row>
    <row r="179" spans="1:55" x14ac:dyDescent="0.25">
      <c r="A179" s="45">
        <v>72.599999999999994</v>
      </c>
      <c r="B179" s="47" t="b">
        <v>1</v>
      </c>
      <c r="U179" s="36"/>
      <c r="V179" s="36"/>
      <c r="W179" s="9"/>
      <c r="X179" s="8"/>
      <c r="Y179" s="8"/>
      <c r="Z179" s="8"/>
      <c r="AA179" s="8"/>
      <c r="AB179" s="8"/>
      <c r="AC179" s="8"/>
      <c r="AD179" s="8"/>
      <c r="AE179" s="8"/>
      <c r="AG179" s="36"/>
      <c r="AH179" s="36"/>
      <c r="AI179" s="9"/>
      <c r="AJ179" s="8"/>
      <c r="AK179" s="8"/>
      <c r="AL179" s="8"/>
      <c r="AM179" s="8"/>
      <c r="AN179" s="8"/>
      <c r="AO179" s="8"/>
      <c r="AP179" s="8"/>
      <c r="AQ179" s="8"/>
      <c r="AS179" s="36"/>
      <c r="AT179" s="36"/>
      <c r="AU179" s="9"/>
      <c r="AV179" s="8"/>
      <c r="AW179" s="8"/>
      <c r="AX179" s="8"/>
      <c r="AY179" s="8"/>
      <c r="AZ179" s="8"/>
      <c r="BA179" s="8"/>
      <c r="BB179" s="8"/>
      <c r="BC179" s="8"/>
    </row>
    <row r="180" spans="1:55" x14ac:dyDescent="0.25">
      <c r="A180" s="45">
        <v>76.900000000000006</v>
      </c>
      <c r="B180" s="47" t="b">
        <v>1</v>
      </c>
      <c r="U180" s="36"/>
      <c r="V180" s="36"/>
      <c r="W180" s="9"/>
      <c r="X180" s="8"/>
      <c r="Y180" s="8"/>
      <c r="Z180" s="8"/>
      <c r="AA180" s="8"/>
      <c r="AB180" s="8"/>
      <c r="AC180" s="8"/>
      <c r="AD180" s="8"/>
      <c r="AE180" s="8"/>
      <c r="AG180" s="36"/>
      <c r="AH180" s="36"/>
      <c r="AI180" s="9"/>
      <c r="AJ180" s="8"/>
      <c r="AK180" s="8"/>
      <c r="AL180" s="8"/>
      <c r="AM180" s="8"/>
      <c r="AN180" s="8"/>
      <c r="AO180" s="8"/>
      <c r="AP180" s="8"/>
      <c r="AQ180" s="8"/>
      <c r="AS180" s="36"/>
      <c r="AT180" s="36"/>
      <c r="AU180" s="9"/>
      <c r="AV180" s="8"/>
      <c r="AW180" s="8"/>
      <c r="AX180" s="8"/>
      <c r="AY180" s="8"/>
      <c r="AZ180" s="8"/>
      <c r="BA180" s="8"/>
      <c r="BB180" s="8"/>
      <c r="BC180" s="8"/>
    </row>
    <row r="181" spans="1:55" x14ac:dyDescent="0.25">
      <c r="A181" s="45">
        <v>76.8</v>
      </c>
      <c r="B181" s="47" t="b">
        <v>1</v>
      </c>
      <c r="U181" s="36"/>
      <c r="V181" s="36"/>
      <c r="W181" s="9"/>
      <c r="X181" s="8"/>
      <c r="Y181" s="8"/>
      <c r="Z181" s="8"/>
      <c r="AA181" s="8"/>
      <c r="AB181" s="8"/>
      <c r="AC181" s="8"/>
      <c r="AD181" s="8"/>
      <c r="AE181" s="8"/>
      <c r="AG181" s="36"/>
      <c r="AH181" s="36"/>
      <c r="AI181" s="9"/>
      <c r="AJ181" s="8"/>
      <c r="AK181" s="8"/>
      <c r="AL181" s="8"/>
      <c r="AM181" s="8"/>
      <c r="AN181" s="8"/>
      <c r="AO181" s="8"/>
      <c r="AP181" s="8"/>
      <c r="AQ181" s="8"/>
      <c r="AS181" s="36"/>
      <c r="AT181" s="36"/>
      <c r="AU181" s="9"/>
      <c r="AV181" s="8"/>
      <c r="AW181" s="8"/>
      <c r="AX181" s="8"/>
      <c r="AY181" s="8"/>
      <c r="AZ181" s="8"/>
      <c r="BA181" s="8"/>
      <c r="BB181" s="8"/>
      <c r="BC181" s="8"/>
    </row>
    <row r="182" spans="1:55" x14ac:dyDescent="0.25">
      <c r="A182" s="45">
        <v>76.7</v>
      </c>
      <c r="B182" s="47" t="b">
        <v>1</v>
      </c>
      <c r="U182" s="36"/>
      <c r="V182" s="36"/>
      <c r="W182" s="9"/>
      <c r="X182" s="8"/>
      <c r="Y182" s="8"/>
      <c r="Z182" s="8"/>
      <c r="AA182" s="8"/>
      <c r="AB182" s="8"/>
      <c r="AC182" s="8"/>
      <c r="AD182" s="8"/>
      <c r="AE182" s="8"/>
      <c r="AG182" s="36"/>
      <c r="AH182" s="36"/>
      <c r="AI182" s="9"/>
      <c r="AJ182" s="8"/>
      <c r="AK182" s="8"/>
      <c r="AL182" s="8"/>
      <c r="AM182" s="8"/>
      <c r="AN182" s="8"/>
      <c r="AO182" s="8"/>
      <c r="AP182" s="8"/>
      <c r="AQ182" s="8"/>
      <c r="AS182" s="36"/>
      <c r="AT182" s="36"/>
      <c r="AU182" s="9"/>
      <c r="AV182" s="8"/>
      <c r="AW182" s="8"/>
      <c r="AX182" s="8"/>
      <c r="AY182" s="8"/>
      <c r="AZ182" s="8"/>
      <c r="BA182" s="8"/>
      <c r="BB182" s="8"/>
      <c r="BC182" s="8"/>
    </row>
    <row r="183" spans="1:55" x14ac:dyDescent="0.25">
      <c r="A183" s="45">
        <v>76.5</v>
      </c>
      <c r="B183" s="47" t="b">
        <v>1</v>
      </c>
      <c r="U183" s="36"/>
      <c r="V183" s="36"/>
      <c r="W183" s="9"/>
      <c r="X183" s="8"/>
      <c r="Y183" s="8"/>
      <c r="Z183" s="8"/>
      <c r="AA183" s="8"/>
      <c r="AB183" s="8"/>
      <c r="AC183" s="8"/>
      <c r="AD183" s="8"/>
      <c r="AE183" s="8"/>
      <c r="AG183" s="36"/>
      <c r="AH183" s="36"/>
      <c r="AI183" s="9"/>
      <c r="AJ183" s="8"/>
      <c r="AK183" s="8"/>
      <c r="AL183" s="8"/>
      <c r="AM183" s="8"/>
      <c r="AN183" s="8"/>
      <c r="AO183" s="8"/>
      <c r="AP183" s="8"/>
      <c r="AQ183" s="8"/>
      <c r="AS183" s="36"/>
      <c r="AT183" s="36"/>
      <c r="AU183" s="9"/>
      <c r="AV183" s="8"/>
      <c r="AW183" s="8"/>
      <c r="AX183" s="8"/>
      <c r="AY183" s="8"/>
      <c r="AZ183" s="8"/>
      <c r="BA183" s="8"/>
      <c r="BB183" s="8"/>
      <c r="BC183" s="8"/>
    </row>
    <row r="184" spans="1:55" x14ac:dyDescent="0.25">
      <c r="A184" s="45">
        <v>76.099999999999994</v>
      </c>
      <c r="B184" s="47" t="b">
        <v>1</v>
      </c>
      <c r="U184" s="36"/>
      <c r="V184" s="36"/>
      <c r="W184" s="9"/>
      <c r="X184" s="8"/>
      <c r="Y184" s="8"/>
      <c r="Z184" s="8"/>
      <c r="AA184" s="8"/>
      <c r="AB184" s="8"/>
      <c r="AC184" s="8"/>
      <c r="AD184" s="8"/>
      <c r="AE184" s="8"/>
      <c r="AG184" s="36"/>
      <c r="AH184" s="36"/>
      <c r="AI184" s="9"/>
      <c r="AJ184" s="8"/>
      <c r="AK184" s="8"/>
      <c r="AL184" s="8"/>
      <c r="AM184" s="8"/>
      <c r="AN184" s="8"/>
      <c r="AO184" s="8"/>
      <c r="AP184" s="8"/>
      <c r="AQ184" s="8"/>
      <c r="AS184" s="36"/>
      <c r="AT184" s="36"/>
      <c r="AU184" s="9"/>
      <c r="AV184" s="8"/>
      <c r="AW184" s="8"/>
      <c r="AX184" s="8"/>
      <c r="AY184" s="8"/>
      <c r="AZ184" s="8"/>
      <c r="BA184" s="8"/>
      <c r="BB184" s="8"/>
      <c r="BC184" s="8"/>
    </row>
    <row r="185" spans="1:55" x14ac:dyDescent="0.25">
      <c r="A185" s="45">
        <v>76.099999999999994</v>
      </c>
      <c r="B185" s="47" t="b">
        <v>1</v>
      </c>
      <c r="U185" s="36"/>
      <c r="V185" s="36"/>
      <c r="W185" s="9"/>
      <c r="X185" s="8"/>
      <c r="Y185" s="8"/>
      <c r="Z185" s="8"/>
      <c r="AA185" s="8"/>
      <c r="AB185" s="8"/>
      <c r="AC185" s="8"/>
      <c r="AD185" s="8"/>
      <c r="AE185" s="8"/>
      <c r="AG185" s="36"/>
      <c r="AH185" s="36"/>
      <c r="AI185" s="9"/>
      <c r="AJ185" s="8"/>
      <c r="AK185" s="8"/>
      <c r="AL185" s="8"/>
      <c r="AM185" s="8"/>
      <c r="AN185" s="8"/>
      <c r="AO185" s="8"/>
      <c r="AP185" s="8"/>
      <c r="AQ185" s="8"/>
      <c r="AS185" s="36"/>
      <c r="AT185" s="36"/>
      <c r="AU185" s="9"/>
      <c r="AV185" s="8"/>
      <c r="AW185" s="8"/>
      <c r="AX185" s="8"/>
      <c r="AY185" s="8"/>
      <c r="AZ185" s="8"/>
      <c r="BA185" s="8"/>
      <c r="BB185" s="8"/>
      <c r="BC185" s="8"/>
    </row>
    <row r="186" spans="1:55" x14ac:dyDescent="0.25">
      <c r="A186" s="45">
        <v>76</v>
      </c>
      <c r="B186" s="47" t="b">
        <v>1</v>
      </c>
      <c r="U186" s="36"/>
      <c r="V186" s="36"/>
      <c r="W186" s="9"/>
      <c r="X186" s="8"/>
      <c r="Y186" s="8"/>
      <c r="Z186" s="8"/>
      <c r="AA186" s="8"/>
      <c r="AB186" s="8"/>
      <c r="AC186" s="8"/>
      <c r="AD186" s="8"/>
      <c r="AE186" s="8"/>
      <c r="AG186" s="36"/>
      <c r="AH186" s="36"/>
      <c r="AI186" s="9"/>
      <c r="AJ186" s="8"/>
      <c r="AK186" s="8"/>
      <c r="AL186" s="8"/>
      <c r="AM186" s="8"/>
      <c r="AN186" s="8"/>
      <c r="AO186" s="8"/>
      <c r="AP186" s="8"/>
      <c r="AQ186" s="8"/>
      <c r="AS186" s="36"/>
      <c r="AT186" s="36"/>
      <c r="AU186" s="9"/>
      <c r="AV186" s="8"/>
      <c r="AW186" s="8"/>
      <c r="AX186" s="8"/>
      <c r="AY186" s="8"/>
      <c r="AZ186" s="8"/>
      <c r="BA186" s="8"/>
      <c r="BB186" s="8"/>
      <c r="BC186" s="8"/>
    </row>
    <row r="187" spans="1:55" x14ac:dyDescent="0.25">
      <c r="A187" s="45">
        <v>75.8</v>
      </c>
      <c r="B187" s="47" t="b">
        <v>1</v>
      </c>
      <c r="U187" s="36"/>
      <c r="V187" s="36"/>
      <c r="W187" s="9"/>
      <c r="X187" s="8"/>
      <c r="Y187" s="8"/>
      <c r="Z187" s="8"/>
      <c r="AA187" s="8"/>
      <c r="AB187" s="8"/>
      <c r="AC187" s="8"/>
      <c r="AD187" s="8"/>
      <c r="AE187" s="8"/>
      <c r="AG187" s="36"/>
      <c r="AH187" s="36"/>
      <c r="AI187" s="9"/>
      <c r="AJ187" s="8"/>
      <c r="AK187" s="8"/>
      <c r="AL187" s="8"/>
      <c r="AM187" s="8"/>
      <c r="AN187" s="8"/>
      <c r="AO187" s="8"/>
      <c r="AP187" s="8"/>
      <c r="AQ187" s="8"/>
      <c r="AS187" s="36"/>
      <c r="AT187" s="36"/>
      <c r="AU187" s="9"/>
      <c r="AV187" s="8"/>
      <c r="AW187" s="8"/>
      <c r="AX187" s="8"/>
      <c r="AY187" s="8"/>
      <c r="AZ187" s="8"/>
      <c r="BA187" s="8"/>
      <c r="BB187" s="8"/>
      <c r="BC187" s="8"/>
    </row>
    <row r="188" spans="1:55" x14ac:dyDescent="0.25">
      <c r="A188" s="45">
        <v>75.599999999999994</v>
      </c>
      <c r="B188" s="47" t="b">
        <v>1</v>
      </c>
      <c r="U188" s="36"/>
      <c r="V188" s="36"/>
      <c r="W188" s="9"/>
      <c r="X188" s="8"/>
      <c r="Y188" s="8"/>
      <c r="Z188" s="8"/>
      <c r="AA188" s="8"/>
      <c r="AB188" s="8"/>
      <c r="AC188" s="8"/>
      <c r="AD188" s="8"/>
      <c r="AE188" s="8"/>
      <c r="AG188" s="36"/>
      <c r="AH188" s="36"/>
      <c r="AI188" s="9"/>
      <c r="AJ188" s="8"/>
      <c r="AK188" s="8"/>
      <c r="AL188" s="8"/>
      <c r="AM188" s="8"/>
      <c r="AN188" s="8"/>
      <c r="AO188" s="8"/>
      <c r="AP188" s="8"/>
      <c r="AQ188" s="8"/>
      <c r="AS188" s="36"/>
      <c r="AT188" s="36"/>
      <c r="AU188" s="9"/>
      <c r="AV188" s="8"/>
      <c r="AW188" s="8"/>
      <c r="AX188" s="8"/>
      <c r="AY188" s="8"/>
      <c r="AZ188" s="8"/>
      <c r="BA188" s="8"/>
      <c r="BB188" s="8"/>
      <c r="BC188" s="8"/>
    </row>
    <row r="189" spans="1:55" x14ac:dyDescent="0.25">
      <c r="A189" s="45">
        <v>75.5</v>
      </c>
      <c r="B189" s="47" t="b">
        <v>1</v>
      </c>
      <c r="U189" s="36"/>
      <c r="V189" s="36"/>
      <c r="W189" s="9"/>
      <c r="X189" s="8"/>
      <c r="Y189" s="8"/>
      <c r="Z189" s="8"/>
      <c r="AA189" s="8"/>
      <c r="AB189" s="8"/>
      <c r="AC189" s="8"/>
      <c r="AD189" s="8"/>
      <c r="AE189" s="8"/>
      <c r="AG189" s="36"/>
      <c r="AH189" s="36"/>
      <c r="AI189" s="9"/>
      <c r="AJ189" s="8"/>
      <c r="AK189" s="8"/>
      <c r="AL189" s="8"/>
      <c r="AM189" s="8"/>
      <c r="AN189" s="8"/>
      <c r="AO189" s="8"/>
      <c r="AP189" s="8"/>
      <c r="AQ189" s="8"/>
      <c r="AS189" s="36"/>
      <c r="AT189" s="36"/>
      <c r="AU189" s="9"/>
      <c r="AV189" s="8"/>
      <c r="AW189" s="8"/>
      <c r="AX189" s="8"/>
      <c r="AY189" s="8"/>
      <c r="AZ189" s="8"/>
      <c r="BA189" s="8"/>
      <c r="BB189" s="8"/>
      <c r="BC189" s="8"/>
    </row>
    <row r="190" spans="1:55" x14ac:dyDescent="0.25">
      <c r="A190" s="45">
        <v>75.3</v>
      </c>
      <c r="B190" s="47" t="b">
        <v>1</v>
      </c>
      <c r="U190" s="36"/>
      <c r="V190" s="36"/>
      <c r="W190" s="9"/>
      <c r="X190" s="8"/>
      <c r="Y190" s="8"/>
      <c r="Z190" s="8"/>
      <c r="AA190" s="8"/>
      <c r="AB190" s="8"/>
      <c r="AC190" s="8"/>
      <c r="AD190" s="8"/>
      <c r="AE190" s="8"/>
      <c r="AG190" s="36"/>
      <c r="AH190" s="36"/>
      <c r="AI190" s="9"/>
      <c r="AJ190" s="8"/>
      <c r="AK190" s="8"/>
      <c r="AL190" s="8"/>
      <c r="AM190" s="8"/>
      <c r="AN190" s="8"/>
      <c r="AO190" s="8"/>
      <c r="AP190" s="8"/>
      <c r="AQ190" s="8"/>
      <c r="AS190" s="36"/>
      <c r="AT190" s="36"/>
      <c r="AU190" s="9"/>
      <c r="AV190" s="8"/>
      <c r="AW190" s="8"/>
      <c r="AX190" s="8"/>
      <c r="AY190" s="8"/>
      <c r="AZ190" s="8"/>
      <c r="BA190" s="8"/>
      <c r="BB190" s="8"/>
      <c r="BC190" s="8"/>
    </row>
    <row r="191" spans="1:55" x14ac:dyDescent="0.25">
      <c r="A191" s="45">
        <v>75.2</v>
      </c>
      <c r="B191" s="47" t="b">
        <v>1</v>
      </c>
      <c r="U191" s="36"/>
      <c r="V191" s="36"/>
      <c r="W191" s="9"/>
      <c r="X191" s="8"/>
      <c r="Y191" s="8"/>
      <c r="Z191" s="8"/>
      <c r="AA191" s="8"/>
      <c r="AB191" s="8"/>
      <c r="AC191" s="8"/>
      <c r="AD191" s="8"/>
      <c r="AE191" s="8"/>
      <c r="AG191" s="36"/>
      <c r="AH191" s="36"/>
      <c r="AI191" s="9"/>
      <c r="AJ191" s="8"/>
      <c r="AK191" s="8"/>
      <c r="AL191" s="8"/>
      <c r="AM191" s="8"/>
      <c r="AN191" s="8"/>
      <c r="AO191" s="8"/>
      <c r="AP191" s="8"/>
      <c r="AQ191" s="8"/>
      <c r="AS191" s="36"/>
      <c r="AT191" s="36"/>
      <c r="AU191" s="9"/>
      <c r="AV191" s="8"/>
      <c r="AW191" s="8"/>
      <c r="AX191" s="8"/>
      <c r="AY191" s="8"/>
      <c r="AZ191" s="8"/>
      <c r="BA191" s="8"/>
      <c r="BB191" s="8"/>
      <c r="BC191" s="8"/>
    </row>
    <row r="192" spans="1:55" x14ac:dyDescent="0.25">
      <c r="A192" s="45">
        <v>75</v>
      </c>
      <c r="B192" s="47" t="b">
        <v>1</v>
      </c>
      <c r="U192" s="36"/>
      <c r="V192" s="36"/>
      <c r="W192" s="9"/>
      <c r="X192" s="8"/>
      <c r="Y192" s="8"/>
      <c r="Z192" s="8"/>
      <c r="AA192" s="8"/>
      <c r="AB192" s="8"/>
      <c r="AC192" s="8"/>
      <c r="AD192" s="8"/>
      <c r="AE192" s="8"/>
      <c r="AG192" s="36"/>
      <c r="AH192" s="36"/>
      <c r="AI192" s="9"/>
      <c r="AJ192" s="8"/>
      <c r="AK192" s="8"/>
      <c r="AL192" s="8"/>
      <c r="AM192" s="8"/>
      <c r="AN192" s="8"/>
      <c r="AO192" s="8"/>
      <c r="AP192" s="8"/>
      <c r="AQ192" s="8"/>
      <c r="AS192" s="36"/>
      <c r="AT192" s="36"/>
      <c r="AU192" s="9"/>
      <c r="AV192" s="8"/>
      <c r="AW192" s="8"/>
      <c r="AX192" s="8"/>
      <c r="AY192" s="8"/>
      <c r="AZ192" s="8"/>
      <c r="BA192" s="8"/>
      <c r="BB192" s="8"/>
      <c r="BC192" s="8"/>
    </row>
    <row r="193" spans="1:55" x14ac:dyDescent="0.25">
      <c r="A193" s="45">
        <v>74.900000000000006</v>
      </c>
      <c r="B193" s="47" t="b">
        <v>1</v>
      </c>
      <c r="U193" s="36"/>
      <c r="V193" s="36"/>
      <c r="W193" s="9"/>
      <c r="X193" s="8"/>
      <c r="Y193" s="8"/>
      <c r="Z193" s="8"/>
      <c r="AA193" s="8"/>
      <c r="AB193" s="8"/>
      <c r="AC193" s="8"/>
      <c r="AD193" s="8"/>
      <c r="AE193" s="8"/>
      <c r="AG193" s="36"/>
      <c r="AH193" s="36"/>
      <c r="AI193" s="9"/>
      <c r="AJ193" s="8"/>
      <c r="AK193" s="8"/>
      <c r="AL193" s="8"/>
      <c r="AM193" s="8"/>
      <c r="AN193" s="8"/>
      <c r="AO193" s="8"/>
      <c r="AP193" s="8"/>
      <c r="AQ193" s="8"/>
      <c r="AS193" s="36"/>
      <c r="AT193" s="36"/>
      <c r="AU193" s="9"/>
      <c r="AV193" s="8"/>
      <c r="AW193" s="8"/>
      <c r="AX193" s="8"/>
      <c r="AY193" s="8"/>
      <c r="AZ193" s="8"/>
      <c r="BA193" s="8"/>
      <c r="BB193" s="8"/>
      <c r="BC193" s="8"/>
    </row>
    <row r="194" spans="1:55" x14ac:dyDescent="0.25">
      <c r="A194" s="45">
        <v>74.7</v>
      </c>
      <c r="B194" s="47" t="b">
        <v>1</v>
      </c>
      <c r="U194" s="36"/>
      <c r="V194" s="36"/>
      <c r="W194" s="9"/>
      <c r="X194" s="8"/>
      <c r="Y194" s="8"/>
      <c r="Z194" s="8"/>
      <c r="AA194" s="8"/>
      <c r="AB194" s="8"/>
      <c r="AC194" s="8"/>
      <c r="AD194" s="8"/>
      <c r="AE194" s="8"/>
      <c r="AG194" s="36"/>
      <c r="AH194" s="36"/>
      <c r="AI194" s="9"/>
      <c r="AJ194" s="8"/>
      <c r="AK194" s="8"/>
      <c r="AL194" s="8"/>
      <c r="AM194" s="8"/>
      <c r="AN194" s="8"/>
      <c r="AO194" s="8"/>
      <c r="AP194" s="8"/>
      <c r="AQ194" s="8"/>
      <c r="AS194" s="36"/>
      <c r="AT194" s="36"/>
      <c r="AU194" s="9"/>
      <c r="AV194" s="8"/>
      <c r="AW194" s="8"/>
      <c r="AX194" s="8"/>
      <c r="AY194" s="8"/>
      <c r="AZ194" s="8"/>
      <c r="BA194" s="8"/>
      <c r="BB194" s="8"/>
      <c r="BC194" s="8"/>
    </row>
    <row r="195" spans="1:55" x14ac:dyDescent="0.25">
      <c r="A195" s="45">
        <v>74.5</v>
      </c>
      <c r="B195" s="47" t="b">
        <v>1</v>
      </c>
      <c r="U195" s="36"/>
      <c r="V195" s="36"/>
      <c r="W195" s="9"/>
      <c r="X195" s="8"/>
      <c r="Y195" s="8"/>
      <c r="Z195" s="8"/>
      <c r="AA195" s="8"/>
      <c r="AB195" s="8"/>
      <c r="AC195" s="8"/>
      <c r="AD195" s="8"/>
      <c r="AE195" s="8"/>
      <c r="AG195" s="36"/>
      <c r="AH195" s="36"/>
      <c r="AI195" s="9"/>
      <c r="AJ195" s="8"/>
      <c r="AK195" s="8"/>
      <c r="AL195" s="8"/>
      <c r="AM195" s="8"/>
      <c r="AN195" s="8"/>
      <c r="AO195" s="8"/>
      <c r="AP195" s="8"/>
      <c r="AQ195" s="8"/>
      <c r="AS195" s="36"/>
      <c r="AT195" s="36"/>
      <c r="AU195" s="9"/>
      <c r="AV195" s="8"/>
      <c r="AW195" s="8"/>
      <c r="AX195" s="8"/>
      <c r="AY195" s="8"/>
      <c r="AZ195" s="8"/>
      <c r="BA195" s="8"/>
      <c r="BB195" s="8"/>
      <c r="BC195" s="8"/>
    </row>
    <row r="196" spans="1:55" x14ac:dyDescent="0.25">
      <c r="A196" s="45">
        <v>71.8</v>
      </c>
      <c r="B196" s="47" t="b">
        <v>1</v>
      </c>
      <c r="U196" s="36"/>
      <c r="V196" s="36"/>
      <c r="W196" s="9"/>
      <c r="X196" s="8"/>
      <c r="Y196" s="8"/>
      <c r="Z196" s="8"/>
      <c r="AA196" s="8"/>
      <c r="AB196" s="8"/>
      <c r="AC196" s="8"/>
      <c r="AD196" s="8"/>
      <c r="AE196" s="8"/>
      <c r="AG196" s="36"/>
      <c r="AH196" s="36"/>
      <c r="AI196" s="9"/>
      <c r="AJ196" s="8"/>
      <c r="AK196" s="8"/>
      <c r="AL196" s="8"/>
      <c r="AM196" s="8"/>
      <c r="AN196" s="8"/>
      <c r="AO196" s="8"/>
      <c r="AP196" s="8"/>
      <c r="AQ196" s="8"/>
      <c r="AS196" s="36"/>
      <c r="AT196" s="36"/>
      <c r="AU196" s="9"/>
      <c r="AV196" s="8"/>
      <c r="AW196" s="8"/>
      <c r="AX196" s="8"/>
      <c r="AY196" s="8"/>
      <c r="AZ196" s="8"/>
      <c r="BA196" s="8"/>
      <c r="BB196" s="8"/>
      <c r="BC196" s="8"/>
    </row>
    <row r="197" spans="1:55" x14ac:dyDescent="0.25">
      <c r="A197" s="45">
        <v>71.400000000000006</v>
      </c>
      <c r="B197" s="47" t="b">
        <v>1</v>
      </c>
      <c r="U197" s="36"/>
      <c r="V197" s="36"/>
      <c r="W197" s="9"/>
      <c r="X197" s="8"/>
      <c r="Y197" s="8"/>
      <c r="Z197" s="8"/>
      <c r="AA197" s="8"/>
      <c r="AB197" s="8"/>
      <c r="AC197" s="8"/>
      <c r="AD197" s="8"/>
      <c r="AE197" s="8"/>
      <c r="AG197" s="36"/>
      <c r="AH197" s="36"/>
      <c r="AI197" s="9"/>
      <c r="AJ197" s="8"/>
      <c r="AK197" s="8"/>
      <c r="AL197" s="8"/>
      <c r="AM197" s="8"/>
      <c r="AN197" s="8"/>
      <c r="AO197" s="8"/>
      <c r="AP197" s="8"/>
      <c r="AQ197" s="8"/>
      <c r="AS197" s="36"/>
      <c r="AT197" s="36"/>
      <c r="AU197" s="9"/>
      <c r="AV197" s="8"/>
      <c r="AW197" s="8"/>
      <c r="AX197" s="8"/>
      <c r="AY197" s="8"/>
      <c r="AZ197" s="8"/>
      <c r="BA197" s="8"/>
      <c r="BB197" s="8"/>
      <c r="BC197" s="8"/>
    </row>
    <row r="198" spans="1:55" x14ac:dyDescent="0.25">
      <c r="A198" s="45">
        <v>71</v>
      </c>
      <c r="B198" s="47" t="b">
        <v>1</v>
      </c>
      <c r="U198" s="36"/>
      <c r="V198" s="36"/>
      <c r="W198" s="9"/>
      <c r="X198" s="8"/>
      <c r="Y198" s="8"/>
      <c r="Z198" s="8"/>
      <c r="AA198" s="8"/>
      <c r="AB198" s="8"/>
      <c r="AC198" s="8"/>
      <c r="AD198" s="8"/>
      <c r="AE198" s="8"/>
      <c r="AG198" s="36"/>
      <c r="AH198" s="36"/>
      <c r="AI198" s="9"/>
      <c r="AJ198" s="8"/>
      <c r="AK198" s="8"/>
      <c r="AL198" s="8"/>
      <c r="AM198" s="8"/>
      <c r="AN198" s="8"/>
      <c r="AO198" s="8"/>
      <c r="AP198" s="8"/>
      <c r="AQ198" s="8"/>
      <c r="AS198" s="36"/>
      <c r="AT198" s="36"/>
      <c r="AU198" s="9"/>
      <c r="AV198" s="8"/>
      <c r="AW198" s="8"/>
      <c r="AX198" s="8"/>
      <c r="AY198" s="8"/>
      <c r="AZ198" s="8"/>
      <c r="BA198" s="8"/>
      <c r="BB198" s="8"/>
      <c r="BC198" s="8"/>
    </row>
    <row r="199" spans="1:55" x14ac:dyDescent="0.25">
      <c r="A199" s="45">
        <v>77</v>
      </c>
      <c r="B199" s="47" t="b">
        <v>1</v>
      </c>
      <c r="U199" s="36"/>
      <c r="V199" s="36"/>
      <c r="W199" s="9"/>
      <c r="X199" s="8"/>
      <c r="Y199" s="8"/>
      <c r="Z199" s="8"/>
      <c r="AA199" s="8"/>
      <c r="AB199" s="8"/>
      <c r="AC199" s="8"/>
      <c r="AD199" s="8"/>
      <c r="AE199" s="8"/>
      <c r="AG199" s="36"/>
      <c r="AH199" s="36"/>
      <c r="AI199" s="9"/>
      <c r="AJ199" s="8"/>
      <c r="AK199" s="8"/>
      <c r="AL199" s="8"/>
      <c r="AM199" s="8"/>
      <c r="AN199" s="8"/>
      <c r="AO199" s="8"/>
      <c r="AP199" s="8"/>
      <c r="AQ199" s="8"/>
      <c r="AS199" s="36"/>
      <c r="AT199" s="36"/>
      <c r="AU199" s="9"/>
      <c r="AV199" s="8"/>
      <c r="AW199" s="8"/>
      <c r="AX199" s="8"/>
      <c r="AY199" s="8"/>
      <c r="AZ199" s="8"/>
      <c r="BA199" s="8"/>
      <c r="BB199" s="8"/>
      <c r="BC199" s="8"/>
    </row>
    <row r="200" spans="1:55" x14ac:dyDescent="0.25">
      <c r="A200" s="45">
        <v>73</v>
      </c>
      <c r="B200" s="47" t="b">
        <v>1</v>
      </c>
      <c r="U200" s="36"/>
      <c r="V200" s="36"/>
      <c r="W200" s="9"/>
      <c r="X200" s="8"/>
      <c r="Y200" s="8"/>
      <c r="Z200" s="8"/>
      <c r="AA200" s="8"/>
      <c r="AB200" s="8"/>
      <c r="AC200" s="8"/>
      <c r="AD200" s="8"/>
      <c r="AE200" s="8"/>
      <c r="AG200" s="36"/>
      <c r="AH200" s="36"/>
      <c r="AI200" s="9"/>
      <c r="AJ200" s="8"/>
      <c r="AK200" s="8"/>
      <c r="AL200" s="8"/>
      <c r="AM200" s="8"/>
      <c r="AN200" s="8"/>
      <c r="AO200" s="8"/>
      <c r="AP200" s="8"/>
      <c r="AQ200" s="8"/>
      <c r="AS200" s="36"/>
      <c r="AT200" s="36"/>
      <c r="AU200" s="9"/>
      <c r="AV200" s="8"/>
      <c r="AW200" s="8"/>
      <c r="AX200" s="8"/>
      <c r="AY200" s="8"/>
      <c r="AZ200" s="8"/>
      <c r="BA200" s="8"/>
      <c r="BB200" s="8"/>
      <c r="BC200" s="8"/>
    </row>
    <row r="201" spans="1:55" x14ac:dyDescent="0.25">
      <c r="A201" s="45">
        <v>69.900000000000006</v>
      </c>
      <c r="B201" s="47" t="b">
        <v>1</v>
      </c>
      <c r="U201" s="36"/>
      <c r="V201" s="36"/>
      <c r="W201" s="9"/>
      <c r="X201" s="8"/>
      <c r="Y201" s="8"/>
      <c r="Z201" s="8"/>
      <c r="AA201" s="8"/>
      <c r="AB201" s="8"/>
      <c r="AC201" s="8"/>
      <c r="AD201" s="8"/>
      <c r="AE201" s="8"/>
      <c r="AG201" s="36"/>
      <c r="AH201" s="36"/>
      <c r="AI201" s="9"/>
      <c r="AJ201" s="8"/>
      <c r="AK201" s="8"/>
      <c r="AL201" s="8"/>
      <c r="AM201" s="8"/>
      <c r="AN201" s="8"/>
      <c r="AO201" s="8"/>
      <c r="AP201" s="8"/>
      <c r="AQ201" s="8"/>
      <c r="AS201" s="36"/>
      <c r="AT201" s="36"/>
      <c r="AU201" s="9"/>
      <c r="AV201" s="8"/>
      <c r="AW201" s="8"/>
      <c r="AX201" s="8"/>
      <c r="AY201" s="8"/>
      <c r="AZ201" s="8"/>
      <c r="BA201" s="8"/>
      <c r="BB201" s="8"/>
      <c r="BC201" s="8"/>
    </row>
    <row r="202" spans="1:55" x14ac:dyDescent="0.25">
      <c r="A202" s="45">
        <v>69.5</v>
      </c>
      <c r="B202" s="47" t="b">
        <v>1</v>
      </c>
      <c r="U202" s="36"/>
      <c r="V202" s="36"/>
      <c r="W202" s="9"/>
      <c r="X202" s="8"/>
      <c r="Y202" s="8"/>
      <c r="Z202" s="8"/>
      <c r="AA202" s="8"/>
      <c r="AB202" s="8"/>
      <c r="AC202" s="8"/>
      <c r="AD202" s="8"/>
      <c r="AE202" s="8"/>
      <c r="AG202" s="36"/>
      <c r="AH202" s="36"/>
      <c r="AI202" s="9"/>
      <c r="AJ202" s="8"/>
      <c r="AK202" s="8"/>
      <c r="AL202" s="8"/>
      <c r="AM202" s="8"/>
      <c r="AN202" s="8"/>
      <c r="AO202" s="8"/>
      <c r="AP202" s="8"/>
      <c r="AQ202" s="8"/>
      <c r="AS202" s="36"/>
      <c r="AT202" s="36"/>
      <c r="AU202" s="9"/>
      <c r="AV202" s="8"/>
      <c r="AW202" s="8"/>
      <c r="AX202" s="8"/>
      <c r="AY202" s="8"/>
      <c r="AZ202" s="8"/>
      <c r="BA202" s="8"/>
      <c r="BB202" s="8"/>
      <c r="BC202" s="8"/>
    </row>
    <row r="203" spans="1:55" x14ac:dyDescent="0.25">
      <c r="A203" s="45">
        <v>69.099999999999994</v>
      </c>
      <c r="B203" s="47" t="b">
        <v>1</v>
      </c>
      <c r="U203" s="36"/>
      <c r="V203" s="36"/>
      <c r="W203" s="9"/>
      <c r="X203" s="8"/>
      <c r="Y203" s="8"/>
      <c r="Z203" s="8"/>
      <c r="AA203" s="8"/>
      <c r="AB203" s="8"/>
      <c r="AC203" s="8"/>
      <c r="AD203" s="8"/>
      <c r="AE203" s="8"/>
      <c r="AG203" s="36"/>
      <c r="AH203" s="36"/>
      <c r="AI203" s="9"/>
      <c r="AJ203" s="8"/>
      <c r="AK203" s="8"/>
      <c r="AL203" s="8"/>
      <c r="AM203" s="8"/>
      <c r="AN203" s="8"/>
      <c r="AO203" s="8"/>
      <c r="AP203" s="8"/>
      <c r="AQ203" s="8"/>
      <c r="AS203" s="36"/>
      <c r="AT203" s="36"/>
      <c r="AU203" s="9"/>
      <c r="AV203" s="8"/>
      <c r="AW203" s="8"/>
      <c r="AX203" s="8"/>
      <c r="AY203" s="8"/>
      <c r="AZ203" s="8"/>
      <c r="BA203" s="8"/>
      <c r="BB203" s="8"/>
      <c r="BC203" s="8"/>
    </row>
    <row r="204" spans="1:55" x14ac:dyDescent="0.25">
      <c r="A204" s="45">
        <v>68.599999999999994</v>
      </c>
      <c r="B204" s="47" t="b">
        <v>1</v>
      </c>
      <c r="U204" s="36"/>
      <c r="V204" s="36"/>
      <c r="W204" s="9"/>
      <c r="X204" s="8"/>
      <c r="Y204" s="8"/>
      <c r="Z204" s="8"/>
      <c r="AA204" s="8"/>
      <c r="AB204" s="8"/>
      <c r="AC204" s="8"/>
      <c r="AD204" s="8"/>
      <c r="AE204" s="8"/>
      <c r="AG204" s="36"/>
      <c r="AH204" s="36"/>
      <c r="AI204" s="9"/>
      <c r="AJ204" s="8"/>
      <c r="AK204" s="8"/>
      <c r="AL204" s="8"/>
      <c r="AM204" s="8"/>
      <c r="AN204" s="8"/>
      <c r="AO204" s="8"/>
      <c r="AP204" s="8"/>
      <c r="AQ204" s="8"/>
      <c r="AS204" s="36"/>
      <c r="AT204" s="36"/>
      <c r="AU204" s="9"/>
      <c r="AV204" s="8"/>
      <c r="AW204" s="8"/>
      <c r="AX204" s="8"/>
      <c r="AY204" s="8"/>
      <c r="AZ204" s="8"/>
      <c r="BA204" s="8"/>
      <c r="BB204" s="8"/>
      <c r="BC204" s="8"/>
    </row>
    <row r="205" spans="1:55" x14ac:dyDescent="0.25">
      <c r="A205" s="45">
        <v>68.2</v>
      </c>
      <c r="B205" s="47" t="b">
        <v>1</v>
      </c>
      <c r="U205" s="36"/>
      <c r="V205" s="36"/>
      <c r="W205" s="9"/>
      <c r="X205" s="8"/>
      <c r="Y205" s="8"/>
      <c r="Z205" s="8"/>
      <c r="AA205" s="8"/>
      <c r="AB205" s="8"/>
      <c r="AC205" s="8"/>
      <c r="AD205" s="8"/>
      <c r="AE205" s="8"/>
      <c r="AG205" s="36"/>
      <c r="AH205" s="36"/>
      <c r="AI205" s="9"/>
      <c r="AJ205" s="8"/>
      <c r="AK205" s="8"/>
      <c r="AL205" s="8"/>
      <c r="AM205" s="8"/>
      <c r="AN205" s="8"/>
      <c r="AO205" s="8"/>
      <c r="AP205" s="8"/>
      <c r="AQ205" s="8"/>
      <c r="AS205" s="36"/>
      <c r="AT205" s="36"/>
      <c r="AU205" s="9"/>
      <c r="AV205" s="8"/>
      <c r="AW205" s="8"/>
      <c r="AX205" s="8"/>
      <c r="AY205" s="8"/>
      <c r="AZ205" s="8"/>
      <c r="BA205" s="8"/>
      <c r="BB205" s="8"/>
      <c r="BC205" s="8"/>
    </row>
    <row r="206" spans="1:55" x14ac:dyDescent="0.25">
      <c r="A206" s="45">
        <v>67.8</v>
      </c>
      <c r="B206" s="47" t="b">
        <v>1</v>
      </c>
      <c r="U206" s="36"/>
      <c r="V206" s="36"/>
      <c r="W206" s="9"/>
      <c r="X206" s="8"/>
      <c r="Y206" s="8"/>
      <c r="Z206" s="8"/>
      <c r="AA206" s="8"/>
      <c r="AB206" s="8"/>
      <c r="AC206" s="8"/>
      <c r="AD206" s="8"/>
      <c r="AE206" s="8"/>
      <c r="AG206" s="36"/>
      <c r="AH206" s="36"/>
      <c r="AI206" s="9"/>
      <c r="AJ206" s="8"/>
      <c r="AK206" s="8"/>
      <c r="AL206" s="8"/>
      <c r="AM206" s="8"/>
      <c r="AN206" s="8"/>
      <c r="AO206" s="8"/>
      <c r="AP206" s="8"/>
      <c r="AQ206" s="8"/>
      <c r="AS206" s="36"/>
      <c r="AT206" s="36"/>
      <c r="AU206" s="9"/>
      <c r="AV206" s="8"/>
      <c r="AW206" s="8"/>
      <c r="AX206" s="8"/>
      <c r="AY206" s="8"/>
      <c r="AZ206" s="8"/>
      <c r="BA206" s="8"/>
      <c r="BB206" s="8"/>
      <c r="BC206" s="8"/>
    </row>
    <row r="207" spans="1:55" x14ac:dyDescent="0.25">
      <c r="A207" s="45">
        <v>67.3</v>
      </c>
      <c r="B207" s="47" t="b">
        <v>1</v>
      </c>
      <c r="U207" s="36"/>
      <c r="V207" s="36"/>
      <c r="W207" s="9"/>
      <c r="X207" s="8"/>
      <c r="Y207" s="8"/>
      <c r="Z207" s="8"/>
      <c r="AA207" s="8"/>
      <c r="AB207" s="8"/>
      <c r="AC207" s="8"/>
      <c r="AD207" s="8"/>
      <c r="AE207" s="8"/>
      <c r="AG207" s="36"/>
      <c r="AH207" s="36"/>
      <c r="AI207" s="9"/>
      <c r="AJ207" s="8"/>
      <c r="AK207" s="8"/>
      <c r="AL207" s="8"/>
      <c r="AM207" s="8"/>
      <c r="AN207" s="8"/>
      <c r="AO207" s="8"/>
      <c r="AP207" s="8"/>
      <c r="AQ207" s="8"/>
      <c r="AS207" s="36"/>
      <c r="AT207" s="36"/>
      <c r="AU207" s="9"/>
      <c r="AV207" s="8"/>
      <c r="AW207" s="8"/>
      <c r="AX207" s="8"/>
      <c r="AY207" s="8"/>
      <c r="AZ207" s="8"/>
      <c r="BA207" s="8"/>
      <c r="BB207" s="8"/>
      <c r="BC207" s="8"/>
    </row>
    <row r="208" spans="1:55" x14ac:dyDescent="0.25">
      <c r="A208" s="45">
        <v>66.8</v>
      </c>
      <c r="B208" s="47" t="b">
        <v>1</v>
      </c>
      <c r="U208" s="36"/>
      <c r="V208" s="36"/>
      <c r="W208" s="9"/>
      <c r="X208" s="8"/>
      <c r="Y208" s="8"/>
      <c r="Z208" s="8"/>
      <c r="AA208" s="8"/>
      <c r="AB208" s="8"/>
      <c r="AC208" s="8"/>
      <c r="AD208" s="8"/>
      <c r="AE208" s="8"/>
      <c r="AG208" s="36"/>
      <c r="AH208" s="36"/>
      <c r="AI208" s="9"/>
      <c r="AJ208" s="8"/>
      <c r="AK208" s="8"/>
      <c r="AL208" s="8"/>
      <c r="AM208" s="8"/>
      <c r="AN208" s="8"/>
      <c r="AO208" s="8"/>
      <c r="AP208" s="8"/>
      <c r="AQ208" s="8"/>
      <c r="AS208" s="36"/>
      <c r="AT208" s="36"/>
      <c r="AU208" s="9"/>
      <c r="AV208" s="8"/>
      <c r="AW208" s="8"/>
      <c r="AX208" s="8"/>
      <c r="AY208" s="8"/>
      <c r="AZ208" s="8"/>
      <c r="BA208" s="8"/>
      <c r="BB208" s="8"/>
      <c r="BC208" s="8"/>
    </row>
    <row r="209" spans="1:55" x14ac:dyDescent="0.25">
      <c r="A209" s="45">
        <v>66.3</v>
      </c>
      <c r="B209" s="47" t="b">
        <v>1</v>
      </c>
      <c r="U209" s="36"/>
      <c r="V209" s="36"/>
      <c r="W209" s="9"/>
      <c r="X209" s="8"/>
      <c r="Y209" s="8"/>
      <c r="Z209" s="8"/>
      <c r="AA209" s="8"/>
      <c r="AB209" s="8"/>
      <c r="AC209" s="8"/>
      <c r="AD209" s="8"/>
      <c r="AE209" s="8"/>
      <c r="AG209" s="36"/>
      <c r="AH209" s="36"/>
      <c r="AI209" s="9"/>
      <c r="AJ209" s="8"/>
      <c r="AK209" s="8"/>
      <c r="AL209" s="8"/>
      <c r="AM209" s="8"/>
      <c r="AN209" s="8"/>
      <c r="AO209" s="8"/>
      <c r="AP209" s="8"/>
      <c r="AQ209" s="8"/>
      <c r="AS209" s="36"/>
      <c r="AT209" s="36"/>
      <c r="AU209" s="9"/>
      <c r="AV209" s="8"/>
      <c r="AW209" s="8"/>
      <c r="AX209" s="8"/>
      <c r="AY209" s="8"/>
      <c r="AZ209" s="8"/>
      <c r="BA209" s="8"/>
      <c r="BB209" s="8"/>
      <c r="BC209" s="8"/>
    </row>
    <row r="210" spans="1:55" x14ac:dyDescent="0.25">
      <c r="A210" s="45">
        <v>65.8</v>
      </c>
      <c r="B210" s="47" t="b">
        <v>1</v>
      </c>
      <c r="U210" s="36"/>
      <c r="V210" s="36"/>
      <c r="W210" s="9"/>
      <c r="X210" s="8"/>
      <c r="Y210" s="8"/>
      <c r="Z210" s="8"/>
      <c r="AA210" s="8"/>
      <c r="AB210" s="8"/>
      <c r="AC210" s="8"/>
      <c r="AD210" s="8"/>
      <c r="AE210" s="8"/>
      <c r="AG210" s="36"/>
      <c r="AH210" s="36"/>
      <c r="AI210" s="9"/>
      <c r="AJ210" s="8"/>
      <c r="AK210" s="8"/>
      <c r="AL210" s="8"/>
      <c r="AM210" s="8"/>
      <c r="AN210" s="8"/>
      <c r="AO210" s="8"/>
      <c r="AP210" s="8"/>
      <c r="AQ210" s="8"/>
      <c r="AS210" s="36"/>
      <c r="AT210" s="36"/>
      <c r="AU210" s="9"/>
      <c r="AV210" s="8"/>
      <c r="AW210" s="8"/>
      <c r="AX210" s="8"/>
      <c r="AY210" s="8"/>
      <c r="AZ210" s="8"/>
      <c r="BA210" s="8"/>
      <c r="BB210" s="8"/>
      <c r="BC210" s="8"/>
    </row>
    <row r="211" spans="1:55" x14ac:dyDescent="0.25">
      <c r="A211" s="45">
        <v>65.3</v>
      </c>
      <c r="B211" s="47" t="b">
        <v>1</v>
      </c>
      <c r="U211" s="36"/>
      <c r="V211" s="36"/>
      <c r="W211" s="9"/>
      <c r="X211" s="8"/>
      <c r="Y211" s="8"/>
      <c r="Z211" s="8"/>
      <c r="AA211" s="8"/>
      <c r="AB211" s="8"/>
      <c r="AC211" s="8"/>
      <c r="AD211" s="8"/>
      <c r="AE211" s="8"/>
      <c r="AG211" s="36"/>
      <c r="AH211" s="36"/>
      <c r="AI211" s="9"/>
      <c r="AJ211" s="8"/>
      <c r="AK211" s="8"/>
      <c r="AL211" s="8"/>
      <c r="AM211" s="8"/>
      <c r="AN211" s="8"/>
      <c r="AO211" s="8"/>
      <c r="AP211" s="8"/>
      <c r="AQ211" s="8"/>
      <c r="AS211" s="36"/>
      <c r="AT211" s="36"/>
      <c r="AU211" s="9"/>
      <c r="AV211" s="8"/>
      <c r="AW211" s="8"/>
      <c r="AX211" s="8"/>
      <c r="AY211" s="8"/>
      <c r="AZ211" s="8"/>
      <c r="BA211" s="8"/>
      <c r="BB211" s="8"/>
      <c r="BC211" s="8"/>
    </row>
    <row r="212" spans="1:55" x14ac:dyDescent="0.25">
      <c r="A212" s="45">
        <v>75.5</v>
      </c>
      <c r="B212" s="47" t="b">
        <v>1</v>
      </c>
      <c r="U212" s="36"/>
      <c r="V212" s="36"/>
      <c r="W212" s="9"/>
      <c r="X212" s="8"/>
      <c r="Y212" s="8"/>
      <c r="Z212" s="8"/>
      <c r="AA212" s="8"/>
      <c r="AB212" s="8"/>
      <c r="AC212" s="8"/>
      <c r="AD212" s="8"/>
      <c r="AE212" s="8"/>
      <c r="AG212" s="36"/>
      <c r="AH212" s="36"/>
      <c r="AI212" s="9"/>
      <c r="AJ212" s="8"/>
      <c r="AK212" s="8"/>
      <c r="AL212" s="8"/>
      <c r="AM212" s="8"/>
      <c r="AN212" s="8"/>
      <c r="AO212" s="8"/>
      <c r="AP212" s="8"/>
      <c r="AQ212" s="8"/>
      <c r="AS212" s="36"/>
      <c r="AT212" s="36"/>
      <c r="AU212" s="9"/>
      <c r="AV212" s="8"/>
      <c r="AW212" s="8"/>
      <c r="AX212" s="8"/>
      <c r="AY212" s="8"/>
      <c r="AZ212" s="8"/>
      <c r="BA212" s="8"/>
      <c r="BB212" s="8"/>
      <c r="BC212" s="8"/>
    </row>
    <row r="213" spans="1:55" x14ac:dyDescent="0.25">
      <c r="A213" s="45">
        <v>75.400000000000006</v>
      </c>
      <c r="B213" s="47" t="b">
        <v>1</v>
      </c>
      <c r="U213" s="36"/>
      <c r="V213" s="36"/>
      <c r="W213" s="9"/>
      <c r="X213" s="8"/>
      <c r="Y213" s="8"/>
      <c r="Z213" s="8"/>
      <c r="AA213" s="8"/>
      <c r="AB213" s="8"/>
      <c r="AC213" s="8"/>
      <c r="AD213" s="8"/>
      <c r="AE213" s="8"/>
      <c r="AG213" s="36"/>
      <c r="AH213" s="36"/>
      <c r="AI213" s="9"/>
      <c r="AJ213" s="8"/>
      <c r="AK213" s="8"/>
      <c r="AL213" s="8"/>
      <c r="AM213" s="8"/>
      <c r="AN213" s="8"/>
      <c r="AO213" s="8"/>
      <c r="AP213" s="8"/>
      <c r="AQ213" s="8"/>
      <c r="AS213" s="36"/>
      <c r="AT213" s="36"/>
      <c r="AU213" s="9"/>
      <c r="AV213" s="8"/>
      <c r="AW213" s="8"/>
      <c r="AX213" s="8"/>
      <c r="AY213" s="8"/>
      <c r="AZ213" s="8"/>
      <c r="BA213" s="8"/>
      <c r="BB213" s="8"/>
      <c r="BC213" s="8"/>
    </row>
    <row r="214" spans="1:55" x14ac:dyDescent="0.25">
      <c r="A214" s="45">
        <v>75.2</v>
      </c>
      <c r="B214" s="47" t="b">
        <v>1</v>
      </c>
      <c r="U214" s="36"/>
      <c r="V214" s="36"/>
      <c r="W214" s="9"/>
      <c r="X214" s="8"/>
      <c r="Y214" s="8"/>
      <c r="Z214" s="8"/>
      <c r="AA214" s="8"/>
      <c r="AB214" s="8"/>
      <c r="AC214" s="8"/>
      <c r="AD214" s="8"/>
      <c r="AE214" s="8"/>
      <c r="AG214" s="36"/>
      <c r="AH214" s="36"/>
      <c r="AI214" s="9"/>
      <c r="AJ214" s="8"/>
      <c r="AK214" s="8"/>
      <c r="AL214" s="8"/>
      <c r="AM214" s="8"/>
      <c r="AN214" s="8"/>
      <c r="AO214" s="8"/>
      <c r="AP214" s="8"/>
      <c r="AQ214" s="8"/>
      <c r="AS214" s="36"/>
      <c r="AT214" s="36"/>
      <c r="AU214" s="9"/>
      <c r="AV214" s="8"/>
      <c r="AW214" s="8"/>
      <c r="AX214" s="8"/>
      <c r="AY214" s="8"/>
      <c r="AZ214" s="8"/>
      <c r="BA214" s="8"/>
      <c r="BB214" s="8"/>
      <c r="BC214" s="8"/>
    </row>
    <row r="215" spans="1:55" x14ac:dyDescent="0.25">
      <c r="A215" s="45">
        <v>75.099999999999994</v>
      </c>
      <c r="B215" s="47" t="b">
        <v>1</v>
      </c>
      <c r="U215" s="36"/>
      <c r="V215" s="36"/>
      <c r="W215" s="9"/>
      <c r="X215" s="8"/>
      <c r="Y215" s="8"/>
      <c r="Z215" s="8"/>
      <c r="AA215" s="8"/>
      <c r="AB215" s="8"/>
      <c r="AC215" s="8"/>
      <c r="AD215" s="8"/>
      <c r="AE215" s="8"/>
      <c r="AG215" s="36"/>
      <c r="AH215" s="36"/>
      <c r="AI215" s="9"/>
      <c r="AJ215" s="8"/>
      <c r="AK215" s="8"/>
      <c r="AL215" s="8"/>
      <c r="AM215" s="8"/>
      <c r="AN215" s="8"/>
      <c r="AO215" s="8"/>
      <c r="AP215" s="8"/>
      <c r="AQ215" s="8"/>
      <c r="AS215" s="36"/>
      <c r="AT215" s="36"/>
      <c r="AU215" s="9"/>
      <c r="AV215" s="8"/>
      <c r="AW215" s="8"/>
      <c r="AX215" s="8"/>
      <c r="AY215" s="8"/>
      <c r="AZ215" s="8"/>
      <c r="BA215" s="8"/>
      <c r="BB215" s="8"/>
      <c r="BC215" s="8"/>
    </row>
    <row r="216" spans="1:55" x14ac:dyDescent="0.25">
      <c r="A216" s="45">
        <v>74.900000000000006</v>
      </c>
      <c r="B216" s="47" t="b">
        <v>1</v>
      </c>
      <c r="U216" s="36"/>
      <c r="V216" s="36"/>
      <c r="W216" s="9"/>
      <c r="X216" s="8"/>
      <c r="Y216" s="8"/>
      <c r="Z216" s="8"/>
      <c r="AA216" s="8"/>
      <c r="AB216" s="8"/>
      <c r="AC216" s="8"/>
      <c r="AD216" s="8"/>
      <c r="AE216" s="8"/>
      <c r="AG216" s="36"/>
      <c r="AH216" s="36"/>
      <c r="AI216" s="9"/>
      <c r="AJ216" s="8"/>
      <c r="AK216" s="8"/>
      <c r="AL216" s="8"/>
      <c r="AM216" s="8"/>
      <c r="AN216" s="8"/>
      <c r="AO216" s="8"/>
      <c r="AP216" s="8"/>
      <c r="AQ216" s="8"/>
      <c r="AS216" s="36"/>
      <c r="AT216" s="36"/>
      <c r="AU216" s="9"/>
      <c r="AV216" s="8"/>
      <c r="AW216" s="8"/>
      <c r="AX216" s="8"/>
      <c r="AY216" s="8"/>
      <c r="AZ216" s="8"/>
      <c r="BA216" s="8"/>
      <c r="BB216" s="8"/>
      <c r="BC216" s="8"/>
    </row>
    <row r="217" spans="1:55" x14ac:dyDescent="0.25">
      <c r="A217" s="45">
        <v>74.7</v>
      </c>
      <c r="B217" s="47" t="b">
        <v>1</v>
      </c>
      <c r="U217" s="36"/>
      <c r="V217" s="36"/>
      <c r="W217" s="9"/>
      <c r="X217" s="8"/>
      <c r="Y217" s="8"/>
      <c r="Z217" s="8"/>
      <c r="AA217" s="8"/>
      <c r="AB217" s="8"/>
      <c r="AC217" s="8"/>
      <c r="AD217" s="8"/>
      <c r="AE217" s="8"/>
      <c r="AG217" s="36"/>
      <c r="AH217" s="36"/>
      <c r="AI217" s="9"/>
      <c r="AJ217" s="8"/>
      <c r="AK217" s="8"/>
      <c r="AL217" s="8"/>
      <c r="AM217" s="8"/>
      <c r="AN217" s="8"/>
      <c r="AO217" s="8"/>
      <c r="AP217" s="8"/>
      <c r="AQ217" s="8"/>
      <c r="AS217" s="36"/>
      <c r="AT217" s="36"/>
      <c r="AU217" s="9"/>
      <c r="AV217" s="8"/>
      <c r="AW217" s="8"/>
      <c r="AX217" s="8"/>
      <c r="AY217" s="8"/>
      <c r="AZ217" s="8"/>
      <c r="BA217" s="8"/>
      <c r="BB217" s="8"/>
      <c r="BC217" s="8"/>
    </row>
    <row r="218" spans="1:55" x14ac:dyDescent="0.25">
      <c r="A218" s="45">
        <v>74.599999999999994</v>
      </c>
      <c r="B218" s="47" t="b">
        <v>1</v>
      </c>
      <c r="U218" s="36"/>
      <c r="V218" s="36"/>
      <c r="W218" s="9"/>
      <c r="X218" s="8"/>
      <c r="Y218" s="8"/>
      <c r="Z218" s="8"/>
      <c r="AA218" s="8"/>
      <c r="AB218" s="8"/>
      <c r="AC218" s="8"/>
      <c r="AD218" s="8"/>
      <c r="AE218" s="8"/>
      <c r="AG218" s="36"/>
      <c r="AH218" s="36"/>
      <c r="AI218" s="9"/>
      <c r="AJ218" s="8"/>
      <c r="AK218" s="8"/>
      <c r="AL218" s="8"/>
      <c r="AM218" s="8"/>
      <c r="AN218" s="8"/>
      <c r="AO218" s="8"/>
      <c r="AP218" s="8"/>
      <c r="AQ218" s="8"/>
      <c r="AS218" s="36"/>
      <c r="AT218" s="36"/>
      <c r="AU218" s="9"/>
      <c r="AV218" s="8"/>
      <c r="AW218" s="8"/>
      <c r="AX218" s="8"/>
      <c r="AY218" s="8"/>
      <c r="AZ218" s="8"/>
      <c r="BA218" s="8"/>
      <c r="BB218" s="8"/>
      <c r="BC218" s="8"/>
    </row>
    <row r="219" spans="1:55" x14ac:dyDescent="0.25">
      <c r="A219" s="45">
        <v>74.400000000000006</v>
      </c>
      <c r="B219" s="47" t="b">
        <v>1</v>
      </c>
      <c r="U219" s="36"/>
      <c r="V219" s="36"/>
      <c r="W219" s="9"/>
      <c r="X219" s="8"/>
      <c r="Y219" s="8"/>
      <c r="Z219" s="8"/>
      <c r="AA219" s="8"/>
      <c r="AB219" s="8"/>
      <c r="AC219" s="8"/>
      <c r="AD219" s="8"/>
      <c r="AE219" s="8"/>
      <c r="AG219" s="36"/>
      <c r="AH219" s="36"/>
      <c r="AI219" s="9"/>
      <c r="AJ219" s="8"/>
      <c r="AK219" s="8"/>
      <c r="AL219" s="8"/>
      <c r="AM219" s="8"/>
      <c r="AN219" s="8"/>
      <c r="AO219" s="8"/>
      <c r="AP219" s="8"/>
      <c r="AQ219" s="8"/>
      <c r="AS219" s="36"/>
      <c r="AT219" s="36"/>
      <c r="AU219" s="9"/>
      <c r="AV219" s="8"/>
      <c r="AW219" s="8"/>
      <c r="AX219" s="8"/>
      <c r="AY219" s="8"/>
      <c r="AZ219" s="8"/>
      <c r="BA219" s="8"/>
      <c r="BB219" s="8"/>
      <c r="BC219" s="8"/>
    </row>
    <row r="220" spans="1:55" x14ac:dyDescent="0.25">
      <c r="A220" s="45">
        <v>74.2</v>
      </c>
      <c r="B220" s="47" t="b">
        <v>1</v>
      </c>
      <c r="U220" s="36"/>
      <c r="V220" s="36"/>
      <c r="W220" s="9"/>
      <c r="X220" s="8"/>
      <c r="Y220" s="8"/>
      <c r="Z220" s="8"/>
      <c r="AA220" s="8"/>
      <c r="AB220" s="8"/>
      <c r="AC220" s="8"/>
      <c r="AD220" s="8"/>
      <c r="AE220" s="8"/>
      <c r="AG220" s="36"/>
      <c r="AH220" s="36"/>
      <c r="AI220" s="9"/>
      <c r="AJ220" s="8"/>
      <c r="AK220" s="8"/>
      <c r="AL220" s="8"/>
      <c r="AM220" s="8"/>
      <c r="AN220" s="8"/>
      <c r="AO220" s="8"/>
      <c r="AP220" s="8"/>
      <c r="AQ220" s="8"/>
      <c r="AS220" s="36"/>
      <c r="AT220" s="36"/>
      <c r="AU220" s="9"/>
      <c r="AV220" s="8"/>
      <c r="AW220" s="8"/>
      <c r="AX220" s="8"/>
      <c r="AY220" s="8"/>
      <c r="AZ220" s="8"/>
      <c r="BA220" s="8"/>
      <c r="BB220" s="8"/>
      <c r="BC220" s="8"/>
    </row>
    <row r="221" spans="1:55" x14ac:dyDescent="0.25">
      <c r="A221" s="45">
        <v>74.099999999999994</v>
      </c>
      <c r="B221" s="47" t="b">
        <v>1</v>
      </c>
      <c r="U221" s="36"/>
      <c r="V221" s="36"/>
      <c r="W221" s="9"/>
      <c r="X221" s="8"/>
      <c r="Y221" s="8"/>
      <c r="Z221" s="8"/>
      <c r="AA221" s="8"/>
      <c r="AB221" s="8"/>
      <c r="AC221" s="8"/>
      <c r="AD221" s="8"/>
      <c r="AE221" s="8"/>
      <c r="AG221" s="36"/>
      <c r="AH221" s="36"/>
      <c r="AI221" s="9"/>
      <c r="AJ221" s="8"/>
      <c r="AK221" s="8"/>
      <c r="AL221" s="8"/>
      <c r="AM221" s="8"/>
      <c r="AN221" s="8"/>
      <c r="AO221" s="8"/>
      <c r="AP221" s="8"/>
      <c r="AQ221" s="8"/>
      <c r="AS221" s="36"/>
      <c r="AT221" s="36"/>
      <c r="AU221" s="9"/>
      <c r="AV221" s="8"/>
      <c r="AW221" s="8"/>
      <c r="AX221" s="8"/>
      <c r="AY221" s="8"/>
      <c r="AZ221" s="8"/>
      <c r="BA221" s="8"/>
      <c r="BB221" s="8"/>
      <c r="BC221" s="8"/>
    </row>
    <row r="222" spans="1:55" x14ac:dyDescent="0.25">
      <c r="A222" s="45">
        <v>73.900000000000006</v>
      </c>
      <c r="B222" s="47" t="b">
        <v>1</v>
      </c>
      <c r="U222" s="36"/>
      <c r="V222" s="36"/>
      <c r="W222" s="9"/>
      <c r="X222" s="8"/>
      <c r="Y222" s="8"/>
      <c r="Z222" s="8"/>
      <c r="AA222" s="8"/>
      <c r="AB222" s="8"/>
      <c r="AC222" s="8"/>
      <c r="AD222" s="8"/>
      <c r="AE222" s="8"/>
      <c r="AG222" s="36"/>
      <c r="AH222" s="36"/>
      <c r="AI222" s="9"/>
      <c r="AJ222" s="8"/>
      <c r="AK222" s="8"/>
      <c r="AL222" s="8"/>
      <c r="AM222" s="8"/>
      <c r="AN222" s="8"/>
      <c r="AO222" s="8"/>
      <c r="AP222" s="8"/>
      <c r="AQ222" s="8"/>
      <c r="AS222" s="36"/>
      <c r="AT222" s="36"/>
      <c r="AU222" s="9"/>
      <c r="AV222" s="8"/>
      <c r="AW222" s="8"/>
      <c r="AX222" s="8"/>
      <c r="AY222" s="8"/>
      <c r="AZ222" s="8"/>
      <c r="BA222" s="8"/>
      <c r="BB222" s="8"/>
      <c r="BC222" s="8"/>
    </row>
    <row r="223" spans="1:55" x14ac:dyDescent="0.25">
      <c r="A223" s="45">
        <v>73.8</v>
      </c>
      <c r="B223" s="47" t="b">
        <v>1</v>
      </c>
      <c r="U223" s="36"/>
      <c r="V223" s="36"/>
      <c r="W223" s="9"/>
      <c r="X223" s="8"/>
      <c r="Y223" s="8"/>
      <c r="Z223" s="8"/>
      <c r="AA223" s="8"/>
      <c r="AB223" s="8"/>
      <c r="AC223" s="8"/>
      <c r="AD223" s="8"/>
      <c r="AE223" s="8"/>
      <c r="AG223" s="36"/>
      <c r="AH223" s="36"/>
      <c r="AI223" s="9"/>
      <c r="AJ223" s="8"/>
      <c r="AK223" s="8"/>
      <c r="AL223" s="8"/>
      <c r="AM223" s="8"/>
      <c r="AN223" s="8"/>
      <c r="AO223" s="8"/>
      <c r="AP223" s="8"/>
      <c r="AQ223" s="8"/>
      <c r="AS223" s="36"/>
      <c r="AT223" s="36"/>
      <c r="AU223" s="9"/>
      <c r="AV223" s="8"/>
      <c r="AW223" s="8"/>
      <c r="AX223" s="8"/>
      <c r="AY223" s="8"/>
      <c r="AZ223" s="8"/>
      <c r="BA223" s="8"/>
      <c r="BB223" s="8"/>
      <c r="BC223" s="8"/>
    </row>
    <row r="224" spans="1:55" x14ac:dyDescent="0.25">
      <c r="A224" s="45">
        <v>73.7</v>
      </c>
      <c r="B224" s="47" t="b">
        <v>1</v>
      </c>
      <c r="U224" s="36"/>
      <c r="V224" s="36"/>
      <c r="W224" s="9"/>
      <c r="X224" s="8"/>
      <c r="Y224" s="8"/>
      <c r="Z224" s="8"/>
      <c r="AA224" s="8"/>
      <c r="AB224" s="8"/>
      <c r="AC224" s="8"/>
      <c r="AD224" s="8"/>
      <c r="AE224" s="8"/>
      <c r="AG224" s="36"/>
      <c r="AH224" s="36"/>
      <c r="AI224" s="9"/>
      <c r="AJ224" s="8"/>
      <c r="AK224" s="8"/>
      <c r="AL224" s="8"/>
      <c r="AM224" s="8"/>
      <c r="AN224" s="8"/>
      <c r="AO224" s="8"/>
      <c r="AP224" s="8"/>
      <c r="AQ224" s="8"/>
      <c r="AS224" s="36"/>
      <c r="AT224" s="36"/>
      <c r="AU224" s="9"/>
      <c r="AV224" s="8"/>
      <c r="AW224" s="8"/>
      <c r="AX224" s="8"/>
      <c r="AY224" s="8"/>
      <c r="AZ224" s="8"/>
      <c r="BA224" s="8"/>
      <c r="BB224" s="8"/>
      <c r="BC224" s="8"/>
    </row>
    <row r="225" spans="1:55" x14ac:dyDescent="0.25">
      <c r="A225" s="45">
        <v>73.5</v>
      </c>
      <c r="B225" s="47" t="b">
        <v>1</v>
      </c>
      <c r="U225" s="36"/>
      <c r="V225" s="36"/>
      <c r="W225" s="9"/>
      <c r="X225" s="8"/>
      <c r="Y225" s="8"/>
      <c r="Z225" s="8"/>
      <c r="AA225" s="8"/>
      <c r="AB225" s="8"/>
      <c r="AC225" s="8"/>
      <c r="AD225" s="8"/>
      <c r="AE225" s="8"/>
      <c r="AG225" s="36"/>
      <c r="AH225" s="36"/>
      <c r="AI225" s="9"/>
      <c r="AJ225" s="8"/>
      <c r="AK225" s="8"/>
      <c r="AL225" s="8"/>
      <c r="AM225" s="8"/>
      <c r="AN225" s="8"/>
      <c r="AO225" s="8"/>
      <c r="AP225" s="8"/>
      <c r="AQ225" s="8"/>
      <c r="AS225" s="36"/>
      <c r="AT225" s="36"/>
      <c r="AU225" s="9"/>
      <c r="AV225" s="8"/>
      <c r="AW225" s="8"/>
      <c r="AX225" s="8"/>
      <c r="AY225" s="8"/>
      <c r="AZ225" s="8"/>
      <c r="BA225" s="8"/>
      <c r="BB225" s="8"/>
      <c r="BC225" s="8"/>
    </row>
    <row r="226" spans="1:55" x14ac:dyDescent="0.25">
      <c r="A226" s="45">
        <v>73.400000000000006</v>
      </c>
      <c r="B226" s="47" t="b">
        <v>1</v>
      </c>
      <c r="U226" s="36"/>
      <c r="V226" s="36"/>
      <c r="W226" s="9"/>
      <c r="X226" s="8"/>
      <c r="Y226" s="8"/>
      <c r="Z226" s="8"/>
      <c r="AA226" s="8"/>
      <c r="AB226" s="8"/>
      <c r="AC226" s="8"/>
      <c r="AD226" s="8"/>
      <c r="AE226" s="8"/>
      <c r="AG226" s="36"/>
      <c r="AH226" s="36"/>
      <c r="AI226" s="9"/>
      <c r="AJ226" s="8"/>
      <c r="AK226" s="8"/>
      <c r="AL226" s="8"/>
      <c r="AM226" s="8"/>
      <c r="AN226" s="8"/>
      <c r="AO226" s="8"/>
      <c r="AP226" s="8"/>
      <c r="AQ226" s="8"/>
      <c r="AS226" s="36"/>
      <c r="AT226" s="36"/>
      <c r="AU226" s="9"/>
      <c r="AV226" s="8"/>
      <c r="AW226" s="8"/>
      <c r="AX226" s="8"/>
      <c r="AY226" s="8"/>
      <c r="AZ226" s="8"/>
      <c r="BA226" s="8"/>
      <c r="BB226" s="8"/>
      <c r="BC226" s="8"/>
    </row>
    <row r="227" spans="1:55" x14ac:dyDescent="0.25">
      <c r="A227" s="45">
        <v>73.3</v>
      </c>
      <c r="B227" s="47" t="b">
        <v>1</v>
      </c>
      <c r="U227" s="36"/>
      <c r="V227" s="36"/>
      <c r="W227" s="9"/>
      <c r="X227" s="8"/>
      <c r="Y227" s="8"/>
      <c r="Z227" s="8"/>
      <c r="AA227" s="8"/>
      <c r="AB227" s="8"/>
      <c r="AC227" s="8"/>
      <c r="AD227" s="8"/>
      <c r="AE227" s="8"/>
      <c r="AG227" s="36"/>
      <c r="AH227" s="36"/>
      <c r="AI227" s="9"/>
      <c r="AJ227" s="8"/>
      <c r="AK227" s="8"/>
      <c r="AL227" s="8"/>
      <c r="AM227" s="8"/>
      <c r="AN227" s="8"/>
      <c r="AO227" s="8"/>
      <c r="AP227" s="8"/>
      <c r="AQ227" s="8"/>
      <c r="AS227" s="36"/>
      <c r="AT227" s="36"/>
      <c r="AU227" s="9"/>
      <c r="AV227" s="8"/>
      <c r="AW227" s="8"/>
      <c r="AX227" s="8"/>
      <c r="AY227" s="8"/>
      <c r="AZ227" s="8"/>
      <c r="BA227" s="8"/>
      <c r="BB227" s="8"/>
      <c r="BC227" s="8"/>
    </row>
    <row r="228" spans="1:55" x14ac:dyDescent="0.25">
      <c r="A228" s="45">
        <v>72.3</v>
      </c>
      <c r="B228" s="47" t="b">
        <v>1</v>
      </c>
      <c r="U228" s="36"/>
      <c r="V228" s="36"/>
      <c r="W228" s="9"/>
      <c r="X228" s="8"/>
      <c r="Y228" s="8"/>
      <c r="Z228" s="8"/>
      <c r="AA228" s="8"/>
      <c r="AB228" s="8"/>
      <c r="AC228" s="8"/>
      <c r="AD228" s="8"/>
      <c r="AE228" s="8"/>
      <c r="AG228" s="36"/>
      <c r="AH228" s="36"/>
      <c r="AI228" s="9"/>
      <c r="AJ228" s="8"/>
      <c r="AK228" s="8"/>
      <c r="AL228" s="8"/>
      <c r="AM228" s="8"/>
      <c r="AN228" s="8"/>
      <c r="AO228" s="8"/>
      <c r="AP228" s="8"/>
      <c r="AQ228" s="8"/>
      <c r="AS228" s="36"/>
      <c r="AT228" s="36"/>
      <c r="AU228" s="9"/>
      <c r="AV228" s="8"/>
      <c r="AW228" s="8"/>
      <c r="AX228" s="8"/>
      <c r="AY228" s="8"/>
      <c r="AZ228" s="8"/>
      <c r="BA228" s="8"/>
      <c r="BB228" s="8"/>
      <c r="BC228" s="8"/>
    </row>
    <row r="229" spans="1:55" x14ac:dyDescent="0.25">
      <c r="A229" s="45">
        <v>72</v>
      </c>
      <c r="B229" s="47" t="b">
        <v>1</v>
      </c>
      <c r="U229" s="36"/>
      <c r="V229" s="36"/>
      <c r="W229" s="9"/>
      <c r="X229" s="8"/>
      <c r="Y229" s="8"/>
      <c r="Z229" s="8"/>
      <c r="AA229" s="8"/>
      <c r="AB229" s="8"/>
      <c r="AC229" s="8"/>
      <c r="AD229" s="8"/>
      <c r="AE229" s="8"/>
      <c r="AG229" s="36"/>
      <c r="AH229" s="36"/>
      <c r="AI229" s="9"/>
      <c r="AJ229" s="8"/>
      <c r="AK229" s="8"/>
      <c r="AL229" s="8"/>
      <c r="AM229" s="8"/>
      <c r="AN229" s="8"/>
      <c r="AO229" s="8"/>
      <c r="AP229" s="8"/>
      <c r="AQ229" s="8"/>
      <c r="AS229" s="36"/>
      <c r="AT229" s="36"/>
      <c r="AU229" s="9"/>
      <c r="AV229" s="8"/>
      <c r="AW229" s="8"/>
      <c r="AX229" s="8"/>
      <c r="AY229" s="8"/>
      <c r="AZ229" s="8"/>
      <c r="BA229" s="8"/>
      <c r="BB229" s="8"/>
      <c r="BC229" s="8"/>
    </row>
    <row r="230" spans="1:55" x14ac:dyDescent="0.25">
      <c r="A230" s="45">
        <v>71.7</v>
      </c>
      <c r="B230" s="47" t="b">
        <v>1</v>
      </c>
      <c r="U230" s="36"/>
      <c r="V230" s="36"/>
      <c r="W230" s="9"/>
      <c r="X230" s="8"/>
      <c r="Y230" s="8"/>
      <c r="Z230" s="8"/>
      <c r="AA230" s="8"/>
      <c r="AB230" s="8"/>
      <c r="AC230" s="8"/>
      <c r="AD230" s="8"/>
      <c r="AE230" s="8"/>
      <c r="AG230" s="36"/>
      <c r="AH230" s="36"/>
      <c r="AI230" s="9"/>
      <c r="AJ230" s="8"/>
      <c r="AK230" s="8"/>
      <c r="AL230" s="8"/>
      <c r="AM230" s="8"/>
      <c r="AN230" s="8"/>
      <c r="AO230" s="8"/>
      <c r="AP230" s="8"/>
      <c r="AQ230" s="8"/>
      <c r="AS230" s="36"/>
      <c r="AT230" s="36"/>
      <c r="AU230" s="9"/>
      <c r="AV230" s="8"/>
      <c r="AW230" s="8"/>
      <c r="AX230" s="8"/>
      <c r="AY230" s="8"/>
      <c r="AZ230" s="8"/>
      <c r="BA230" s="8"/>
      <c r="BB230" s="8"/>
      <c r="BC230" s="8"/>
    </row>
    <row r="231" spans="1:55" x14ac:dyDescent="0.25">
      <c r="A231" s="45">
        <v>71.900000000000006</v>
      </c>
      <c r="B231" s="47" t="b">
        <v>1</v>
      </c>
      <c r="U231" s="36"/>
      <c r="V231" s="36"/>
      <c r="W231" s="9"/>
      <c r="X231" s="8"/>
      <c r="Y231" s="8"/>
      <c r="Z231" s="8"/>
      <c r="AA231" s="8"/>
      <c r="AB231" s="8"/>
      <c r="AC231" s="8"/>
      <c r="AD231" s="8"/>
      <c r="AE231" s="8"/>
      <c r="AG231" s="36"/>
      <c r="AH231" s="36"/>
      <c r="AI231" s="9"/>
      <c r="AJ231" s="8"/>
      <c r="AK231" s="8"/>
      <c r="AL231" s="8"/>
      <c r="AM231" s="8"/>
      <c r="AN231" s="8"/>
      <c r="AO231" s="8"/>
      <c r="AP231" s="8"/>
      <c r="AQ231" s="8"/>
      <c r="AS231" s="36"/>
      <c r="AT231" s="36"/>
      <c r="AU231" s="9"/>
      <c r="AV231" s="8"/>
      <c r="AW231" s="8"/>
      <c r="AX231" s="8"/>
      <c r="AY231" s="8"/>
      <c r="AZ231" s="8"/>
      <c r="BA231" s="8"/>
      <c r="BB231" s="8"/>
      <c r="BC231" s="8"/>
    </row>
    <row r="232" spans="1:55" x14ac:dyDescent="0.25">
      <c r="A232" s="45">
        <v>72</v>
      </c>
      <c r="B232" s="47" t="b">
        <v>1</v>
      </c>
      <c r="U232" s="36"/>
      <c r="V232" s="36"/>
      <c r="W232" s="9"/>
      <c r="X232" s="8"/>
      <c r="Y232" s="8"/>
      <c r="Z232" s="8"/>
      <c r="AA232" s="8"/>
      <c r="AB232" s="8"/>
      <c r="AC232" s="8"/>
      <c r="AD232" s="8"/>
      <c r="AE232" s="8"/>
      <c r="AG232" s="36"/>
      <c r="AH232" s="36"/>
      <c r="AI232" s="9"/>
      <c r="AJ232" s="8"/>
      <c r="AK232" s="8"/>
      <c r="AL232" s="8"/>
      <c r="AM232" s="8"/>
      <c r="AN232" s="8"/>
      <c r="AO232" s="8"/>
      <c r="AP232" s="8"/>
      <c r="AQ232" s="8"/>
      <c r="AS232" s="36"/>
      <c r="AT232" s="36"/>
      <c r="AU232" s="9"/>
      <c r="AV232" s="8"/>
      <c r="AW232" s="8"/>
      <c r="AX232" s="8"/>
      <c r="AY232" s="8"/>
      <c r="AZ232" s="8"/>
      <c r="BA232" s="8"/>
      <c r="BB232" s="8"/>
      <c r="BC232" s="8"/>
    </row>
    <row r="233" spans="1:55" x14ac:dyDescent="0.25">
      <c r="A233" s="45">
        <v>73</v>
      </c>
      <c r="B233" s="47" t="b">
        <v>1</v>
      </c>
      <c r="U233" s="36"/>
      <c r="V233" s="36"/>
      <c r="W233" s="9"/>
      <c r="X233" s="8"/>
      <c r="Y233" s="8"/>
      <c r="Z233" s="8"/>
      <c r="AA233" s="8"/>
      <c r="AB233" s="8"/>
      <c r="AC233" s="8"/>
      <c r="AD233" s="8"/>
      <c r="AE233" s="8"/>
      <c r="AG233" s="36"/>
      <c r="AH233" s="36"/>
      <c r="AI233" s="9"/>
      <c r="AJ233" s="8"/>
      <c r="AK233" s="8"/>
      <c r="AL233" s="8"/>
      <c r="AM233" s="8"/>
      <c r="AN233" s="8"/>
      <c r="AO233" s="8"/>
      <c r="AP233" s="8"/>
      <c r="AQ233" s="8"/>
      <c r="AS233" s="36"/>
      <c r="AT233" s="36"/>
      <c r="AU233" s="9"/>
      <c r="AV233" s="8"/>
      <c r="AW233" s="8"/>
      <c r="AX233" s="8"/>
      <c r="AY233" s="8"/>
      <c r="AZ233" s="8"/>
      <c r="BA233" s="8"/>
      <c r="BB233" s="8"/>
      <c r="BC233" s="8"/>
    </row>
    <row r="234" spans="1:55" x14ac:dyDescent="0.25">
      <c r="A234" s="45">
        <v>70</v>
      </c>
      <c r="B234" s="47" t="b">
        <v>1</v>
      </c>
      <c r="U234" s="36"/>
      <c r="V234" s="36"/>
      <c r="W234" s="9"/>
      <c r="X234" s="8"/>
      <c r="Y234" s="8"/>
      <c r="Z234" s="8"/>
      <c r="AA234" s="8"/>
      <c r="AB234" s="8"/>
      <c r="AC234" s="8"/>
      <c r="AD234" s="8"/>
      <c r="AE234" s="8"/>
      <c r="AG234" s="36"/>
      <c r="AH234" s="36"/>
      <c r="AI234" s="9"/>
      <c r="AJ234" s="8"/>
      <c r="AK234" s="8"/>
      <c r="AL234" s="8"/>
      <c r="AM234" s="8"/>
      <c r="AN234" s="8"/>
      <c r="AO234" s="8"/>
      <c r="AP234" s="8"/>
      <c r="AQ234" s="8"/>
      <c r="AS234" s="36"/>
      <c r="AT234" s="36"/>
      <c r="AU234" s="9"/>
      <c r="AV234" s="8"/>
      <c r="AW234" s="8"/>
      <c r="AX234" s="8"/>
      <c r="AY234" s="8"/>
      <c r="AZ234" s="8"/>
      <c r="BA234" s="8"/>
      <c r="BB234" s="8"/>
      <c r="BC234" s="8"/>
    </row>
    <row r="235" spans="1:55" x14ac:dyDescent="0.25">
      <c r="A235" s="45">
        <v>70</v>
      </c>
      <c r="B235" s="47" t="b">
        <v>1</v>
      </c>
      <c r="U235" s="36"/>
      <c r="V235" s="36"/>
      <c r="W235" s="9"/>
      <c r="X235" s="8"/>
      <c r="Y235" s="8"/>
      <c r="Z235" s="8"/>
      <c r="AA235" s="8"/>
      <c r="AB235" s="8"/>
      <c r="AC235" s="8"/>
      <c r="AD235" s="8"/>
      <c r="AE235" s="8"/>
      <c r="AG235" s="36"/>
      <c r="AH235" s="36"/>
      <c r="AI235" s="9"/>
      <c r="AJ235" s="8"/>
      <c r="AK235" s="8"/>
      <c r="AL235" s="8"/>
      <c r="AM235" s="8"/>
      <c r="AN235" s="8"/>
      <c r="AO235" s="8"/>
      <c r="AP235" s="8"/>
      <c r="AQ235" s="8"/>
      <c r="AS235" s="36"/>
      <c r="AT235" s="36"/>
      <c r="AU235" s="9"/>
      <c r="AV235" s="8"/>
      <c r="AW235" s="8"/>
      <c r="AX235" s="8"/>
      <c r="AY235" s="8"/>
      <c r="AZ235" s="8"/>
      <c r="BA235" s="8"/>
      <c r="BB235" s="8"/>
      <c r="BC235" s="8"/>
    </row>
    <row r="236" spans="1:55" x14ac:dyDescent="0.25">
      <c r="A236" s="45">
        <v>69.8</v>
      </c>
      <c r="B236" s="47" t="b">
        <v>1</v>
      </c>
      <c r="U236" s="36"/>
      <c r="V236" s="36"/>
      <c r="W236" s="9"/>
      <c r="X236" s="8"/>
      <c r="Y236" s="8"/>
      <c r="Z236" s="8"/>
      <c r="AA236" s="8"/>
      <c r="AB236" s="8"/>
      <c r="AC236" s="8"/>
      <c r="AD236" s="8"/>
      <c r="AE236" s="8"/>
      <c r="AG236" s="36"/>
      <c r="AH236" s="36"/>
      <c r="AI236" s="9"/>
      <c r="AJ236" s="8"/>
      <c r="AK236" s="8"/>
      <c r="AL236" s="8"/>
      <c r="AM236" s="8"/>
      <c r="AN236" s="8"/>
      <c r="AO236" s="8"/>
      <c r="AP236" s="8"/>
      <c r="AQ236" s="8"/>
      <c r="AS236" s="36"/>
      <c r="AT236" s="36"/>
      <c r="AU236" s="9"/>
      <c r="AV236" s="8"/>
      <c r="AW236" s="8"/>
      <c r="AX236" s="8"/>
      <c r="AY236" s="8"/>
      <c r="AZ236" s="8"/>
      <c r="BA236" s="8"/>
      <c r="BB236" s="8"/>
      <c r="BC236" s="8"/>
    </row>
    <row r="237" spans="1:55" x14ac:dyDescent="0.25">
      <c r="A237" s="45">
        <v>68.900000000000006</v>
      </c>
      <c r="B237" s="47" t="b">
        <v>1</v>
      </c>
      <c r="U237" s="36"/>
      <c r="V237" s="36"/>
      <c r="W237" s="9"/>
      <c r="X237" s="8"/>
      <c r="Y237" s="8"/>
      <c r="Z237" s="8"/>
      <c r="AA237" s="8"/>
      <c r="AB237" s="8"/>
      <c r="AC237" s="8"/>
      <c r="AD237" s="8"/>
      <c r="AE237" s="8"/>
      <c r="AG237" s="36"/>
      <c r="AH237" s="36"/>
      <c r="AI237" s="9"/>
      <c r="AJ237" s="8"/>
      <c r="AK237" s="8"/>
      <c r="AL237" s="8"/>
      <c r="AM237" s="8"/>
      <c r="AN237" s="8"/>
      <c r="AO237" s="8"/>
      <c r="AP237" s="8"/>
      <c r="AQ237" s="8"/>
      <c r="AS237" s="36"/>
      <c r="AT237" s="36"/>
      <c r="AU237" s="9"/>
      <c r="AV237" s="8"/>
      <c r="AW237" s="8"/>
      <c r="AX237" s="8"/>
      <c r="AY237" s="8"/>
      <c r="AZ237" s="8"/>
      <c r="BA237" s="8"/>
      <c r="BB237" s="8"/>
      <c r="BC237" s="8"/>
    </row>
    <row r="238" spans="1:55" x14ac:dyDescent="0.25">
      <c r="A238" s="45">
        <v>68.099999999999994</v>
      </c>
      <c r="B238" s="47" t="b">
        <v>1</v>
      </c>
      <c r="U238" s="36"/>
      <c r="V238" s="36"/>
      <c r="W238" s="9"/>
      <c r="X238" s="8"/>
      <c r="Y238" s="8"/>
      <c r="Z238" s="8"/>
      <c r="AA238" s="8"/>
      <c r="AB238" s="8"/>
      <c r="AC238" s="8"/>
      <c r="AD238" s="8"/>
      <c r="AE238" s="8"/>
      <c r="AG238" s="36"/>
      <c r="AH238" s="36"/>
      <c r="AI238" s="9"/>
      <c r="AJ238" s="8"/>
      <c r="AK238" s="8"/>
      <c r="AL238" s="8"/>
      <c r="AM238" s="8"/>
      <c r="AN238" s="8"/>
      <c r="AO238" s="8"/>
      <c r="AP238" s="8"/>
      <c r="AQ238" s="8"/>
      <c r="AS238" s="36"/>
      <c r="AT238" s="36"/>
      <c r="AU238" s="9"/>
      <c r="AV238" s="8"/>
      <c r="AW238" s="8"/>
      <c r="AX238" s="8"/>
      <c r="AY238" s="8"/>
      <c r="AZ238" s="8"/>
      <c r="BA238" s="8"/>
      <c r="BB238" s="8"/>
      <c r="BC238" s="8"/>
    </row>
    <row r="239" spans="1:55" x14ac:dyDescent="0.25">
      <c r="A239" s="45">
        <v>68.2</v>
      </c>
      <c r="B239" s="47" t="b">
        <v>1</v>
      </c>
      <c r="U239" s="36"/>
      <c r="V239" s="36"/>
      <c r="W239" s="9"/>
      <c r="X239" s="8"/>
      <c r="Y239" s="8"/>
      <c r="Z239" s="8"/>
      <c r="AA239" s="8"/>
      <c r="AB239" s="8"/>
      <c r="AC239" s="8"/>
      <c r="AD239" s="8"/>
      <c r="AE239" s="8"/>
      <c r="AG239" s="36"/>
      <c r="AH239" s="36"/>
      <c r="AI239" s="9"/>
      <c r="AJ239" s="8"/>
      <c r="AK239" s="8"/>
      <c r="AL239" s="8"/>
      <c r="AM239" s="8"/>
      <c r="AN239" s="8"/>
      <c r="AO239" s="8"/>
      <c r="AP239" s="8"/>
      <c r="AQ239" s="8"/>
      <c r="AS239" s="36"/>
      <c r="AT239" s="36"/>
      <c r="AU239" s="9"/>
      <c r="AV239" s="8"/>
      <c r="AW239" s="8"/>
      <c r="AX239" s="8"/>
      <c r="AY239" s="8"/>
      <c r="AZ239" s="8"/>
      <c r="BA239" s="8"/>
      <c r="BB239" s="8"/>
      <c r="BC239" s="8"/>
    </row>
    <row r="240" spans="1:55" x14ac:dyDescent="0.25">
      <c r="A240" s="45">
        <v>67.7</v>
      </c>
      <c r="B240" s="47" t="b">
        <v>1</v>
      </c>
      <c r="U240" s="36"/>
      <c r="V240" s="36"/>
      <c r="W240" s="9"/>
      <c r="X240" s="8"/>
      <c r="Y240" s="8"/>
      <c r="Z240" s="8"/>
      <c r="AA240" s="8"/>
      <c r="AB240" s="8"/>
      <c r="AC240" s="8"/>
      <c r="AD240" s="8"/>
      <c r="AE240" s="8"/>
      <c r="AG240" s="36"/>
      <c r="AH240" s="36"/>
      <c r="AI240" s="9"/>
      <c r="AJ240" s="8"/>
      <c r="AK240" s="8"/>
      <c r="AL240" s="8"/>
      <c r="AM240" s="8"/>
      <c r="AN240" s="8"/>
      <c r="AO240" s="8"/>
      <c r="AP240" s="8"/>
      <c r="AQ240" s="8"/>
      <c r="AS240" s="36"/>
      <c r="AT240" s="36"/>
      <c r="AU240" s="9"/>
      <c r="AV240" s="8"/>
      <c r="AW240" s="8"/>
      <c r="AX240" s="8"/>
      <c r="AY240" s="8"/>
      <c r="AZ240" s="8"/>
      <c r="BA240" s="8"/>
      <c r="BB240" s="8"/>
      <c r="BC240" s="8"/>
    </row>
    <row r="241" spans="1:55" x14ac:dyDescent="0.25">
      <c r="A241" s="45">
        <v>67.2</v>
      </c>
      <c r="B241" s="47" t="b">
        <v>1</v>
      </c>
      <c r="U241" s="36"/>
      <c r="V241" s="36"/>
      <c r="W241" s="9"/>
      <c r="X241" s="8"/>
      <c r="Y241" s="8"/>
      <c r="Z241" s="8"/>
      <c r="AA241" s="8"/>
      <c r="AB241" s="8"/>
      <c r="AC241" s="8"/>
      <c r="AD241" s="8"/>
      <c r="AE241" s="8"/>
      <c r="AG241" s="36"/>
      <c r="AH241" s="36"/>
      <c r="AI241" s="9"/>
      <c r="AJ241" s="8"/>
      <c r="AK241" s="8"/>
      <c r="AL241" s="8"/>
      <c r="AM241" s="8"/>
      <c r="AN241" s="8"/>
      <c r="AO241" s="8"/>
      <c r="AP241" s="8"/>
      <c r="AQ241" s="8"/>
      <c r="AS241" s="36"/>
      <c r="AT241" s="36"/>
      <c r="AU241" s="9"/>
      <c r="AV241" s="8"/>
      <c r="AW241" s="8"/>
      <c r="AX241" s="8"/>
      <c r="AY241" s="8"/>
      <c r="AZ241" s="8"/>
      <c r="BA241" s="8"/>
      <c r="BB241" s="8"/>
      <c r="BC241" s="8"/>
    </row>
    <row r="242" spans="1:55" x14ac:dyDescent="0.25">
      <c r="A242" s="45">
        <v>67.7</v>
      </c>
      <c r="B242" s="47" t="b">
        <v>1</v>
      </c>
      <c r="U242" s="36"/>
      <c r="V242" s="36"/>
      <c r="W242" s="9"/>
      <c r="X242" s="8"/>
      <c r="Y242" s="8"/>
      <c r="Z242" s="8"/>
      <c r="AA242" s="8"/>
      <c r="AB242" s="8"/>
      <c r="AC242" s="8"/>
      <c r="AD242" s="8"/>
      <c r="AE242" s="8"/>
      <c r="AG242" s="36"/>
      <c r="AH242" s="36"/>
      <c r="AI242" s="9"/>
      <c r="AJ242" s="8"/>
      <c r="AK242" s="8"/>
      <c r="AL242" s="8"/>
      <c r="AM242" s="8"/>
      <c r="AN242" s="8"/>
      <c r="AO242" s="8"/>
      <c r="AP242" s="8"/>
      <c r="AQ242" s="8"/>
      <c r="AS242" s="36"/>
      <c r="AT242" s="36"/>
      <c r="AU242" s="9"/>
      <c r="AV242" s="8"/>
      <c r="AW242" s="8"/>
      <c r="AX242" s="8"/>
      <c r="AY242" s="8"/>
      <c r="AZ242" s="8"/>
      <c r="BA242" s="8"/>
      <c r="BB242" s="8"/>
      <c r="BC242" s="8"/>
    </row>
    <row r="243" spans="1:55" x14ac:dyDescent="0.25">
      <c r="A243" s="45">
        <v>68</v>
      </c>
      <c r="B243" s="47" t="b">
        <v>1</v>
      </c>
      <c r="U243" s="36"/>
      <c r="V243" s="36"/>
      <c r="W243" s="9"/>
      <c r="X243" s="8"/>
      <c r="Y243" s="8"/>
      <c r="Z243" s="8"/>
      <c r="AA243" s="8"/>
      <c r="AB243" s="8"/>
      <c r="AC243" s="8"/>
      <c r="AD243" s="8"/>
      <c r="AE243" s="8"/>
      <c r="AG243" s="36"/>
      <c r="AH243" s="36"/>
      <c r="AI243" s="9"/>
      <c r="AJ243" s="8"/>
      <c r="AK243" s="8"/>
      <c r="AL243" s="8"/>
      <c r="AM243" s="8"/>
      <c r="AN243" s="8"/>
      <c r="AO243" s="8"/>
      <c r="AP243" s="8"/>
      <c r="AQ243" s="8"/>
      <c r="AS243" s="36"/>
      <c r="AT243" s="36"/>
      <c r="AU243" s="9"/>
      <c r="AV243" s="8"/>
      <c r="AW243" s="8"/>
      <c r="AX243" s="8"/>
      <c r="AY243" s="8"/>
      <c r="AZ243" s="8"/>
      <c r="BA243" s="8"/>
      <c r="BB243" s="8"/>
      <c r="BC243" s="8"/>
    </row>
    <row r="244" spans="1:55" x14ac:dyDescent="0.25">
      <c r="A244" s="45">
        <v>81.099999999999994</v>
      </c>
      <c r="B244" s="47" t="b">
        <v>1</v>
      </c>
      <c r="U244" s="36"/>
      <c r="V244" s="36"/>
      <c r="W244" s="9"/>
      <c r="X244" s="8"/>
      <c r="Y244" s="8"/>
      <c r="Z244" s="8"/>
      <c r="AA244" s="8"/>
      <c r="AB244" s="8"/>
      <c r="AC244" s="8"/>
      <c r="AD244" s="8"/>
      <c r="AE244" s="8"/>
      <c r="AG244" s="36"/>
      <c r="AH244" s="36"/>
      <c r="AI244" s="9"/>
      <c r="AJ244" s="8"/>
      <c r="AK244" s="8"/>
      <c r="AL244" s="8"/>
      <c r="AM244" s="8"/>
      <c r="AN244" s="8"/>
      <c r="AO244" s="8"/>
      <c r="AP244" s="8"/>
      <c r="AQ244" s="8"/>
      <c r="AS244" s="36"/>
      <c r="AT244" s="36"/>
      <c r="AU244" s="9"/>
      <c r="AV244" s="8"/>
      <c r="AW244" s="8"/>
      <c r="AX244" s="8"/>
      <c r="AY244" s="8"/>
      <c r="AZ244" s="8"/>
      <c r="BA244" s="8"/>
      <c r="BB244" s="8"/>
      <c r="BC244" s="8"/>
    </row>
    <row r="245" spans="1:55" x14ac:dyDescent="0.25">
      <c r="A245" s="45">
        <v>89</v>
      </c>
      <c r="B245" s="47" t="b">
        <v>1</v>
      </c>
      <c r="U245" s="36"/>
      <c r="V245" s="36"/>
      <c r="W245" s="9"/>
      <c r="X245" s="8"/>
      <c r="Y245" s="8"/>
      <c r="Z245" s="8"/>
      <c r="AA245" s="8"/>
      <c r="AB245" s="8"/>
      <c r="AC245" s="8"/>
      <c r="AD245" s="8"/>
      <c r="AE245" s="8"/>
      <c r="AG245" s="36"/>
      <c r="AH245" s="36"/>
      <c r="AI245" s="9"/>
      <c r="AJ245" s="8"/>
      <c r="AK245" s="8"/>
      <c r="AL245" s="8"/>
      <c r="AM245" s="8"/>
      <c r="AN245" s="8"/>
      <c r="AO245" s="8"/>
      <c r="AP245" s="8"/>
      <c r="AQ245" s="8"/>
      <c r="AS245" s="36"/>
      <c r="AT245" s="36"/>
      <c r="AU245" s="9"/>
      <c r="AV245" s="8"/>
      <c r="AW245" s="8"/>
      <c r="AX245" s="8"/>
      <c r="AY245" s="8"/>
      <c r="AZ245" s="8"/>
      <c r="BA245" s="8"/>
      <c r="BB245" s="8"/>
      <c r="BC245" s="8"/>
    </row>
    <row r="246" spans="1:55" x14ac:dyDescent="0.25">
      <c r="A246" s="45">
        <v>87</v>
      </c>
      <c r="B246" s="47" t="b">
        <v>1</v>
      </c>
      <c r="U246" s="36"/>
      <c r="V246" s="36"/>
      <c r="W246" s="9"/>
      <c r="X246" s="8"/>
      <c r="Y246" s="8"/>
      <c r="Z246" s="8"/>
      <c r="AA246" s="8"/>
      <c r="AB246" s="8"/>
      <c r="AC246" s="8"/>
      <c r="AD246" s="8"/>
      <c r="AE246" s="8"/>
      <c r="AG246" s="36"/>
      <c r="AH246" s="36"/>
      <c r="AI246" s="9"/>
      <c r="AJ246" s="8"/>
      <c r="AK246" s="8"/>
      <c r="AL246" s="8"/>
      <c r="AM246" s="8"/>
      <c r="AN246" s="8"/>
      <c r="AO246" s="8"/>
      <c r="AP246" s="8"/>
      <c r="AQ246" s="8"/>
      <c r="AS246" s="36"/>
      <c r="AT246" s="36"/>
      <c r="AU246" s="9"/>
      <c r="AV246" s="8"/>
      <c r="AW246" s="8"/>
      <c r="AX246" s="8"/>
      <c r="AY246" s="8"/>
      <c r="AZ246" s="8"/>
      <c r="BA246" s="8"/>
      <c r="BB246" s="8"/>
      <c r="BC246" s="8"/>
    </row>
    <row r="247" spans="1:55" x14ac:dyDescent="0.25">
      <c r="A247" s="45">
        <v>83</v>
      </c>
      <c r="B247" s="47" t="b">
        <v>1</v>
      </c>
      <c r="U247" s="36"/>
      <c r="V247" s="36"/>
      <c r="W247" s="9"/>
      <c r="X247" s="8"/>
      <c r="Y247" s="8"/>
      <c r="Z247" s="8"/>
      <c r="AA247" s="8"/>
      <c r="AB247" s="8"/>
      <c r="AC247" s="8"/>
      <c r="AD247" s="8"/>
      <c r="AE247" s="8"/>
      <c r="AG247" s="36"/>
      <c r="AH247" s="36"/>
      <c r="AI247" s="9"/>
      <c r="AJ247" s="8"/>
      <c r="AK247" s="8"/>
      <c r="AL247" s="8"/>
      <c r="AM247" s="8"/>
      <c r="AN247" s="8"/>
      <c r="AO247" s="8"/>
      <c r="AP247" s="8"/>
      <c r="AQ247" s="8"/>
      <c r="AS247" s="36"/>
      <c r="AT247" s="36"/>
      <c r="AU247" s="9"/>
      <c r="AV247" s="8"/>
      <c r="AW247" s="8"/>
      <c r="AX247" s="8"/>
      <c r="AY247" s="8"/>
      <c r="AZ247" s="8"/>
      <c r="BA247" s="8"/>
      <c r="BB247" s="8"/>
      <c r="BC247" s="8"/>
    </row>
    <row r="248" spans="1:55" x14ac:dyDescent="0.25">
      <c r="A248" s="45">
        <v>83</v>
      </c>
      <c r="B248" s="47" t="b">
        <v>1</v>
      </c>
      <c r="U248" s="36"/>
      <c r="V248" s="36"/>
      <c r="W248" s="9"/>
      <c r="X248" s="8"/>
      <c r="Y248" s="8"/>
      <c r="Z248" s="8"/>
      <c r="AA248" s="8"/>
      <c r="AB248" s="8"/>
      <c r="AC248" s="8"/>
      <c r="AD248" s="8"/>
      <c r="AE248" s="8"/>
      <c r="AG248" s="36"/>
      <c r="AH248" s="36"/>
      <c r="AI248" s="9"/>
      <c r="AJ248" s="8"/>
      <c r="AK248" s="8"/>
      <c r="AL248" s="8"/>
      <c r="AM248" s="8"/>
      <c r="AN248" s="8"/>
      <c r="AO248" s="8"/>
      <c r="AP248" s="8"/>
      <c r="AQ248" s="8"/>
      <c r="AS248" s="36"/>
      <c r="AT248" s="36"/>
      <c r="AU248" s="9"/>
      <c r="AV248" s="8"/>
      <c r="AW248" s="8"/>
      <c r="AX248" s="8"/>
      <c r="AY248" s="8"/>
      <c r="AZ248" s="8"/>
      <c r="BA248" s="8"/>
      <c r="BB248" s="8"/>
      <c r="BC248" s="8"/>
    </row>
    <row r="249" spans="1:55" x14ac:dyDescent="0.25">
      <c r="A249" s="45">
        <v>80</v>
      </c>
      <c r="B249" s="47" t="b">
        <v>1</v>
      </c>
      <c r="U249" s="36"/>
      <c r="V249" s="36"/>
      <c r="W249" s="9"/>
      <c r="X249" s="8"/>
      <c r="Y249" s="8"/>
      <c r="Z249" s="8"/>
      <c r="AA249" s="8"/>
      <c r="AB249" s="8"/>
      <c r="AC249" s="8"/>
      <c r="AD249" s="8"/>
      <c r="AE249" s="8"/>
      <c r="AG249" s="36"/>
      <c r="AH249" s="36"/>
      <c r="AI249" s="9"/>
      <c r="AJ249" s="8"/>
      <c r="AK249" s="8"/>
      <c r="AL249" s="8"/>
      <c r="AM249" s="8"/>
      <c r="AN249" s="8"/>
      <c r="AO249" s="8"/>
      <c r="AP249" s="8"/>
      <c r="AQ249" s="8"/>
      <c r="AS249" s="36"/>
      <c r="AT249" s="36"/>
      <c r="AU249" s="9"/>
      <c r="AV249" s="8"/>
      <c r="AW249" s="8"/>
      <c r="AX249" s="8"/>
      <c r="AY249" s="8"/>
      <c r="AZ249" s="8"/>
      <c r="BA249" s="8"/>
      <c r="BB249" s="8"/>
      <c r="BC249" s="8"/>
    </row>
    <row r="250" spans="1:55" x14ac:dyDescent="0.25">
      <c r="A250" s="45">
        <v>79.8</v>
      </c>
      <c r="B250" s="47" t="b">
        <v>1</v>
      </c>
      <c r="U250" s="36"/>
      <c r="V250" s="36"/>
      <c r="W250" s="9"/>
      <c r="X250" s="8"/>
      <c r="Y250" s="8"/>
      <c r="Z250" s="8"/>
      <c r="AA250" s="8"/>
      <c r="AB250" s="8"/>
      <c r="AC250" s="8"/>
      <c r="AD250" s="8"/>
      <c r="AE250" s="8"/>
      <c r="AG250" s="36"/>
      <c r="AH250" s="36"/>
      <c r="AI250" s="9"/>
      <c r="AJ250" s="8"/>
      <c r="AK250" s="8"/>
      <c r="AL250" s="8"/>
      <c r="AM250" s="8"/>
      <c r="AN250" s="8"/>
      <c r="AO250" s="8"/>
      <c r="AP250" s="8"/>
      <c r="AQ250" s="8"/>
      <c r="AS250" s="36"/>
      <c r="AT250" s="36"/>
      <c r="AU250" s="9"/>
      <c r="AV250" s="8"/>
      <c r="AW250" s="8"/>
      <c r="AX250" s="8"/>
      <c r="AY250" s="8"/>
      <c r="AZ250" s="8"/>
      <c r="BA250" s="8"/>
      <c r="BB250" s="8"/>
      <c r="BC250" s="8"/>
    </row>
    <row r="251" spans="1:55" x14ac:dyDescent="0.25">
      <c r="A251" s="45">
        <v>79.5</v>
      </c>
      <c r="B251" s="47" t="b">
        <v>1</v>
      </c>
      <c r="U251" s="36"/>
      <c r="V251" s="36"/>
      <c r="W251" s="9"/>
      <c r="X251" s="8"/>
      <c r="Y251" s="8"/>
      <c r="Z251" s="8"/>
      <c r="AA251" s="8"/>
      <c r="AB251" s="8"/>
      <c r="AC251" s="8"/>
      <c r="AD251" s="8"/>
      <c r="AE251" s="8"/>
      <c r="AG251" s="36"/>
      <c r="AH251" s="36"/>
      <c r="AI251" s="9"/>
      <c r="AJ251" s="8"/>
      <c r="AK251" s="8"/>
      <c r="AL251" s="8"/>
      <c r="AM251" s="8"/>
      <c r="AN251" s="8"/>
      <c r="AO251" s="8"/>
      <c r="AP251" s="8"/>
      <c r="AQ251" s="8"/>
      <c r="AS251" s="36"/>
      <c r="AT251" s="36"/>
      <c r="AU251" s="9"/>
      <c r="AV251" s="8"/>
      <c r="AW251" s="8"/>
      <c r="AX251" s="8"/>
      <c r="AY251" s="8"/>
      <c r="AZ251" s="8"/>
      <c r="BA251" s="8"/>
      <c r="BB251" s="8"/>
      <c r="BC251" s="8"/>
    </row>
    <row r="252" spans="1:55" x14ac:dyDescent="0.25">
      <c r="A252" s="45">
        <v>79.5</v>
      </c>
      <c r="B252" s="47" t="b">
        <v>1</v>
      </c>
      <c r="U252" s="36"/>
      <c r="V252" s="36"/>
      <c r="W252" s="9"/>
      <c r="X252" s="8"/>
      <c r="Y252" s="8"/>
      <c r="Z252" s="8"/>
      <c r="AA252" s="8"/>
      <c r="AB252" s="8"/>
      <c r="AC252" s="8"/>
      <c r="AD252" s="8"/>
      <c r="AE252" s="8"/>
      <c r="AG252" s="36"/>
      <c r="AH252" s="36"/>
      <c r="AI252" s="9"/>
      <c r="AJ252" s="8"/>
      <c r="AK252" s="8"/>
      <c r="AL252" s="8"/>
      <c r="AM252" s="8"/>
      <c r="AN252" s="8"/>
      <c r="AO252" s="8"/>
      <c r="AP252" s="8"/>
      <c r="AQ252" s="8"/>
      <c r="AS252" s="36"/>
      <c r="AT252" s="36"/>
      <c r="AU252" s="9"/>
      <c r="AV252" s="8"/>
      <c r="AW252" s="8"/>
      <c r="AX252" s="8"/>
      <c r="AY252" s="8"/>
      <c r="AZ252" s="8"/>
      <c r="BA252" s="8"/>
      <c r="BB252" s="8"/>
      <c r="BC252" s="8"/>
    </row>
    <row r="253" spans="1:55" x14ac:dyDescent="0.25">
      <c r="A253" s="45">
        <v>79.400000000000006</v>
      </c>
      <c r="B253" s="47" t="b">
        <v>1</v>
      </c>
      <c r="U253" s="36"/>
      <c r="V253" s="36"/>
      <c r="W253" s="9"/>
      <c r="X253" s="8"/>
      <c r="Y253" s="8"/>
      <c r="Z253" s="8"/>
      <c r="AA253" s="8"/>
      <c r="AB253" s="8"/>
      <c r="AC253" s="8"/>
      <c r="AD253" s="8"/>
      <c r="AE253" s="8"/>
      <c r="AG253" s="36"/>
      <c r="AH253" s="36"/>
      <c r="AI253" s="9"/>
      <c r="AJ253" s="8"/>
      <c r="AK253" s="8"/>
      <c r="AL253" s="8"/>
      <c r="AM253" s="8"/>
      <c r="AN253" s="8"/>
      <c r="AO253" s="8"/>
      <c r="AP253" s="8"/>
      <c r="AQ253" s="8"/>
      <c r="AS253" s="36"/>
      <c r="AT253" s="36"/>
      <c r="AU253" s="9"/>
      <c r="AV253" s="8"/>
      <c r="AW253" s="8"/>
      <c r="AX253" s="8"/>
      <c r="AY253" s="8"/>
      <c r="AZ253" s="8"/>
      <c r="BA253" s="8"/>
      <c r="BB253" s="8"/>
      <c r="BC253" s="8"/>
    </row>
    <row r="254" spans="1:55" x14ac:dyDescent="0.25">
      <c r="A254" s="45">
        <v>78.900000000000006</v>
      </c>
      <c r="B254" s="47" t="b">
        <v>1</v>
      </c>
      <c r="U254" s="36"/>
      <c r="V254" s="36"/>
      <c r="W254" s="9"/>
      <c r="X254" s="8"/>
      <c r="Y254" s="8"/>
      <c r="Z254" s="8"/>
      <c r="AA254" s="8"/>
      <c r="AB254" s="8"/>
      <c r="AC254" s="8"/>
      <c r="AD254" s="8"/>
      <c r="AE254" s="8"/>
      <c r="AG254" s="36"/>
      <c r="AH254" s="36"/>
      <c r="AI254" s="9"/>
      <c r="AJ254" s="8"/>
      <c r="AK254" s="8"/>
      <c r="AL254" s="8"/>
      <c r="AM254" s="8"/>
      <c r="AN254" s="8"/>
      <c r="AO254" s="8"/>
      <c r="AP254" s="8"/>
      <c r="AQ254" s="8"/>
      <c r="AS254" s="36"/>
      <c r="AT254" s="36"/>
      <c r="AU254" s="9"/>
      <c r="AV254" s="8"/>
      <c r="AW254" s="8"/>
      <c r="AX254" s="8"/>
      <c r="AY254" s="8"/>
      <c r="AZ254" s="8"/>
      <c r="BA254" s="8"/>
      <c r="BB254" s="8"/>
      <c r="BC254" s="8"/>
    </row>
    <row r="255" spans="1:55" x14ac:dyDescent="0.25">
      <c r="A255" s="45">
        <v>78.8</v>
      </c>
      <c r="B255" s="47" t="b">
        <v>1</v>
      </c>
      <c r="U255" s="36"/>
      <c r="V255" s="36"/>
      <c r="W255" s="9"/>
      <c r="X255" s="8"/>
      <c r="Y255" s="8"/>
      <c r="Z255" s="8"/>
      <c r="AA255" s="8"/>
      <c r="AB255" s="8"/>
      <c r="AC255" s="8"/>
      <c r="AD255" s="8"/>
      <c r="AE255" s="8"/>
      <c r="AG255" s="36"/>
      <c r="AH255" s="36"/>
      <c r="AI255" s="9"/>
      <c r="AJ255" s="8"/>
      <c r="AK255" s="8"/>
      <c r="AL255" s="8"/>
      <c r="AM255" s="8"/>
      <c r="AN255" s="8"/>
      <c r="AO255" s="8"/>
      <c r="AP255" s="8"/>
      <c r="AQ255" s="8"/>
      <c r="AS255" s="36"/>
      <c r="AT255" s="36"/>
      <c r="AU255" s="9"/>
      <c r="AV255" s="8"/>
      <c r="AW255" s="8"/>
      <c r="AX255" s="8"/>
      <c r="AY255" s="8"/>
      <c r="AZ255" s="8"/>
      <c r="BA255" s="8"/>
      <c r="BB255" s="8"/>
      <c r="BC255" s="8"/>
    </row>
    <row r="256" spans="1:55" x14ac:dyDescent="0.25">
      <c r="A256" s="45">
        <v>78.3</v>
      </c>
      <c r="B256" s="47" t="b">
        <v>1</v>
      </c>
      <c r="U256" s="36"/>
      <c r="V256" s="36"/>
      <c r="W256" s="9"/>
      <c r="X256" s="8"/>
      <c r="Y256" s="8"/>
      <c r="Z256" s="8"/>
      <c r="AA256" s="8"/>
      <c r="AB256" s="8"/>
      <c r="AC256" s="8"/>
      <c r="AD256" s="8"/>
      <c r="AE256" s="8"/>
      <c r="AG256" s="36"/>
      <c r="AH256" s="36"/>
      <c r="AI256" s="9"/>
      <c r="AJ256" s="8"/>
      <c r="AK256" s="8"/>
      <c r="AL256" s="8"/>
      <c r="AM256" s="8"/>
      <c r="AN256" s="8"/>
      <c r="AO256" s="8"/>
      <c r="AP256" s="8"/>
      <c r="AQ256" s="8"/>
      <c r="AS256" s="36"/>
      <c r="AT256" s="36"/>
      <c r="AU256" s="9"/>
      <c r="AV256" s="8"/>
      <c r="AW256" s="8"/>
      <c r="AX256" s="8"/>
      <c r="AY256" s="8"/>
      <c r="AZ256" s="8"/>
      <c r="BA256" s="8"/>
      <c r="BB256" s="8"/>
      <c r="BC256" s="8"/>
    </row>
    <row r="257" spans="1:55" x14ac:dyDescent="0.25">
      <c r="A257" s="45">
        <v>78</v>
      </c>
      <c r="B257" s="47" t="b">
        <v>1</v>
      </c>
      <c r="U257" s="36"/>
      <c r="V257" s="36"/>
      <c r="W257" s="9"/>
      <c r="X257" s="8"/>
      <c r="Y257" s="8"/>
      <c r="Z257" s="8"/>
      <c r="AA257" s="8"/>
      <c r="AB257" s="8"/>
      <c r="AC257" s="8"/>
      <c r="AD257" s="8"/>
      <c r="AE257" s="8"/>
      <c r="AG257" s="36"/>
      <c r="AH257" s="36"/>
      <c r="AI257" s="9"/>
      <c r="AJ257" s="8"/>
      <c r="AK257" s="8"/>
      <c r="AL257" s="8"/>
      <c r="AM257" s="8"/>
      <c r="AN257" s="8"/>
      <c r="AO257" s="8"/>
      <c r="AP257" s="8"/>
      <c r="AQ257" s="8"/>
      <c r="AS257" s="36"/>
      <c r="AT257" s="36"/>
      <c r="AU257" s="9"/>
      <c r="AV257" s="8"/>
      <c r="AW257" s="8"/>
      <c r="AX257" s="8"/>
      <c r="AY257" s="8"/>
      <c r="AZ257" s="8"/>
      <c r="BA257" s="8"/>
      <c r="BB257" s="8"/>
      <c r="BC257" s="8"/>
    </row>
    <row r="258" spans="1:55" x14ac:dyDescent="0.25">
      <c r="A258" s="45">
        <v>78</v>
      </c>
      <c r="B258" s="47" t="b">
        <v>1</v>
      </c>
      <c r="U258" s="36"/>
      <c r="V258" s="36"/>
      <c r="W258" s="9"/>
      <c r="X258" s="8"/>
      <c r="Y258" s="8"/>
      <c r="Z258" s="8"/>
      <c r="AA258" s="8"/>
      <c r="AB258" s="8"/>
      <c r="AC258" s="8"/>
      <c r="AD258" s="8"/>
      <c r="AE258" s="8"/>
      <c r="AG258" s="36"/>
      <c r="AH258" s="36"/>
      <c r="AI258" s="9"/>
      <c r="AJ258" s="8"/>
      <c r="AK258" s="8"/>
      <c r="AL258" s="8"/>
      <c r="AM258" s="8"/>
      <c r="AN258" s="8"/>
      <c r="AO258" s="8"/>
      <c r="AP258" s="8"/>
      <c r="AQ258" s="8"/>
      <c r="AS258" s="36"/>
      <c r="AT258" s="36"/>
      <c r="AU258" s="9"/>
      <c r="AV258" s="8"/>
      <c r="AW258" s="8"/>
      <c r="AX258" s="8"/>
      <c r="AY258" s="8"/>
      <c r="AZ258" s="8"/>
      <c r="BA258" s="8"/>
      <c r="BB258" s="8"/>
      <c r="BC258" s="8"/>
    </row>
    <row r="259" spans="1:55" x14ac:dyDescent="0.25">
      <c r="A259" s="45">
        <v>77.599999999999994</v>
      </c>
      <c r="B259" s="47" t="b">
        <v>1</v>
      </c>
      <c r="U259" s="36"/>
      <c r="V259" s="36"/>
      <c r="W259" s="9"/>
      <c r="X259" s="8"/>
      <c r="Y259" s="8"/>
      <c r="Z259" s="8"/>
      <c r="AA259" s="8"/>
      <c r="AB259" s="8"/>
      <c r="AC259" s="8"/>
      <c r="AD259" s="8"/>
      <c r="AE259" s="8"/>
      <c r="AG259" s="36"/>
      <c r="AH259" s="36"/>
      <c r="AI259" s="9"/>
      <c r="AJ259" s="8"/>
      <c r="AK259" s="8"/>
      <c r="AL259" s="8"/>
      <c r="AM259" s="8"/>
      <c r="AN259" s="8"/>
      <c r="AO259" s="8"/>
      <c r="AP259" s="8"/>
      <c r="AQ259" s="8"/>
      <c r="AS259" s="36"/>
      <c r="AT259" s="36"/>
      <c r="AU259" s="9"/>
      <c r="AV259" s="8"/>
      <c r="AW259" s="8"/>
      <c r="AX259" s="8"/>
      <c r="AY259" s="8"/>
      <c r="AZ259" s="8"/>
      <c r="BA259" s="8"/>
      <c r="BB259" s="8"/>
      <c r="BC259" s="8"/>
    </row>
    <row r="260" spans="1:55" x14ac:dyDescent="0.25">
      <c r="A260" s="45">
        <v>71</v>
      </c>
      <c r="B260" s="47" t="b">
        <v>1</v>
      </c>
      <c r="U260" s="36"/>
      <c r="V260" s="36"/>
      <c r="W260" s="9"/>
      <c r="X260" s="8"/>
      <c r="Y260" s="8"/>
      <c r="Z260" s="8"/>
      <c r="AA260" s="8"/>
      <c r="AB260" s="8"/>
      <c r="AC260" s="8"/>
      <c r="AD260" s="8"/>
      <c r="AE260" s="8"/>
      <c r="AG260" s="36"/>
      <c r="AH260" s="36"/>
      <c r="AI260" s="9"/>
      <c r="AJ260" s="8"/>
      <c r="AK260" s="8"/>
      <c r="AL260" s="8"/>
      <c r="AM260" s="8"/>
      <c r="AN260" s="8"/>
      <c r="AO260" s="8"/>
      <c r="AP260" s="8"/>
      <c r="AQ260" s="8"/>
      <c r="AS260" s="36"/>
      <c r="AT260" s="36"/>
      <c r="AU260" s="9"/>
      <c r="AV260" s="8"/>
      <c r="AW260" s="8"/>
      <c r="AX260" s="8"/>
      <c r="AY260" s="8"/>
      <c r="AZ260" s="8"/>
      <c r="BA260" s="8"/>
      <c r="BB260" s="8"/>
      <c r="BC260" s="8"/>
    </row>
    <row r="261" spans="1:55" x14ac:dyDescent="0.25">
      <c r="A261" s="45">
        <v>70</v>
      </c>
      <c r="B261" s="47" t="b">
        <v>1</v>
      </c>
      <c r="U261" s="36"/>
      <c r="V261" s="36"/>
      <c r="W261" s="9"/>
      <c r="X261" s="8"/>
      <c r="Y261" s="8"/>
      <c r="Z261" s="8"/>
      <c r="AA261" s="8"/>
      <c r="AB261" s="8"/>
      <c r="AC261" s="8"/>
      <c r="AD261" s="8"/>
      <c r="AE261" s="8"/>
      <c r="AG261" s="36"/>
      <c r="AH261" s="36"/>
      <c r="AI261" s="9"/>
      <c r="AJ261" s="8"/>
      <c r="AK261" s="8"/>
      <c r="AL261" s="8"/>
      <c r="AM261" s="8"/>
      <c r="AN261" s="8"/>
      <c r="AO261" s="8"/>
      <c r="AP261" s="8"/>
      <c r="AQ261" s="8"/>
      <c r="AS261" s="36"/>
      <c r="AT261" s="36"/>
      <c r="AU261" s="9"/>
      <c r="AV261" s="8"/>
      <c r="AW261" s="8"/>
      <c r="AX261" s="8"/>
      <c r="AY261" s="8"/>
      <c r="AZ261" s="8"/>
      <c r="BA261" s="8"/>
      <c r="BB261" s="8"/>
      <c r="BC261" s="8"/>
    </row>
    <row r="262" spans="1:55" x14ac:dyDescent="0.25">
      <c r="A262" s="45">
        <v>69.8</v>
      </c>
      <c r="B262" s="47" t="b">
        <v>1</v>
      </c>
      <c r="U262" s="36"/>
      <c r="V262" s="36"/>
      <c r="W262" s="9"/>
      <c r="X262" s="8"/>
      <c r="Y262" s="8"/>
      <c r="Z262" s="8"/>
      <c r="AA262" s="8"/>
      <c r="AB262" s="8"/>
      <c r="AC262" s="8"/>
      <c r="AD262" s="8"/>
      <c r="AE262" s="8"/>
      <c r="AG262" s="36"/>
      <c r="AH262" s="36"/>
      <c r="AI262" s="9"/>
      <c r="AJ262" s="8"/>
      <c r="AK262" s="8"/>
      <c r="AL262" s="8"/>
      <c r="AM262" s="8"/>
      <c r="AN262" s="8"/>
      <c r="AO262" s="8"/>
      <c r="AP262" s="8"/>
      <c r="AQ262" s="8"/>
      <c r="AS262" s="36"/>
      <c r="AT262" s="36"/>
      <c r="AU262" s="9"/>
      <c r="AV262" s="8"/>
      <c r="AW262" s="8"/>
      <c r="AX262" s="8"/>
      <c r="AY262" s="8"/>
      <c r="AZ262" s="8"/>
      <c r="BA262" s="8"/>
      <c r="BB262" s="8"/>
      <c r="BC262" s="8"/>
    </row>
    <row r="263" spans="1:55" x14ac:dyDescent="0.25">
      <c r="A263" s="45">
        <v>69.400000000000006</v>
      </c>
      <c r="B263" s="47" t="b">
        <v>1</v>
      </c>
      <c r="U263" s="36"/>
      <c r="V263" s="36"/>
      <c r="W263" s="9"/>
      <c r="X263" s="8"/>
      <c r="Y263" s="8"/>
      <c r="Z263" s="8"/>
      <c r="AA263" s="8"/>
      <c r="AB263" s="8"/>
      <c r="AC263" s="8"/>
      <c r="AD263" s="8"/>
      <c r="AE263" s="8"/>
      <c r="AG263" s="36"/>
      <c r="AH263" s="36"/>
      <c r="AI263" s="9"/>
      <c r="AJ263" s="8"/>
      <c r="AK263" s="8"/>
      <c r="AL263" s="8"/>
      <c r="AM263" s="8"/>
      <c r="AN263" s="8"/>
      <c r="AO263" s="8"/>
      <c r="AP263" s="8"/>
      <c r="AQ263" s="8"/>
      <c r="AS263" s="36"/>
      <c r="AT263" s="36"/>
      <c r="AU263" s="9"/>
      <c r="AV263" s="8"/>
      <c r="AW263" s="8"/>
      <c r="AX263" s="8"/>
      <c r="AY263" s="8"/>
      <c r="AZ263" s="8"/>
      <c r="BA263" s="8"/>
      <c r="BB263" s="8"/>
      <c r="BC263" s="8"/>
    </row>
    <row r="264" spans="1:55" x14ac:dyDescent="0.25">
      <c r="A264" s="45">
        <v>69.400000000000006</v>
      </c>
      <c r="B264" s="47" t="b">
        <v>1</v>
      </c>
      <c r="U264" s="36"/>
      <c r="V264" s="36"/>
      <c r="W264" s="9"/>
      <c r="X264" s="8"/>
      <c r="Y264" s="8"/>
      <c r="Z264" s="8"/>
      <c r="AA264" s="8"/>
      <c r="AB264" s="8"/>
      <c r="AC264" s="8"/>
      <c r="AD264" s="8"/>
      <c r="AE264" s="8"/>
      <c r="AG264" s="36"/>
      <c r="AH264" s="36"/>
      <c r="AI264" s="9"/>
      <c r="AJ264" s="8"/>
      <c r="AK264" s="8"/>
      <c r="AL264" s="8"/>
      <c r="AM264" s="8"/>
      <c r="AN264" s="8"/>
      <c r="AO264" s="8"/>
      <c r="AP264" s="8"/>
      <c r="AQ264" s="8"/>
      <c r="AS264" s="36"/>
      <c r="AT264" s="36"/>
      <c r="AU264" s="9"/>
      <c r="AV264" s="8"/>
      <c r="AW264" s="8"/>
      <c r="AX264" s="8"/>
      <c r="AY264" s="8"/>
      <c r="AZ264" s="8"/>
      <c r="BA264" s="8"/>
      <c r="BB264" s="8"/>
      <c r="BC264" s="8"/>
    </row>
    <row r="265" spans="1:55" x14ac:dyDescent="0.25">
      <c r="A265" s="45">
        <v>69.5</v>
      </c>
      <c r="B265" s="47" t="b">
        <v>1</v>
      </c>
      <c r="U265" s="36"/>
      <c r="V265" s="36"/>
      <c r="W265" s="9"/>
      <c r="X265" s="8"/>
      <c r="Y265" s="8"/>
      <c r="Z265" s="8"/>
      <c r="AA265" s="8"/>
      <c r="AB265" s="8"/>
      <c r="AC265" s="8"/>
      <c r="AD265" s="8"/>
      <c r="AE265" s="8"/>
      <c r="AG265" s="36"/>
      <c r="AH265" s="36"/>
      <c r="AI265" s="9"/>
      <c r="AJ265" s="8"/>
      <c r="AK265" s="8"/>
      <c r="AL265" s="8"/>
      <c r="AM265" s="8"/>
      <c r="AN265" s="8"/>
      <c r="AO265" s="8"/>
      <c r="AP265" s="8"/>
      <c r="AQ265" s="8"/>
      <c r="AS265" s="36"/>
      <c r="AT265" s="36"/>
      <c r="AU265" s="9"/>
      <c r="AV265" s="8"/>
      <c r="AW265" s="8"/>
      <c r="AX265" s="8"/>
      <c r="AY265" s="8"/>
      <c r="AZ265" s="8"/>
      <c r="BA265" s="8"/>
      <c r="BB265" s="8"/>
      <c r="BC265" s="8"/>
    </row>
    <row r="266" spans="1:55" x14ac:dyDescent="0.25">
      <c r="A266" s="45">
        <v>69.5</v>
      </c>
      <c r="B266" s="47" t="b">
        <v>1</v>
      </c>
      <c r="U266" s="36"/>
      <c r="V266" s="36"/>
      <c r="W266" s="9"/>
      <c r="X266" s="8"/>
      <c r="Y266" s="8"/>
      <c r="Z266" s="8"/>
      <c r="AA266" s="8"/>
      <c r="AB266" s="8"/>
      <c r="AC266" s="8"/>
      <c r="AD266" s="8"/>
      <c r="AE266" s="8"/>
      <c r="AG266" s="36"/>
      <c r="AH266" s="36"/>
      <c r="AI266" s="9"/>
      <c r="AJ266" s="8"/>
      <c r="AK266" s="8"/>
      <c r="AL266" s="8"/>
      <c r="AM266" s="8"/>
      <c r="AN266" s="8"/>
      <c r="AO266" s="8"/>
      <c r="AP266" s="8"/>
      <c r="AQ266" s="8"/>
      <c r="AS266" s="36"/>
      <c r="AT266" s="36"/>
      <c r="AU266" s="9"/>
      <c r="AV266" s="8"/>
      <c r="AW266" s="8"/>
      <c r="AX266" s="8"/>
      <c r="AY266" s="8"/>
      <c r="AZ266" s="8"/>
      <c r="BA266" s="8"/>
      <c r="BB266" s="8"/>
      <c r="BC266" s="8"/>
    </row>
    <row r="267" spans="1:55" x14ac:dyDescent="0.25">
      <c r="A267" s="45">
        <v>69.599999999999994</v>
      </c>
      <c r="B267" s="47" t="b">
        <v>1</v>
      </c>
      <c r="U267" s="36"/>
      <c r="V267" s="36"/>
      <c r="W267" s="9"/>
      <c r="X267" s="8"/>
      <c r="Y267" s="8"/>
      <c r="Z267" s="8"/>
      <c r="AA267" s="8"/>
      <c r="AB267" s="8"/>
      <c r="AC267" s="8"/>
      <c r="AD267" s="8"/>
      <c r="AE267" s="8"/>
      <c r="AG267" s="36"/>
      <c r="AH267" s="36"/>
      <c r="AI267" s="9"/>
      <c r="AJ267" s="8"/>
      <c r="AK267" s="8"/>
      <c r="AL267" s="8"/>
      <c r="AM267" s="8"/>
      <c r="AN267" s="8"/>
      <c r="AO267" s="8"/>
      <c r="AP267" s="8"/>
      <c r="AQ267" s="8"/>
      <c r="AS267" s="36"/>
      <c r="AT267" s="36"/>
      <c r="AU267" s="9"/>
      <c r="AV267" s="8"/>
      <c r="AW267" s="8"/>
      <c r="AX267" s="8"/>
      <c r="AY267" s="8"/>
      <c r="AZ267" s="8"/>
      <c r="BA267" s="8"/>
      <c r="BB267" s="8"/>
      <c r="BC267" s="8"/>
    </row>
    <row r="268" spans="1:55" x14ac:dyDescent="0.25">
      <c r="A268" s="45">
        <v>69.599999999999994</v>
      </c>
      <c r="B268" s="47" t="b">
        <v>1</v>
      </c>
      <c r="U268" s="36"/>
      <c r="V268" s="36"/>
      <c r="W268" s="9"/>
      <c r="X268" s="8"/>
      <c r="Y268" s="8"/>
      <c r="Z268" s="8"/>
      <c r="AA268" s="8"/>
      <c r="AB268" s="8"/>
      <c r="AC268" s="8"/>
      <c r="AD268" s="8"/>
      <c r="AE268" s="8"/>
      <c r="AG268" s="36"/>
      <c r="AH268" s="36"/>
      <c r="AI268" s="9"/>
      <c r="AJ268" s="8"/>
      <c r="AK268" s="8"/>
      <c r="AL268" s="8"/>
      <c r="AM268" s="8"/>
      <c r="AN268" s="8"/>
      <c r="AO268" s="8"/>
      <c r="AP268" s="8"/>
      <c r="AQ268" s="8"/>
      <c r="AS268" s="36"/>
      <c r="AT268" s="36"/>
      <c r="AU268" s="9"/>
      <c r="AV268" s="8"/>
      <c r="AW268" s="8"/>
      <c r="AX268" s="8"/>
      <c r="AY268" s="8"/>
      <c r="AZ268" s="8"/>
      <c r="BA268" s="8"/>
      <c r="BB268" s="8"/>
      <c r="BC268" s="8"/>
    </row>
    <row r="269" spans="1:55" x14ac:dyDescent="0.25">
      <c r="A269" s="45">
        <v>69.400000000000006</v>
      </c>
      <c r="B269" s="47" t="b">
        <v>1</v>
      </c>
      <c r="U269" s="36"/>
      <c r="V269" s="36"/>
      <c r="W269" s="9"/>
      <c r="X269" s="8"/>
      <c r="Y269" s="8"/>
      <c r="Z269" s="8"/>
      <c r="AA269" s="8"/>
      <c r="AB269" s="8"/>
      <c r="AC269" s="8"/>
      <c r="AD269" s="8"/>
      <c r="AE269" s="8"/>
      <c r="AG269" s="36"/>
      <c r="AH269" s="36"/>
      <c r="AI269" s="9"/>
      <c r="AJ269" s="8"/>
      <c r="AK269" s="8"/>
      <c r="AL269" s="8"/>
      <c r="AM269" s="8"/>
      <c r="AN269" s="8"/>
      <c r="AO269" s="8"/>
      <c r="AP269" s="8"/>
      <c r="AQ269" s="8"/>
      <c r="AS269" s="36"/>
      <c r="AT269" s="36"/>
      <c r="AU269" s="9"/>
      <c r="AV269" s="8"/>
      <c r="AW269" s="8"/>
      <c r="AX269" s="8"/>
      <c r="AY269" s="8"/>
      <c r="AZ269" s="8"/>
      <c r="BA269" s="8"/>
      <c r="BB269" s="8"/>
      <c r="BC269" s="8"/>
    </row>
    <row r="270" spans="1:55" x14ac:dyDescent="0.25">
      <c r="A270" s="45">
        <v>69</v>
      </c>
      <c r="B270" s="47" t="b">
        <v>1</v>
      </c>
      <c r="U270" s="36"/>
      <c r="V270" s="36"/>
      <c r="W270" s="9"/>
      <c r="X270" s="8"/>
      <c r="Y270" s="8"/>
      <c r="Z270" s="8"/>
      <c r="AA270" s="8"/>
      <c r="AB270" s="8"/>
      <c r="AC270" s="8"/>
      <c r="AD270" s="8"/>
      <c r="AE270" s="8"/>
      <c r="AG270" s="36"/>
      <c r="AH270" s="36"/>
      <c r="AI270" s="9"/>
      <c r="AJ270" s="8"/>
      <c r="AK270" s="8"/>
      <c r="AL270" s="8"/>
      <c r="AM270" s="8"/>
      <c r="AN270" s="8"/>
      <c r="AO270" s="8"/>
      <c r="AP270" s="8"/>
      <c r="AQ270" s="8"/>
      <c r="AS270" s="36"/>
      <c r="AT270" s="36"/>
      <c r="AU270" s="9"/>
      <c r="AV270" s="8"/>
      <c r="AW270" s="8"/>
      <c r="AX270" s="8"/>
      <c r="AY270" s="8"/>
      <c r="AZ270" s="8"/>
      <c r="BA270" s="8"/>
      <c r="BB270" s="8"/>
      <c r="BC270" s="8"/>
    </row>
    <row r="271" spans="1:55" x14ac:dyDescent="0.25">
      <c r="A271" s="45">
        <v>68.7</v>
      </c>
      <c r="B271" s="47" t="b">
        <v>1</v>
      </c>
      <c r="U271" s="36"/>
      <c r="V271" s="36"/>
      <c r="W271" s="9"/>
      <c r="X271" s="8"/>
      <c r="Y271" s="8"/>
      <c r="Z271" s="8"/>
      <c r="AA271" s="8"/>
      <c r="AB271" s="8"/>
      <c r="AC271" s="8"/>
      <c r="AD271" s="8"/>
      <c r="AE271" s="8"/>
      <c r="AG271" s="36"/>
      <c r="AH271" s="36"/>
      <c r="AI271" s="9"/>
      <c r="AJ271" s="8"/>
      <c r="AK271" s="8"/>
      <c r="AL271" s="8"/>
      <c r="AM271" s="8"/>
      <c r="AN271" s="8"/>
      <c r="AO271" s="8"/>
      <c r="AP271" s="8"/>
      <c r="AQ271" s="8"/>
      <c r="AS271" s="36"/>
      <c r="AT271" s="36"/>
      <c r="AU271" s="9"/>
      <c r="AV271" s="8"/>
      <c r="AW271" s="8"/>
      <c r="AX271" s="8"/>
      <c r="AY271" s="8"/>
      <c r="AZ271" s="8"/>
      <c r="BA271" s="8"/>
      <c r="BB271" s="8"/>
      <c r="BC271" s="8"/>
    </row>
    <row r="272" spans="1:55" x14ac:dyDescent="0.25">
      <c r="A272" s="45">
        <v>68.400000000000006</v>
      </c>
      <c r="B272" s="47" t="b">
        <v>1</v>
      </c>
      <c r="U272" s="36"/>
      <c r="V272" s="36"/>
      <c r="W272" s="9"/>
      <c r="X272" s="8"/>
      <c r="Y272" s="8"/>
      <c r="Z272" s="8"/>
      <c r="AA272" s="8"/>
      <c r="AB272" s="8"/>
      <c r="AC272" s="8"/>
      <c r="AD272" s="8"/>
      <c r="AE272" s="8"/>
      <c r="AG272" s="36"/>
      <c r="AH272" s="36"/>
      <c r="AI272" s="9"/>
      <c r="AJ272" s="8"/>
      <c r="AK272" s="8"/>
      <c r="AL272" s="8"/>
      <c r="AM272" s="8"/>
      <c r="AN272" s="8"/>
      <c r="AO272" s="8"/>
      <c r="AP272" s="8"/>
      <c r="AQ272" s="8"/>
      <c r="AS272" s="36"/>
      <c r="AT272" s="36"/>
      <c r="AU272" s="9"/>
      <c r="AV272" s="8"/>
      <c r="AW272" s="8"/>
      <c r="AX272" s="8"/>
      <c r="AY272" s="8"/>
      <c r="AZ272" s="8"/>
      <c r="BA272" s="8"/>
      <c r="BB272" s="8"/>
      <c r="BC272" s="8"/>
    </row>
    <row r="273" spans="1:55" x14ac:dyDescent="0.25">
      <c r="A273" s="45">
        <v>68.5</v>
      </c>
      <c r="B273" s="47" t="b">
        <v>1</v>
      </c>
      <c r="U273" s="36"/>
      <c r="V273" s="36"/>
      <c r="W273" s="9"/>
      <c r="X273" s="8"/>
      <c r="Y273" s="8"/>
      <c r="Z273" s="8"/>
      <c r="AA273" s="8"/>
      <c r="AB273" s="8"/>
      <c r="AC273" s="8"/>
      <c r="AD273" s="8"/>
      <c r="AE273" s="8"/>
      <c r="AG273" s="36"/>
      <c r="AH273" s="36"/>
      <c r="AI273" s="9"/>
      <c r="AJ273" s="8"/>
      <c r="AK273" s="8"/>
      <c r="AL273" s="8"/>
      <c r="AM273" s="8"/>
      <c r="AN273" s="8"/>
      <c r="AO273" s="8"/>
      <c r="AP273" s="8"/>
      <c r="AQ273" s="8"/>
      <c r="AS273" s="36"/>
      <c r="AT273" s="36"/>
      <c r="AU273" s="9"/>
      <c r="AV273" s="8"/>
      <c r="AW273" s="8"/>
      <c r="AX273" s="8"/>
      <c r="AY273" s="8"/>
      <c r="AZ273" s="8"/>
      <c r="BA273" s="8"/>
      <c r="BB273" s="8"/>
      <c r="BC273" s="8"/>
    </row>
    <row r="274" spans="1:55" x14ac:dyDescent="0.25">
      <c r="A274" s="45">
        <v>68.2</v>
      </c>
      <c r="B274" s="47" t="b">
        <v>1</v>
      </c>
      <c r="U274" s="36"/>
      <c r="V274" s="36"/>
      <c r="W274" s="9"/>
      <c r="X274" s="8"/>
      <c r="Y274" s="8"/>
      <c r="Z274" s="8"/>
      <c r="AA274" s="8"/>
      <c r="AB274" s="8"/>
      <c r="AC274" s="8"/>
      <c r="AD274" s="8"/>
      <c r="AE274" s="8"/>
      <c r="AG274" s="36"/>
      <c r="AH274" s="36"/>
      <c r="AI274" s="9"/>
      <c r="AJ274" s="8"/>
      <c r="AK274" s="8"/>
      <c r="AL274" s="8"/>
      <c r="AM274" s="8"/>
      <c r="AN274" s="8"/>
      <c r="AO274" s="8"/>
      <c r="AP274" s="8"/>
      <c r="AQ274" s="8"/>
      <c r="AS274" s="36"/>
      <c r="AT274" s="36"/>
      <c r="AU274" s="9"/>
      <c r="AV274" s="8"/>
      <c r="AW274" s="8"/>
      <c r="AX274" s="8"/>
      <c r="AY274" s="8"/>
      <c r="AZ274" s="8"/>
      <c r="BA274" s="8"/>
      <c r="BB274" s="8"/>
      <c r="BC274" s="8"/>
    </row>
    <row r="275" spans="1:55" x14ac:dyDescent="0.25">
      <c r="A275" s="45">
        <v>68.3</v>
      </c>
      <c r="B275" s="47" t="b">
        <v>1</v>
      </c>
      <c r="U275" s="36"/>
      <c r="V275" s="36"/>
      <c r="W275" s="9"/>
      <c r="X275" s="8"/>
      <c r="Y275" s="8"/>
      <c r="Z275" s="8"/>
      <c r="AA275" s="8"/>
      <c r="AB275" s="8"/>
      <c r="AC275" s="8"/>
      <c r="AD275" s="8"/>
      <c r="AE275" s="8"/>
      <c r="AG275" s="36"/>
      <c r="AH275" s="36"/>
      <c r="AI275" s="9"/>
      <c r="AJ275" s="8"/>
      <c r="AK275" s="8"/>
      <c r="AL275" s="8"/>
      <c r="AM275" s="8"/>
      <c r="AN275" s="8"/>
      <c r="AO275" s="8"/>
      <c r="AP275" s="8"/>
      <c r="AQ275" s="8"/>
      <c r="AS275" s="36"/>
      <c r="AT275" s="36"/>
      <c r="AU275" s="9"/>
      <c r="AV275" s="8"/>
      <c r="AW275" s="8"/>
      <c r="AX275" s="8"/>
      <c r="AY275" s="8"/>
      <c r="AZ275" s="8"/>
      <c r="BA275" s="8"/>
      <c r="BB275" s="8"/>
      <c r="BC275" s="8"/>
    </row>
    <row r="276" spans="1:55" x14ac:dyDescent="0.25">
      <c r="A276" s="45">
        <v>60</v>
      </c>
      <c r="B276" s="47" t="b">
        <v>1</v>
      </c>
      <c r="U276" s="36"/>
      <c r="V276" s="36"/>
      <c r="W276" s="9"/>
      <c r="X276" s="8"/>
      <c r="Y276" s="8"/>
      <c r="Z276" s="8"/>
      <c r="AA276" s="8"/>
      <c r="AB276" s="8"/>
      <c r="AC276" s="8"/>
      <c r="AD276" s="8"/>
      <c r="AE276" s="8"/>
      <c r="AG276" s="36"/>
      <c r="AH276" s="36"/>
      <c r="AI276" s="9"/>
      <c r="AJ276" s="8"/>
      <c r="AK276" s="8"/>
      <c r="AL276" s="8"/>
      <c r="AM276" s="8"/>
      <c r="AN276" s="8"/>
      <c r="AO276" s="8"/>
      <c r="AP276" s="8"/>
      <c r="AQ276" s="8"/>
      <c r="AS276" s="36"/>
      <c r="AT276" s="36"/>
      <c r="AU276" s="9"/>
      <c r="AV276" s="8"/>
      <c r="AW276" s="8"/>
      <c r="AX276" s="8"/>
      <c r="AY276" s="8"/>
      <c r="AZ276" s="8"/>
      <c r="BA276" s="8"/>
      <c r="BB276" s="8"/>
      <c r="BC276" s="8"/>
    </row>
    <row r="277" spans="1:55" x14ac:dyDescent="0.25">
      <c r="A277" s="45">
        <v>59.7</v>
      </c>
      <c r="B277" s="47" t="b">
        <v>1</v>
      </c>
      <c r="U277" s="36"/>
      <c r="V277" s="36"/>
      <c r="W277" s="9"/>
      <c r="X277" s="8"/>
      <c r="Y277" s="8"/>
      <c r="Z277" s="8"/>
      <c r="AA277" s="8"/>
      <c r="AB277" s="8"/>
      <c r="AC277" s="8"/>
      <c r="AD277" s="8"/>
      <c r="AE277" s="8"/>
      <c r="AG277" s="36"/>
      <c r="AH277" s="36"/>
      <c r="AI277" s="9"/>
      <c r="AJ277" s="8"/>
      <c r="AK277" s="8"/>
      <c r="AL277" s="8"/>
      <c r="AM277" s="8"/>
      <c r="AN277" s="8"/>
      <c r="AO277" s="8"/>
      <c r="AP277" s="8"/>
      <c r="AQ277" s="8"/>
      <c r="AS277" s="36"/>
      <c r="AT277" s="36"/>
      <c r="AU277" s="9"/>
      <c r="AV277" s="8"/>
      <c r="AW277" s="8"/>
      <c r="AX277" s="8"/>
      <c r="AY277" s="8"/>
      <c r="AZ277" s="8"/>
      <c r="BA277" s="8"/>
      <c r="BB277" s="8"/>
      <c r="BC277" s="8"/>
    </row>
    <row r="278" spans="1:55" x14ac:dyDescent="0.25">
      <c r="A278" s="45">
        <v>59.5</v>
      </c>
      <c r="B278" s="47" t="b">
        <v>1</v>
      </c>
      <c r="U278" s="36"/>
      <c r="V278" s="36"/>
      <c r="W278" s="9"/>
      <c r="X278" s="8"/>
      <c r="Y278" s="8"/>
      <c r="Z278" s="8"/>
      <c r="AA278" s="8"/>
      <c r="AB278" s="8"/>
      <c r="AC278" s="8"/>
      <c r="AD278" s="8"/>
      <c r="AE278" s="8"/>
      <c r="AG278" s="36"/>
      <c r="AH278" s="36"/>
      <c r="AI278" s="9"/>
      <c r="AJ278" s="8"/>
      <c r="AK278" s="8"/>
      <c r="AL278" s="8"/>
      <c r="AM278" s="8"/>
      <c r="AN278" s="8"/>
      <c r="AO278" s="8"/>
      <c r="AP278" s="8"/>
      <c r="AQ278" s="8"/>
      <c r="AS278" s="36"/>
      <c r="AT278" s="36"/>
      <c r="AU278" s="9"/>
      <c r="AV278" s="8"/>
      <c r="AW278" s="8"/>
      <c r="AX278" s="8"/>
      <c r="AY278" s="8"/>
      <c r="AZ278" s="8"/>
      <c r="BA278" s="8"/>
      <c r="BB278" s="8"/>
      <c r="BC278" s="8"/>
    </row>
    <row r="279" spans="1:55" x14ac:dyDescent="0.25">
      <c r="A279" s="45">
        <v>59.3</v>
      </c>
      <c r="B279" s="47" t="b">
        <v>1</v>
      </c>
      <c r="U279" s="36"/>
      <c r="V279" s="36"/>
      <c r="W279" s="9"/>
      <c r="X279" s="8"/>
      <c r="Y279" s="8"/>
      <c r="Z279" s="8"/>
      <c r="AA279" s="8"/>
      <c r="AB279" s="8"/>
      <c r="AC279" s="8"/>
      <c r="AD279" s="8"/>
      <c r="AE279" s="8"/>
      <c r="AG279" s="36"/>
      <c r="AH279" s="36"/>
      <c r="AI279" s="9"/>
      <c r="AJ279" s="8"/>
      <c r="AK279" s="8"/>
      <c r="AL279" s="8"/>
      <c r="AM279" s="8"/>
      <c r="AN279" s="8"/>
      <c r="AO279" s="8"/>
      <c r="AP279" s="8"/>
      <c r="AQ279" s="8"/>
      <c r="AS279" s="36"/>
      <c r="AT279" s="36"/>
      <c r="AU279" s="9"/>
      <c r="AV279" s="8"/>
      <c r="AW279" s="8"/>
      <c r="AX279" s="8"/>
      <c r="AY279" s="8"/>
      <c r="AZ279" s="8"/>
      <c r="BA279" s="8"/>
      <c r="BB279" s="8"/>
      <c r="BC279" s="8"/>
    </row>
    <row r="280" spans="1:55" x14ac:dyDescent="0.25">
      <c r="A280" s="45">
        <v>59.1</v>
      </c>
      <c r="B280" s="47" t="b">
        <v>1</v>
      </c>
      <c r="U280" s="36"/>
      <c r="V280" s="36"/>
      <c r="W280" s="9"/>
      <c r="X280" s="8"/>
      <c r="Y280" s="8"/>
      <c r="Z280" s="8"/>
      <c r="AA280" s="8"/>
      <c r="AB280" s="8"/>
      <c r="AC280" s="8"/>
      <c r="AD280" s="8"/>
      <c r="AE280" s="8"/>
      <c r="AG280" s="36"/>
      <c r="AH280" s="36"/>
      <c r="AI280" s="9"/>
      <c r="AJ280" s="8"/>
      <c r="AK280" s="8"/>
      <c r="AL280" s="8"/>
      <c r="AM280" s="8"/>
      <c r="AN280" s="8"/>
      <c r="AO280" s="8"/>
      <c r="AP280" s="8"/>
      <c r="AQ280" s="8"/>
      <c r="AS280" s="36"/>
      <c r="AT280" s="36"/>
      <c r="AU280" s="9"/>
      <c r="AV280" s="8"/>
      <c r="AW280" s="8"/>
      <c r="AX280" s="8"/>
      <c r="AY280" s="8"/>
      <c r="AZ280" s="8"/>
      <c r="BA280" s="8"/>
      <c r="BB280" s="8"/>
      <c r="BC280" s="8"/>
    </row>
    <row r="281" spans="1:55" x14ac:dyDescent="0.25">
      <c r="A281" s="45">
        <v>58.7</v>
      </c>
      <c r="B281" s="47" t="b">
        <v>1</v>
      </c>
      <c r="U281" s="36"/>
      <c r="V281" s="36"/>
      <c r="W281" s="9"/>
      <c r="X281" s="8"/>
      <c r="Y281" s="8"/>
      <c r="Z281" s="8"/>
      <c r="AA281" s="8"/>
      <c r="AB281" s="8"/>
      <c r="AC281" s="8"/>
      <c r="AD281" s="8"/>
      <c r="AE281" s="8"/>
      <c r="AG281" s="36"/>
      <c r="AH281" s="36"/>
      <c r="AI281" s="9"/>
      <c r="AJ281" s="8"/>
      <c r="AK281" s="8"/>
      <c r="AL281" s="8"/>
      <c r="AM281" s="8"/>
      <c r="AN281" s="8"/>
      <c r="AO281" s="8"/>
      <c r="AP281" s="8"/>
      <c r="AQ281" s="8"/>
      <c r="AS281" s="36"/>
      <c r="AT281" s="36"/>
      <c r="AU281" s="9"/>
      <c r="AV281" s="8"/>
      <c r="AW281" s="8"/>
      <c r="AX281" s="8"/>
      <c r="AY281" s="8"/>
      <c r="AZ281" s="8"/>
      <c r="BA281" s="8"/>
      <c r="BB281" s="8"/>
      <c r="BC281" s="8"/>
    </row>
    <row r="282" spans="1:55" x14ac:dyDescent="0.25">
      <c r="A282" s="45">
        <v>58.4</v>
      </c>
      <c r="B282" s="47" t="b">
        <v>1</v>
      </c>
      <c r="U282" s="36"/>
      <c r="V282" s="36"/>
      <c r="W282" s="9"/>
      <c r="X282" s="8"/>
      <c r="Y282" s="8"/>
      <c r="Z282" s="8"/>
      <c r="AA282" s="8"/>
      <c r="AB282" s="8"/>
      <c r="AC282" s="8"/>
      <c r="AD282" s="8"/>
      <c r="AE282" s="8"/>
      <c r="AG282" s="36"/>
      <c r="AH282" s="36"/>
      <c r="AI282" s="9"/>
      <c r="AJ282" s="8"/>
      <c r="AK282" s="8"/>
      <c r="AL282" s="8"/>
      <c r="AM282" s="8"/>
      <c r="AN282" s="8"/>
      <c r="AO282" s="8"/>
      <c r="AP282" s="8"/>
      <c r="AQ282" s="8"/>
      <c r="AS282" s="36"/>
      <c r="AT282" s="36"/>
      <c r="AU282" s="9"/>
      <c r="AV282" s="8"/>
      <c r="AW282" s="8"/>
      <c r="AX282" s="8"/>
      <c r="AY282" s="8"/>
      <c r="AZ282" s="8"/>
      <c r="BA282" s="8"/>
      <c r="BB282" s="8"/>
      <c r="BC282" s="8"/>
    </row>
    <row r="283" spans="1:55" x14ac:dyDescent="0.25">
      <c r="A283" s="45">
        <v>57.6</v>
      </c>
      <c r="B283" s="47" t="b">
        <v>1</v>
      </c>
      <c r="U283" s="36"/>
      <c r="V283" s="36"/>
      <c r="W283" s="9"/>
      <c r="X283" s="8"/>
      <c r="Y283" s="8"/>
      <c r="Z283" s="8"/>
      <c r="AA283" s="8"/>
      <c r="AB283" s="8"/>
      <c r="AC283" s="8"/>
      <c r="AD283" s="8"/>
      <c r="AE283" s="8"/>
      <c r="AG283" s="36"/>
      <c r="AH283" s="36"/>
      <c r="AI283" s="9"/>
      <c r="AJ283" s="8"/>
      <c r="AK283" s="8"/>
      <c r="AL283" s="8"/>
      <c r="AM283" s="8"/>
      <c r="AN283" s="8"/>
      <c r="AO283" s="8"/>
      <c r="AP283" s="8"/>
      <c r="AQ283" s="8"/>
      <c r="AS283" s="36"/>
      <c r="AT283" s="36"/>
      <c r="AU283" s="9"/>
      <c r="AV283" s="8"/>
      <c r="AW283" s="8"/>
      <c r="AX283" s="8"/>
      <c r="AY283" s="8"/>
      <c r="AZ283" s="8"/>
      <c r="BA283" s="8"/>
      <c r="BB283" s="8"/>
      <c r="BC283" s="8"/>
    </row>
    <row r="284" spans="1:55" x14ac:dyDescent="0.25">
      <c r="A284" s="45">
        <v>57.1</v>
      </c>
      <c r="B284" s="47" t="b">
        <v>1</v>
      </c>
      <c r="U284" s="36"/>
      <c r="V284" s="36"/>
      <c r="W284" s="9"/>
      <c r="X284" s="8"/>
      <c r="Y284" s="8"/>
      <c r="Z284" s="8"/>
      <c r="AA284" s="8"/>
      <c r="AB284" s="8"/>
      <c r="AC284" s="8"/>
      <c r="AD284" s="8"/>
      <c r="AE284" s="8"/>
      <c r="AG284" s="36"/>
      <c r="AH284" s="36"/>
      <c r="AI284" s="9"/>
      <c r="AJ284" s="8"/>
      <c r="AK284" s="8"/>
      <c r="AL284" s="8"/>
      <c r="AM284" s="8"/>
      <c r="AN284" s="8"/>
      <c r="AO284" s="8"/>
      <c r="AP284" s="8"/>
      <c r="AQ284" s="8"/>
      <c r="AS284" s="36"/>
      <c r="AT284" s="36"/>
      <c r="AU284" s="9"/>
      <c r="AV284" s="8"/>
      <c r="AW284" s="8"/>
      <c r="AX284" s="8"/>
      <c r="AY284" s="8"/>
      <c r="AZ284" s="8"/>
      <c r="BA284" s="8"/>
      <c r="BB284" s="8"/>
      <c r="BC284" s="8"/>
    </row>
    <row r="285" spans="1:55" x14ac:dyDescent="0.25">
      <c r="A285" s="45">
        <v>56.8</v>
      </c>
      <c r="B285" s="47" t="b">
        <v>1</v>
      </c>
      <c r="U285" s="36"/>
      <c r="V285" s="36"/>
      <c r="W285" s="9"/>
      <c r="X285" s="8"/>
      <c r="Y285" s="8"/>
      <c r="Z285" s="8"/>
      <c r="AA285" s="8"/>
      <c r="AB285" s="8"/>
      <c r="AC285" s="8"/>
      <c r="AD285" s="8"/>
      <c r="AE285" s="8"/>
      <c r="AG285" s="36"/>
      <c r="AH285" s="36"/>
      <c r="AI285" s="9"/>
      <c r="AJ285" s="8"/>
      <c r="AK285" s="8"/>
      <c r="AL285" s="8"/>
      <c r="AM285" s="8"/>
      <c r="AN285" s="8"/>
      <c r="AO285" s="8"/>
      <c r="AP285" s="8"/>
      <c r="AQ285" s="8"/>
      <c r="AS285" s="36"/>
      <c r="AT285" s="36"/>
      <c r="AU285" s="9"/>
      <c r="AV285" s="8"/>
      <c r="AW285" s="8"/>
      <c r="AX285" s="8"/>
      <c r="AY285" s="8"/>
      <c r="AZ285" s="8"/>
      <c r="BA285" s="8"/>
      <c r="BB285" s="8"/>
      <c r="BC285" s="8"/>
    </row>
    <row r="286" spans="1:55" x14ac:dyDescent="0.25">
      <c r="A286" s="45">
        <v>56.5</v>
      </c>
      <c r="B286" s="47" t="b">
        <v>1</v>
      </c>
      <c r="U286" s="36"/>
      <c r="V286" s="36"/>
      <c r="W286" s="9"/>
      <c r="X286" s="8"/>
      <c r="Y286" s="8"/>
      <c r="Z286" s="8"/>
      <c r="AA286" s="8"/>
      <c r="AB286" s="8"/>
      <c r="AC286" s="8"/>
      <c r="AD286" s="8"/>
      <c r="AE286" s="8"/>
      <c r="AG286" s="36"/>
      <c r="AH286" s="36"/>
      <c r="AI286" s="9"/>
      <c r="AJ286" s="8"/>
      <c r="AK286" s="8"/>
      <c r="AL286" s="8"/>
      <c r="AM286" s="8"/>
      <c r="AN286" s="8"/>
      <c r="AO286" s="8"/>
      <c r="AP286" s="8"/>
      <c r="AQ286" s="8"/>
      <c r="AS286" s="36"/>
      <c r="AT286" s="36"/>
      <c r="AU286" s="9"/>
      <c r="AV286" s="8"/>
      <c r="AW286" s="8"/>
      <c r="AX286" s="8"/>
      <c r="AY286" s="8"/>
      <c r="AZ286" s="8"/>
      <c r="BA286" s="8"/>
      <c r="BB286" s="8"/>
      <c r="BC286" s="8"/>
    </row>
    <row r="287" spans="1:55" x14ac:dyDescent="0.25">
      <c r="A287" s="45">
        <v>56.1</v>
      </c>
      <c r="B287" s="47" t="b">
        <v>1</v>
      </c>
      <c r="U287" s="36"/>
      <c r="V287" s="36"/>
      <c r="W287" s="9"/>
      <c r="X287" s="8"/>
      <c r="Y287" s="8"/>
      <c r="Z287" s="8"/>
      <c r="AA287" s="8"/>
      <c r="AB287" s="8"/>
      <c r="AC287" s="8"/>
      <c r="AD287" s="8"/>
      <c r="AE287" s="8"/>
      <c r="AG287" s="36"/>
      <c r="AH287" s="36"/>
      <c r="AI287" s="9"/>
      <c r="AJ287" s="8"/>
      <c r="AK287" s="8"/>
      <c r="AL287" s="8"/>
      <c r="AM287" s="8"/>
      <c r="AN287" s="8"/>
      <c r="AO287" s="8"/>
      <c r="AP287" s="8"/>
      <c r="AQ287" s="8"/>
      <c r="AS287" s="36"/>
      <c r="AT287" s="36"/>
      <c r="AU287" s="9"/>
      <c r="AV287" s="8"/>
      <c r="AW287" s="8"/>
      <c r="AX287" s="8"/>
      <c r="AY287" s="8"/>
      <c r="AZ287" s="8"/>
      <c r="BA287" s="8"/>
      <c r="BB287" s="8"/>
      <c r="BC287" s="8"/>
    </row>
    <row r="288" spans="1:55" x14ac:dyDescent="0.25">
      <c r="A288" s="45">
        <v>55.8</v>
      </c>
      <c r="B288" s="47" t="b">
        <v>1</v>
      </c>
      <c r="U288" s="36"/>
      <c r="V288" s="36"/>
      <c r="W288" s="9"/>
      <c r="X288" s="8"/>
      <c r="Y288" s="8"/>
      <c r="Z288" s="8"/>
      <c r="AA288" s="8"/>
      <c r="AB288" s="8"/>
      <c r="AC288" s="8"/>
      <c r="AD288" s="8"/>
      <c r="AE288" s="8"/>
      <c r="AG288" s="36"/>
      <c r="AH288" s="36"/>
      <c r="AI288" s="9"/>
      <c r="AJ288" s="8"/>
      <c r="AK288" s="8"/>
      <c r="AL288" s="8"/>
      <c r="AM288" s="8"/>
      <c r="AN288" s="8"/>
      <c r="AO288" s="8"/>
      <c r="AP288" s="8"/>
      <c r="AQ288" s="8"/>
      <c r="AS288" s="36"/>
      <c r="AT288" s="36"/>
      <c r="AU288" s="9"/>
      <c r="AV288" s="8"/>
      <c r="AW288" s="8"/>
      <c r="AX288" s="8"/>
      <c r="AY288" s="8"/>
      <c r="AZ288" s="8"/>
      <c r="BA288" s="8"/>
      <c r="BB288" s="8"/>
      <c r="BC288" s="8"/>
    </row>
    <row r="289" spans="1:55" x14ac:dyDescent="0.25">
      <c r="A289" s="45">
        <v>55.6</v>
      </c>
      <c r="B289" s="47" t="b">
        <v>1</v>
      </c>
      <c r="U289" s="36"/>
      <c r="V289" s="36"/>
      <c r="W289" s="9"/>
      <c r="X289" s="8"/>
      <c r="Y289" s="8"/>
      <c r="Z289" s="8"/>
      <c r="AA289" s="8"/>
      <c r="AB289" s="8"/>
      <c r="AC289" s="8"/>
      <c r="AD289" s="8"/>
      <c r="AE289" s="8"/>
      <c r="AG289" s="36"/>
      <c r="AH289" s="36"/>
      <c r="AI289" s="9"/>
      <c r="AJ289" s="8"/>
      <c r="AK289" s="8"/>
      <c r="AL289" s="8"/>
      <c r="AM289" s="8"/>
      <c r="AN289" s="8"/>
      <c r="AO289" s="8"/>
      <c r="AP289" s="8"/>
      <c r="AQ289" s="8"/>
      <c r="AS289" s="36"/>
      <c r="AT289" s="36"/>
      <c r="AU289" s="9"/>
      <c r="AV289" s="8"/>
      <c r="AW289" s="8"/>
      <c r="AX289" s="8"/>
      <c r="AY289" s="8"/>
      <c r="AZ289" s="8"/>
      <c r="BA289" s="8"/>
      <c r="BB289" s="8"/>
      <c r="BC289" s="8"/>
    </row>
    <row r="290" spans="1:55" x14ac:dyDescent="0.25">
      <c r="A290" s="45">
        <v>55.5</v>
      </c>
      <c r="B290" s="47" t="b">
        <v>1</v>
      </c>
      <c r="U290" s="36"/>
      <c r="V290" s="36"/>
      <c r="W290" s="9"/>
      <c r="X290" s="8"/>
      <c r="Y290" s="8"/>
      <c r="Z290" s="8"/>
      <c r="AA290" s="8"/>
      <c r="AB290" s="8"/>
      <c r="AC290" s="8"/>
      <c r="AD290" s="8"/>
      <c r="AE290" s="8"/>
      <c r="AG290" s="36"/>
      <c r="AH290" s="36"/>
      <c r="AI290" s="9"/>
      <c r="AJ290" s="8"/>
      <c r="AK290" s="8"/>
      <c r="AL290" s="8"/>
      <c r="AM290" s="8"/>
      <c r="AN290" s="8"/>
      <c r="AO290" s="8"/>
      <c r="AP290" s="8"/>
      <c r="AQ290" s="8"/>
      <c r="AS290" s="36"/>
      <c r="AT290" s="36"/>
      <c r="AU290" s="9"/>
      <c r="AV290" s="8"/>
      <c r="AW290" s="8"/>
      <c r="AX290" s="8"/>
      <c r="AY290" s="8"/>
      <c r="AZ290" s="8"/>
      <c r="BA290" s="8"/>
      <c r="BB290" s="8"/>
      <c r="BC290" s="8"/>
    </row>
    <row r="291" spans="1:55" x14ac:dyDescent="0.25">
      <c r="A291" s="45">
        <v>55.4</v>
      </c>
      <c r="B291" s="47" t="b">
        <v>1</v>
      </c>
      <c r="U291" s="36"/>
      <c r="V291" s="36"/>
      <c r="W291" s="9"/>
      <c r="X291" s="8"/>
      <c r="Y291" s="8"/>
      <c r="Z291" s="8"/>
      <c r="AA291" s="8"/>
      <c r="AB291" s="8"/>
      <c r="AC291" s="8"/>
      <c r="AD291" s="8"/>
      <c r="AE291" s="8"/>
      <c r="AG291" s="36"/>
      <c r="AH291" s="36"/>
      <c r="AI291" s="9"/>
      <c r="AJ291" s="8"/>
      <c r="AK291" s="8"/>
      <c r="AL291" s="8"/>
      <c r="AM291" s="8"/>
      <c r="AN291" s="8"/>
      <c r="AO291" s="8"/>
      <c r="AP291" s="8"/>
      <c r="AQ291" s="8"/>
      <c r="AS291" s="36"/>
      <c r="AT291" s="36"/>
      <c r="AU291" s="9"/>
      <c r="AV291" s="8"/>
      <c r="AW291" s="8"/>
      <c r="AX291" s="8"/>
      <c r="AY291" s="8"/>
      <c r="AZ291" s="8"/>
      <c r="BA291" s="8"/>
      <c r="BB291" s="8"/>
      <c r="BC291" s="8"/>
    </row>
    <row r="292" spans="1:55" x14ac:dyDescent="0.25">
      <c r="A292" s="45">
        <v>69.8</v>
      </c>
      <c r="B292" s="47" t="b">
        <v>1</v>
      </c>
      <c r="U292" s="36"/>
      <c r="V292" s="36"/>
      <c r="W292" s="9"/>
      <c r="X292" s="8"/>
      <c r="Y292" s="8"/>
      <c r="Z292" s="8"/>
      <c r="AA292" s="8"/>
      <c r="AB292" s="8"/>
      <c r="AC292" s="8"/>
      <c r="AD292" s="8"/>
      <c r="AE292" s="8"/>
      <c r="AG292" s="36"/>
      <c r="AH292" s="36"/>
      <c r="AI292" s="9"/>
      <c r="AJ292" s="8"/>
      <c r="AK292" s="8"/>
      <c r="AL292" s="8"/>
      <c r="AM292" s="8"/>
      <c r="AN292" s="8"/>
      <c r="AO292" s="8"/>
      <c r="AP292" s="8"/>
      <c r="AQ292" s="8"/>
      <c r="AS292" s="36"/>
      <c r="AT292" s="36"/>
      <c r="AU292" s="9"/>
      <c r="AV292" s="8"/>
      <c r="AW292" s="8"/>
      <c r="AX292" s="8"/>
      <c r="AY292" s="8"/>
      <c r="AZ292" s="8"/>
      <c r="BA292" s="8"/>
      <c r="BB292" s="8"/>
      <c r="BC292" s="8"/>
    </row>
    <row r="293" spans="1:55" x14ac:dyDescent="0.25">
      <c r="A293" s="45">
        <v>69.400000000000006</v>
      </c>
      <c r="B293" s="47" t="b">
        <v>1</v>
      </c>
      <c r="U293" s="36"/>
      <c r="V293" s="36"/>
      <c r="W293" s="9"/>
      <c r="X293" s="8"/>
      <c r="Y293" s="8"/>
      <c r="Z293" s="8"/>
      <c r="AA293" s="8"/>
      <c r="AB293" s="8"/>
      <c r="AC293" s="8"/>
      <c r="AD293" s="8"/>
      <c r="AE293" s="8"/>
      <c r="AG293" s="36"/>
      <c r="AH293" s="36"/>
      <c r="AI293" s="9"/>
      <c r="AJ293" s="8"/>
      <c r="AK293" s="8"/>
      <c r="AL293" s="8"/>
      <c r="AM293" s="8"/>
      <c r="AN293" s="8"/>
      <c r="AO293" s="8"/>
      <c r="AP293" s="8"/>
      <c r="AQ293" s="8"/>
      <c r="AS293" s="36"/>
      <c r="AT293" s="36"/>
      <c r="AU293" s="9"/>
      <c r="AV293" s="8"/>
      <c r="AW293" s="8"/>
      <c r="AX293" s="8"/>
      <c r="AY293" s="8"/>
      <c r="AZ293" s="8"/>
      <c r="BA293" s="8"/>
      <c r="BB293" s="8"/>
      <c r="BC293" s="8"/>
    </row>
    <row r="294" spans="1:55" x14ac:dyDescent="0.25">
      <c r="A294" s="45">
        <v>69.099999999999994</v>
      </c>
      <c r="B294" s="47" t="b">
        <v>1</v>
      </c>
      <c r="U294" s="36"/>
      <c r="V294" s="36"/>
      <c r="W294" s="9"/>
      <c r="X294" s="8"/>
      <c r="Y294" s="8"/>
      <c r="Z294" s="8"/>
      <c r="AA294" s="8"/>
      <c r="AB294" s="8"/>
      <c r="AC294" s="8"/>
      <c r="AD294" s="8"/>
      <c r="AE294" s="8"/>
      <c r="AG294" s="36"/>
      <c r="AH294" s="36"/>
      <c r="AI294" s="9"/>
      <c r="AJ294" s="8"/>
      <c r="AK294" s="8"/>
      <c r="AL294" s="8"/>
      <c r="AM294" s="8"/>
      <c r="AN294" s="8"/>
      <c r="AO294" s="8"/>
      <c r="AP294" s="8"/>
      <c r="AQ294" s="8"/>
      <c r="AS294" s="36"/>
      <c r="AT294" s="36"/>
      <c r="AU294" s="9"/>
      <c r="AV294" s="8"/>
      <c r="AW294" s="8"/>
      <c r="AX294" s="8"/>
      <c r="AY294" s="8"/>
      <c r="AZ294" s="8"/>
      <c r="BA294" s="8"/>
      <c r="BB294" s="8"/>
      <c r="BC294" s="8"/>
    </row>
    <row r="295" spans="1:55" x14ac:dyDescent="0.25">
      <c r="A295" s="45">
        <v>68.7</v>
      </c>
      <c r="B295" s="47" t="b">
        <v>1</v>
      </c>
      <c r="U295" s="36"/>
      <c r="V295" s="36"/>
      <c r="W295" s="9"/>
      <c r="X295" s="8"/>
      <c r="Y295" s="8"/>
      <c r="Z295" s="8"/>
      <c r="AA295" s="8"/>
      <c r="AB295" s="8"/>
      <c r="AC295" s="8"/>
      <c r="AD295" s="8"/>
      <c r="AE295" s="8"/>
      <c r="AG295" s="36"/>
      <c r="AH295" s="36"/>
      <c r="AI295" s="9"/>
      <c r="AJ295" s="8"/>
      <c r="AK295" s="8"/>
      <c r="AL295" s="8"/>
      <c r="AM295" s="8"/>
      <c r="AN295" s="8"/>
      <c r="AO295" s="8"/>
      <c r="AP295" s="8"/>
      <c r="AQ295" s="8"/>
      <c r="AS295" s="36"/>
      <c r="AT295" s="36"/>
      <c r="AU295" s="9"/>
      <c r="AV295" s="8"/>
      <c r="AW295" s="8"/>
      <c r="AX295" s="8"/>
      <c r="AY295" s="8"/>
      <c r="AZ295" s="8"/>
      <c r="BA295" s="8"/>
      <c r="BB295" s="8"/>
      <c r="BC295" s="8"/>
    </row>
    <row r="296" spans="1:55" x14ac:dyDescent="0.25">
      <c r="A296" s="45">
        <v>68.3</v>
      </c>
      <c r="B296" s="47" t="b">
        <v>1</v>
      </c>
      <c r="U296" s="36"/>
      <c r="V296" s="36"/>
      <c r="W296" s="9"/>
      <c r="X296" s="8"/>
      <c r="Y296" s="8"/>
      <c r="Z296" s="8"/>
      <c r="AA296" s="8"/>
      <c r="AB296" s="8"/>
      <c r="AC296" s="8"/>
      <c r="AD296" s="8"/>
      <c r="AE296" s="8"/>
      <c r="AG296" s="36"/>
      <c r="AH296" s="36"/>
      <c r="AI296" s="9"/>
      <c r="AJ296" s="8"/>
      <c r="AK296" s="8"/>
      <c r="AL296" s="8"/>
      <c r="AM296" s="8"/>
      <c r="AN296" s="8"/>
      <c r="AO296" s="8"/>
      <c r="AP296" s="8"/>
      <c r="AQ296" s="8"/>
      <c r="AS296" s="36"/>
      <c r="AT296" s="36"/>
      <c r="AU296" s="9"/>
      <c r="AV296" s="8"/>
      <c r="AW296" s="8"/>
      <c r="AX296" s="8"/>
      <c r="AY296" s="8"/>
      <c r="AZ296" s="8"/>
      <c r="BA296" s="8"/>
      <c r="BB296" s="8"/>
      <c r="BC296" s="8"/>
    </row>
    <row r="297" spans="1:55" x14ac:dyDescent="0.25">
      <c r="A297" s="45">
        <v>67.900000000000006</v>
      </c>
      <c r="B297" s="47" t="b">
        <v>1</v>
      </c>
      <c r="U297" s="36"/>
      <c r="V297" s="36"/>
      <c r="W297" s="9"/>
      <c r="X297" s="8"/>
      <c r="Y297" s="8"/>
      <c r="Z297" s="8"/>
      <c r="AA297" s="8"/>
      <c r="AB297" s="8"/>
      <c r="AC297" s="8"/>
      <c r="AD297" s="8"/>
      <c r="AE297" s="8"/>
      <c r="AG297" s="36"/>
      <c r="AH297" s="36"/>
      <c r="AI297" s="9"/>
      <c r="AJ297" s="8"/>
      <c r="AK297" s="8"/>
      <c r="AL297" s="8"/>
      <c r="AM297" s="8"/>
      <c r="AN297" s="8"/>
      <c r="AO297" s="8"/>
      <c r="AP297" s="8"/>
      <c r="AQ297" s="8"/>
      <c r="AS297" s="36"/>
      <c r="AT297" s="36"/>
      <c r="AU297" s="9"/>
      <c r="AV297" s="8"/>
      <c r="AW297" s="8"/>
      <c r="AX297" s="8"/>
      <c r="AY297" s="8"/>
      <c r="AZ297" s="8"/>
      <c r="BA297" s="8"/>
      <c r="BB297" s="8"/>
      <c r="BC297" s="8"/>
    </row>
    <row r="298" spans="1:55" x14ac:dyDescent="0.25">
      <c r="A298" s="45">
        <v>67.400000000000006</v>
      </c>
      <c r="B298" s="47" t="b">
        <v>1</v>
      </c>
      <c r="U298" s="36"/>
      <c r="V298" s="36"/>
      <c r="W298" s="9"/>
      <c r="X298" s="8"/>
      <c r="Y298" s="8"/>
      <c r="Z298" s="8"/>
      <c r="AA298" s="8"/>
      <c r="AB298" s="8"/>
      <c r="AC298" s="8"/>
      <c r="AD298" s="8"/>
      <c r="AE298" s="8"/>
      <c r="AG298" s="36"/>
      <c r="AH298" s="36"/>
      <c r="AI298" s="9"/>
      <c r="AJ298" s="8"/>
      <c r="AK298" s="8"/>
      <c r="AL298" s="8"/>
      <c r="AM298" s="8"/>
      <c r="AN298" s="8"/>
      <c r="AO298" s="8"/>
      <c r="AP298" s="8"/>
      <c r="AQ298" s="8"/>
      <c r="AS298" s="36"/>
      <c r="AT298" s="36"/>
      <c r="AU298" s="9"/>
      <c r="AV298" s="8"/>
      <c r="AW298" s="8"/>
      <c r="AX298" s="8"/>
      <c r="AY298" s="8"/>
      <c r="AZ298" s="8"/>
      <c r="BA298" s="8"/>
      <c r="BB298" s="8"/>
      <c r="BC298" s="8"/>
    </row>
    <row r="299" spans="1:55" x14ac:dyDescent="0.25">
      <c r="A299" s="45">
        <v>67</v>
      </c>
      <c r="B299" s="47" t="b">
        <v>1</v>
      </c>
      <c r="U299" s="36"/>
      <c r="V299" s="36"/>
      <c r="W299" s="9"/>
      <c r="X299" s="8"/>
      <c r="Y299" s="8"/>
      <c r="Z299" s="8"/>
      <c r="AA299" s="8"/>
      <c r="AB299" s="8"/>
      <c r="AC299" s="8"/>
      <c r="AD299" s="8"/>
      <c r="AE299" s="8"/>
      <c r="AG299" s="36"/>
      <c r="AH299" s="36"/>
      <c r="AI299" s="9"/>
      <c r="AJ299" s="8"/>
      <c r="AK299" s="8"/>
      <c r="AL299" s="8"/>
      <c r="AM299" s="8"/>
      <c r="AN299" s="8"/>
      <c r="AO299" s="8"/>
      <c r="AP299" s="8"/>
      <c r="AQ299" s="8"/>
      <c r="AS299" s="36"/>
      <c r="AT299" s="36"/>
      <c r="AU299" s="9"/>
      <c r="AV299" s="8"/>
      <c r="AW299" s="8"/>
      <c r="AX299" s="8"/>
      <c r="AY299" s="8"/>
      <c r="AZ299" s="8"/>
      <c r="BA299" s="8"/>
      <c r="BB299" s="8"/>
      <c r="BC299" s="8"/>
    </row>
    <row r="300" spans="1:55" x14ac:dyDescent="0.25">
      <c r="A300" s="45">
        <v>66.5</v>
      </c>
      <c r="B300" s="47" t="b">
        <v>1</v>
      </c>
      <c r="U300" s="36"/>
      <c r="V300" s="36"/>
      <c r="W300" s="9"/>
      <c r="X300" s="8"/>
      <c r="Y300" s="8"/>
      <c r="Z300" s="8"/>
      <c r="AA300" s="8"/>
      <c r="AB300" s="8"/>
      <c r="AC300" s="8"/>
      <c r="AD300" s="8"/>
      <c r="AE300" s="8"/>
      <c r="AG300" s="36"/>
      <c r="AH300" s="36"/>
      <c r="AI300" s="9"/>
      <c r="AJ300" s="8"/>
      <c r="AK300" s="8"/>
      <c r="AL300" s="8"/>
      <c r="AM300" s="8"/>
      <c r="AN300" s="8"/>
      <c r="AO300" s="8"/>
      <c r="AP300" s="8"/>
      <c r="AQ300" s="8"/>
      <c r="AS300" s="36"/>
      <c r="AT300" s="36"/>
      <c r="AU300" s="9"/>
      <c r="AV300" s="8"/>
      <c r="AW300" s="8"/>
      <c r="AX300" s="8"/>
      <c r="AY300" s="8"/>
      <c r="AZ300" s="8"/>
      <c r="BA300" s="8"/>
      <c r="BB300" s="8"/>
      <c r="BC300" s="8"/>
    </row>
    <row r="301" spans="1:55" x14ac:dyDescent="0.25">
      <c r="A301" s="45">
        <v>65.8</v>
      </c>
      <c r="B301" s="47" t="b">
        <v>1</v>
      </c>
      <c r="U301" s="36"/>
      <c r="V301" s="36"/>
      <c r="W301" s="9"/>
      <c r="X301" s="8"/>
      <c r="Y301" s="8"/>
      <c r="Z301" s="8"/>
      <c r="AA301" s="8"/>
      <c r="AB301" s="8"/>
      <c r="AC301" s="8"/>
      <c r="AD301" s="8"/>
      <c r="AE301" s="8"/>
      <c r="AG301" s="36"/>
      <c r="AH301" s="36"/>
      <c r="AI301" s="9"/>
      <c r="AJ301" s="8"/>
      <c r="AK301" s="8"/>
      <c r="AL301" s="8"/>
      <c r="AM301" s="8"/>
      <c r="AN301" s="8"/>
      <c r="AO301" s="8"/>
      <c r="AP301" s="8"/>
      <c r="AQ301" s="8"/>
      <c r="AS301" s="36"/>
      <c r="AT301" s="36"/>
      <c r="AU301" s="9"/>
      <c r="AV301" s="8"/>
      <c r="AW301" s="8"/>
      <c r="AX301" s="8"/>
      <c r="AY301" s="8"/>
      <c r="AZ301" s="8"/>
      <c r="BA301" s="8"/>
      <c r="BB301" s="8"/>
      <c r="BC301" s="8"/>
    </row>
    <row r="302" spans="1:55" x14ac:dyDescent="0.25">
      <c r="A302" s="45">
        <v>65</v>
      </c>
      <c r="B302" s="47" t="b">
        <v>1</v>
      </c>
      <c r="U302" s="36"/>
      <c r="V302" s="36"/>
      <c r="W302" s="9"/>
      <c r="X302" s="8"/>
      <c r="Y302" s="8"/>
      <c r="Z302" s="8"/>
      <c r="AA302" s="8"/>
      <c r="AB302" s="8"/>
      <c r="AC302" s="8"/>
      <c r="AD302" s="8"/>
      <c r="AE302" s="8"/>
      <c r="AG302" s="36"/>
      <c r="AH302" s="36"/>
      <c r="AI302" s="9"/>
      <c r="AJ302" s="8"/>
      <c r="AK302" s="8"/>
      <c r="AL302" s="8"/>
      <c r="AM302" s="8"/>
      <c r="AN302" s="8"/>
      <c r="AO302" s="8"/>
      <c r="AP302" s="8"/>
      <c r="AQ302" s="8"/>
      <c r="AS302" s="36"/>
      <c r="AT302" s="36"/>
      <c r="AU302" s="9"/>
      <c r="AV302" s="8"/>
      <c r="AW302" s="8"/>
      <c r="AX302" s="8"/>
      <c r="AY302" s="8"/>
      <c r="AZ302" s="8"/>
      <c r="BA302" s="8"/>
      <c r="BB302" s="8"/>
      <c r="BC302" s="8"/>
    </row>
    <row r="303" spans="1:55" x14ac:dyDescent="0.25">
      <c r="A303" s="45">
        <v>64.2</v>
      </c>
      <c r="B303" s="47" t="b">
        <v>1</v>
      </c>
      <c r="U303" s="36"/>
      <c r="V303" s="36"/>
      <c r="W303" s="9"/>
      <c r="X303" s="8"/>
      <c r="Y303" s="8"/>
      <c r="Z303" s="8"/>
      <c r="AA303" s="8"/>
      <c r="AB303" s="8"/>
      <c r="AC303" s="8"/>
      <c r="AD303" s="8"/>
      <c r="AE303" s="8"/>
      <c r="AG303" s="36"/>
      <c r="AH303" s="36"/>
      <c r="AI303" s="9"/>
      <c r="AJ303" s="8"/>
      <c r="AK303" s="8"/>
      <c r="AL303" s="8"/>
      <c r="AM303" s="8"/>
      <c r="AN303" s="8"/>
      <c r="AO303" s="8"/>
      <c r="AP303" s="8"/>
      <c r="AQ303" s="8"/>
      <c r="AS303" s="36"/>
      <c r="AT303" s="36"/>
      <c r="AU303" s="9"/>
      <c r="AV303" s="8"/>
      <c r="AW303" s="8"/>
      <c r="AX303" s="8"/>
      <c r="AY303" s="8"/>
      <c r="AZ303" s="8"/>
      <c r="BA303" s="8"/>
      <c r="BB303" s="8"/>
      <c r="BC303" s="8"/>
    </row>
    <row r="304" spans="1:55" x14ac:dyDescent="0.25">
      <c r="A304" s="45">
        <v>63.3</v>
      </c>
      <c r="B304" s="47" t="b">
        <v>1</v>
      </c>
      <c r="U304" s="36"/>
      <c r="V304" s="36"/>
      <c r="W304" s="9"/>
      <c r="X304" s="8"/>
      <c r="Y304" s="8"/>
      <c r="Z304" s="8"/>
      <c r="AA304" s="8"/>
      <c r="AB304" s="8"/>
      <c r="AC304" s="8"/>
      <c r="AD304" s="8"/>
      <c r="AE304" s="8"/>
      <c r="AG304" s="36"/>
      <c r="AH304" s="36"/>
      <c r="AI304" s="9"/>
      <c r="AJ304" s="8"/>
      <c r="AK304" s="8"/>
      <c r="AL304" s="8"/>
      <c r="AM304" s="8"/>
      <c r="AN304" s="8"/>
      <c r="AO304" s="8"/>
      <c r="AP304" s="8"/>
      <c r="AQ304" s="8"/>
      <c r="AS304" s="36"/>
      <c r="AT304" s="36"/>
      <c r="AU304" s="9"/>
      <c r="AV304" s="8"/>
      <c r="AW304" s="8"/>
      <c r="AX304" s="8"/>
      <c r="AY304" s="8"/>
      <c r="AZ304" s="8"/>
      <c r="BA304" s="8"/>
      <c r="BB304" s="8"/>
      <c r="BC304" s="8"/>
    </row>
    <row r="305" spans="1:55" x14ac:dyDescent="0.25">
      <c r="A305" s="45">
        <v>62.5</v>
      </c>
      <c r="B305" s="47" t="b">
        <v>1</v>
      </c>
      <c r="U305" s="36"/>
      <c r="V305" s="36"/>
      <c r="W305" s="9"/>
      <c r="X305" s="8"/>
      <c r="Y305" s="8"/>
      <c r="Z305" s="8"/>
      <c r="AA305" s="8"/>
      <c r="AB305" s="8"/>
      <c r="AC305" s="8"/>
      <c r="AD305" s="8"/>
      <c r="AE305" s="8"/>
      <c r="AG305" s="36"/>
      <c r="AH305" s="36"/>
      <c r="AI305" s="9"/>
      <c r="AJ305" s="8"/>
      <c r="AK305" s="8"/>
      <c r="AL305" s="8"/>
      <c r="AM305" s="8"/>
      <c r="AN305" s="8"/>
      <c r="AO305" s="8"/>
      <c r="AP305" s="8"/>
      <c r="AQ305" s="8"/>
      <c r="AS305" s="36"/>
      <c r="AT305" s="36"/>
      <c r="AU305" s="9"/>
      <c r="AV305" s="8"/>
      <c r="AW305" s="8"/>
      <c r="AX305" s="8"/>
      <c r="AY305" s="8"/>
      <c r="AZ305" s="8"/>
      <c r="BA305" s="8"/>
      <c r="BB305" s="8"/>
      <c r="BC305" s="8"/>
    </row>
    <row r="306" spans="1:55" x14ac:dyDescent="0.25">
      <c r="A306" s="45">
        <v>61.7</v>
      </c>
      <c r="B306" s="47" t="b">
        <v>1</v>
      </c>
      <c r="U306" s="36"/>
      <c r="V306" s="36"/>
      <c r="W306" s="9"/>
      <c r="X306" s="8"/>
      <c r="Y306" s="8"/>
      <c r="Z306" s="8"/>
      <c r="AA306" s="8"/>
      <c r="AB306" s="8"/>
      <c r="AC306" s="8"/>
      <c r="AD306" s="8"/>
      <c r="AE306" s="8"/>
      <c r="AG306" s="36"/>
      <c r="AH306" s="36"/>
      <c r="AI306" s="9"/>
      <c r="AJ306" s="8"/>
      <c r="AK306" s="8"/>
      <c r="AL306" s="8"/>
      <c r="AM306" s="8"/>
      <c r="AN306" s="8"/>
      <c r="AO306" s="8"/>
      <c r="AP306" s="8"/>
      <c r="AQ306" s="8"/>
      <c r="AS306" s="36"/>
      <c r="AT306" s="36"/>
      <c r="AU306" s="9"/>
      <c r="AV306" s="8"/>
      <c r="AW306" s="8"/>
      <c r="AX306" s="8"/>
      <c r="AY306" s="8"/>
      <c r="AZ306" s="8"/>
      <c r="BA306" s="8"/>
      <c r="BB306" s="8"/>
      <c r="BC306" s="8"/>
    </row>
    <row r="307" spans="1:55" x14ac:dyDescent="0.25">
      <c r="A307" s="45">
        <v>62</v>
      </c>
      <c r="B307" s="47" t="b">
        <v>1</v>
      </c>
      <c r="U307" s="36"/>
      <c r="V307" s="36"/>
      <c r="W307" s="9"/>
      <c r="X307" s="8"/>
      <c r="Y307" s="8"/>
      <c r="Z307" s="8"/>
      <c r="AA307" s="8"/>
      <c r="AB307" s="8"/>
      <c r="AC307" s="8"/>
      <c r="AD307" s="8"/>
      <c r="AE307" s="8"/>
      <c r="AG307" s="36"/>
      <c r="AH307" s="36"/>
      <c r="AI307" s="9"/>
      <c r="AJ307" s="8"/>
      <c r="AK307" s="8"/>
      <c r="AL307" s="8"/>
      <c r="AM307" s="8"/>
      <c r="AN307" s="8"/>
      <c r="AO307" s="8"/>
      <c r="AP307" s="8"/>
      <c r="AQ307" s="8"/>
      <c r="AS307" s="36"/>
      <c r="AT307" s="36"/>
      <c r="AU307" s="9"/>
      <c r="AV307" s="8"/>
      <c r="AW307" s="8"/>
      <c r="AX307" s="8"/>
      <c r="AY307" s="8"/>
      <c r="AZ307" s="8"/>
      <c r="BA307" s="8"/>
      <c r="BB307" s="8"/>
      <c r="BC307" s="8"/>
    </row>
    <row r="308" spans="1:55" x14ac:dyDescent="0.25">
      <c r="A308" s="45">
        <v>77</v>
      </c>
      <c r="B308" s="47" t="b">
        <v>1</v>
      </c>
      <c r="U308" s="36"/>
      <c r="V308" s="36"/>
      <c r="W308" s="9"/>
      <c r="X308" s="8"/>
      <c r="Y308" s="8"/>
      <c r="Z308" s="8"/>
      <c r="AA308" s="8"/>
      <c r="AB308" s="8"/>
      <c r="AC308" s="8"/>
      <c r="AD308" s="8"/>
      <c r="AE308" s="8"/>
      <c r="AG308" s="36"/>
      <c r="AH308" s="36"/>
      <c r="AI308" s="9"/>
      <c r="AJ308" s="8"/>
      <c r="AK308" s="8"/>
      <c r="AL308" s="8"/>
      <c r="AM308" s="8"/>
      <c r="AN308" s="8"/>
      <c r="AO308" s="8"/>
      <c r="AP308" s="8"/>
      <c r="AQ308" s="8"/>
      <c r="AS308" s="36"/>
      <c r="AT308" s="36"/>
      <c r="AU308" s="9"/>
      <c r="AV308" s="8"/>
      <c r="AW308" s="8"/>
      <c r="AX308" s="8"/>
      <c r="AY308" s="8"/>
      <c r="AZ308" s="8"/>
      <c r="BA308" s="8"/>
      <c r="BB308" s="8"/>
      <c r="BC308" s="8"/>
    </row>
    <row r="309" spans="1:55" x14ac:dyDescent="0.25">
      <c r="A309" s="45">
        <v>74</v>
      </c>
      <c r="B309" s="47" t="b">
        <v>1</v>
      </c>
      <c r="U309" s="36"/>
      <c r="V309" s="36"/>
      <c r="W309" s="9"/>
      <c r="X309" s="8"/>
      <c r="Y309" s="8"/>
      <c r="Z309" s="8"/>
      <c r="AA309" s="8"/>
      <c r="AB309" s="8"/>
      <c r="AC309" s="8"/>
      <c r="AD309" s="8"/>
      <c r="AE309" s="8"/>
      <c r="AG309" s="36"/>
      <c r="AH309" s="36"/>
      <c r="AI309" s="9"/>
      <c r="AJ309" s="8"/>
      <c r="AK309" s="8"/>
      <c r="AL309" s="8"/>
      <c r="AM309" s="8"/>
      <c r="AN309" s="8"/>
      <c r="AO309" s="8"/>
      <c r="AP309" s="8"/>
      <c r="AQ309" s="8"/>
      <c r="AS309" s="36"/>
      <c r="AT309" s="36"/>
      <c r="AU309" s="9"/>
      <c r="AV309" s="8"/>
      <c r="AW309" s="8"/>
      <c r="AX309" s="8"/>
      <c r="AY309" s="8"/>
      <c r="AZ309" s="8"/>
      <c r="BA309" s="8"/>
      <c r="BB309" s="8"/>
      <c r="BC309" s="8"/>
    </row>
    <row r="310" spans="1:55" x14ac:dyDescent="0.25">
      <c r="A310" s="45">
        <v>71</v>
      </c>
      <c r="B310" s="47" t="b">
        <v>1</v>
      </c>
      <c r="U310" s="36"/>
      <c r="V310" s="36"/>
      <c r="W310" s="9"/>
      <c r="X310" s="8"/>
      <c r="Y310" s="8"/>
      <c r="Z310" s="8"/>
      <c r="AA310" s="8"/>
      <c r="AB310" s="8"/>
      <c r="AC310" s="8"/>
      <c r="AD310" s="8"/>
      <c r="AE310" s="8"/>
      <c r="AG310" s="36"/>
      <c r="AH310" s="36"/>
      <c r="AI310" s="9"/>
      <c r="AJ310" s="8"/>
      <c r="AK310" s="8"/>
      <c r="AL310" s="8"/>
      <c r="AM310" s="8"/>
      <c r="AN310" s="8"/>
      <c r="AO310" s="8"/>
      <c r="AP310" s="8"/>
      <c r="AQ310" s="8"/>
      <c r="AS310" s="36"/>
      <c r="AT310" s="36"/>
      <c r="AU310" s="9"/>
      <c r="AV310" s="8"/>
      <c r="AW310" s="8"/>
      <c r="AX310" s="8"/>
      <c r="AY310" s="8"/>
      <c r="AZ310" s="8"/>
      <c r="BA310" s="8"/>
      <c r="BB310" s="8"/>
      <c r="BC310" s="8"/>
    </row>
    <row r="311" spans="1:55" x14ac:dyDescent="0.25">
      <c r="A311" s="45">
        <v>69.8</v>
      </c>
      <c r="B311" s="47" t="b">
        <v>1</v>
      </c>
      <c r="U311" s="36"/>
      <c r="V311" s="36"/>
      <c r="W311" s="9"/>
      <c r="X311" s="8"/>
      <c r="Y311" s="8"/>
      <c r="Z311" s="8"/>
      <c r="AA311" s="8"/>
      <c r="AB311" s="8"/>
      <c r="AC311" s="8"/>
      <c r="AD311" s="8"/>
      <c r="AE311" s="8"/>
      <c r="AG311" s="36"/>
      <c r="AH311" s="36"/>
      <c r="AI311" s="9"/>
      <c r="AJ311" s="8"/>
      <c r="AK311" s="8"/>
      <c r="AL311" s="8"/>
      <c r="AM311" s="8"/>
      <c r="AN311" s="8"/>
      <c r="AO311" s="8"/>
      <c r="AP311" s="8"/>
      <c r="AQ311" s="8"/>
      <c r="AS311" s="36"/>
      <c r="AT311" s="36"/>
      <c r="AU311" s="9"/>
      <c r="AV311" s="8"/>
      <c r="AW311" s="8"/>
      <c r="AX311" s="8"/>
      <c r="AY311" s="8"/>
      <c r="AZ311" s="8"/>
      <c r="BA311" s="8"/>
      <c r="BB311" s="8"/>
      <c r="BC311" s="8"/>
    </row>
    <row r="312" spans="1:55" x14ac:dyDescent="0.25">
      <c r="A312" s="45">
        <v>69.3</v>
      </c>
      <c r="B312" s="47" t="b">
        <v>1</v>
      </c>
      <c r="U312" s="36"/>
      <c r="V312" s="36"/>
      <c r="W312" s="9"/>
      <c r="X312" s="8"/>
      <c r="Y312" s="8"/>
      <c r="Z312" s="8"/>
      <c r="AA312" s="8"/>
      <c r="AB312" s="8"/>
      <c r="AC312" s="8"/>
      <c r="AD312" s="8"/>
      <c r="AE312" s="8"/>
      <c r="AG312" s="36"/>
      <c r="AH312" s="36"/>
      <c r="AI312" s="9"/>
      <c r="AJ312" s="8"/>
      <c r="AK312" s="8"/>
      <c r="AL312" s="8"/>
      <c r="AM312" s="8"/>
      <c r="AN312" s="8"/>
      <c r="AO312" s="8"/>
      <c r="AP312" s="8"/>
      <c r="AQ312" s="8"/>
      <c r="AS312" s="36"/>
      <c r="AT312" s="36"/>
      <c r="AU312" s="9"/>
      <c r="AV312" s="8"/>
      <c r="AW312" s="8"/>
      <c r="AX312" s="8"/>
      <c r="AY312" s="8"/>
      <c r="AZ312" s="8"/>
      <c r="BA312" s="8"/>
      <c r="BB312" s="8"/>
      <c r="BC312" s="8"/>
    </row>
    <row r="313" spans="1:55" x14ac:dyDescent="0.25">
      <c r="A313" s="45">
        <v>68.7</v>
      </c>
      <c r="B313" s="47" t="b">
        <v>1</v>
      </c>
      <c r="U313" s="36"/>
      <c r="V313" s="36"/>
      <c r="W313" s="9"/>
      <c r="X313" s="8"/>
      <c r="Y313" s="8"/>
      <c r="Z313" s="8"/>
      <c r="AA313" s="8"/>
      <c r="AB313" s="8"/>
      <c r="AC313" s="8"/>
      <c r="AD313" s="8"/>
      <c r="AE313" s="8"/>
      <c r="AG313" s="36"/>
      <c r="AH313" s="36"/>
      <c r="AI313" s="9"/>
      <c r="AJ313" s="8"/>
      <c r="AK313" s="8"/>
      <c r="AL313" s="8"/>
      <c r="AM313" s="8"/>
      <c r="AN313" s="8"/>
      <c r="AO313" s="8"/>
      <c r="AP313" s="8"/>
      <c r="AQ313" s="8"/>
      <c r="AS313" s="36"/>
      <c r="AT313" s="36"/>
      <c r="AU313" s="9"/>
      <c r="AV313" s="8"/>
      <c r="AW313" s="8"/>
      <c r="AX313" s="8"/>
      <c r="AY313" s="8"/>
      <c r="AZ313" s="8"/>
      <c r="BA313" s="8"/>
      <c r="BB313" s="8"/>
      <c r="BC313" s="8"/>
    </row>
    <row r="314" spans="1:55" x14ac:dyDescent="0.25">
      <c r="A314" s="45">
        <v>68</v>
      </c>
      <c r="B314" s="47" t="b">
        <v>1</v>
      </c>
      <c r="U314" s="36"/>
      <c r="V314" s="36"/>
      <c r="W314" s="9"/>
      <c r="X314" s="8"/>
      <c r="Y314" s="8"/>
      <c r="Z314" s="8"/>
      <c r="AA314" s="8"/>
      <c r="AB314" s="8"/>
      <c r="AC314" s="8"/>
      <c r="AD314" s="8"/>
      <c r="AE314" s="8"/>
      <c r="AG314" s="36"/>
      <c r="AH314" s="36"/>
      <c r="AI314" s="9"/>
      <c r="AJ314" s="8"/>
      <c r="AK314" s="8"/>
      <c r="AL314" s="8"/>
      <c r="AM314" s="8"/>
      <c r="AN314" s="8"/>
      <c r="AO314" s="8"/>
      <c r="AP314" s="8"/>
      <c r="AQ314" s="8"/>
      <c r="AS314" s="36"/>
      <c r="AT314" s="36"/>
      <c r="AU314" s="9"/>
      <c r="AV314" s="8"/>
      <c r="AW314" s="8"/>
      <c r="AX314" s="8"/>
      <c r="AY314" s="8"/>
      <c r="AZ314" s="8"/>
      <c r="BA314" s="8"/>
      <c r="BB314" s="8"/>
      <c r="BC314" s="8"/>
    </row>
    <row r="315" spans="1:55" x14ac:dyDescent="0.25">
      <c r="A315" s="45">
        <v>67.400000000000006</v>
      </c>
      <c r="B315" s="47" t="b">
        <v>1</v>
      </c>
      <c r="U315" s="36"/>
      <c r="V315" s="36"/>
      <c r="W315" s="9"/>
      <c r="X315" s="8"/>
      <c r="Y315" s="8"/>
      <c r="Z315" s="8"/>
      <c r="AA315" s="8"/>
      <c r="AB315" s="8"/>
      <c r="AC315" s="8"/>
      <c r="AD315" s="8"/>
      <c r="AE315" s="8"/>
      <c r="AG315" s="36"/>
      <c r="AH315" s="36"/>
      <c r="AI315" s="9"/>
      <c r="AJ315" s="8"/>
      <c r="AK315" s="8"/>
      <c r="AL315" s="8"/>
      <c r="AM315" s="8"/>
      <c r="AN315" s="8"/>
      <c r="AO315" s="8"/>
      <c r="AP315" s="8"/>
      <c r="AQ315" s="8"/>
      <c r="AS315" s="36"/>
      <c r="AT315" s="36"/>
      <c r="AU315" s="9"/>
      <c r="AV315" s="8"/>
      <c r="AW315" s="8"/>
      <c r="AX315" s="8"/>
      <c r="AY315" s="8"/>
      <c r="AZ315" s="8"/>
      <c r="BA315" s="8"/>
      <c r="BB315" s="8"/>
      <c r="BC315" s="8"/>
    </row>
    <row r="316" spans="1:55" x14ac:dyDescent="0.25">
      <c r="A316" s="45">
        <v>66.8</v>
      </c>
      <c r="B316" s="47" t="b">
        <v>1</v>
      </c>
      <c r="U316" s="36"/>
      <c r="V316" s="36"/>
      <c r="W316" s="9"/>
      <c r="X316" s="8"/>
      <c r="Y316" s="8"/>
      <c r="Z316" s="8"/>
      <c r="AA316" s="8"/>
      <c r="AB316" s="8"/>
      <c r="AC316" s="8"/>
      <c r="AD316" s="8"/>
      <c r="AE316" s="8"/>
      <c r="AG316" s="36"/>
      <c r="AH316" s="36"/>
      <c r="AI316" s="9"/>
      <c r="AJ316" s="8"/>
      <c r="AK316" s="8"/>
      <c r="AL316" s="8"/>
      <c r="AM316" s="8"/>
      <c r="AN316" s="8"/>
      <c r="AO316" s="8"/>
      <c r="AP316" s="8"/>
      <c r="AQ316" s="8"/>
      <c r="AS316" s="36"/>
      <c r="AT316" s="36"/>
      <c r="AU316" s="9"/>
      <c r="AV316" s="8"/>
      <c r="AW316" s="8"/>
      <c r="AX316" s="8"/>
      <c r="AY316" s="8"/>
      <c r="AZ316" s="8"/>
      <c r="BA316" s="8"/>
      <c r="BB316" s="8"/>
      <c r="BC316" s="8"/>
    </row>
    <row r="317" spans="1:55" x14ac:dyDescent="0.25">
      <c r="A317" s="45">
        <v>66.2</v>
      </c>
      <c r="B317" s="47" t="b">
        <v>1</v>
      </c>
      <c r="U317" s="36"/>
      <c r="V317" s="36"/>
      <c r="W317" s="9"/>
      <c r="X317" s="8"/>
      <c r="Y317" s="8"/>
      <c r="Z317" s="8"/>
      <c r="AA317" s="8"/>
      <c r="AB317" s="8"/>
      <c r="AC317" s="8"/>
      <c r="AD317" s="8"/>
      <c r="AE317" s="8"/>
      <c r="AG317" s="36"/>
      <c r="AH317" s="36"/>
      <c r="AI317" s="9"/>
      <c r="AJ317" s="8"/>
      <c r="AK317" s="8"/>
      <c r="AL317" s="8"/>
      <c r="AM317" s="8"/>
      <c r="AN317" s="8"/>
      <c r="AO317" s="8"/>
      <c r="AP317" s="8"/>
      <c r="AQ317" s="8"/>
      <c r="AS317" s="36"/>
      <c r="AT317" s="36"/>
      <c r="AU317" s="9"/>
      <c r="AV317" s="8"/>
      <c r="AW317" s="8"/>
      <c r="AX317" s="8"/>
      <c r="AY317" s="8"/>
      <c r="AZ317" s="8"/>
      <c r="BA317" s="8"/>
      <c r="BB317" s="8"/>
      <c r="BC317" s="8"/>
    </row>
    <row r="318" spans="1:55" x14ac:dyDescent="0.25">
      <c r="A318" s="45">
        <v>65.7</v>
      </c>
      <c r="B318" s="47" t="b">
        <v>1</v>
      </c>
      <c r="U318" s="36"/>
      <c r="V318" s="36"/>
      <c r="W318" s="9"/>
      <c r="X318" s="8"/>
      <c r="Y318" s="8"/>
      <c r="Z318" s="8"/>
      <c r="AA318" s="8"/>
      <c r="AB318" s="8"/>
      <c r="AC318" s="8"/>
      <c r="AD318" s="8"/>
      <c r="AE318" s="8"/>
      <c r="AG318" s="36"/>
      <c r="AH318" s="36"/>
      <c r="AI318" s="9"/>
      <c r="AJ318" s="8"/>
      <c r="AK318" s="8"/>
      <c r="AL318" s="8"/>
      <c r="AM318" s="8"/>
      <c r="AN318" s="8"/>
      <c r="AO318" s="8"/>
      <c r="AP318" s="8"/>
      <c r="AQ318" s="8"/>
      <c r="AS318" s="36"/>
      <c r="AT318" s="36"/>
      <c r="AU318" s="9"/>
      <c r="AV318" s="8"/>
      <c r="AW318" s="8"/>
      <c r="AX318" s="8"/>
      <c r="AY318" s="8"/>
      <c r="AZ318" s="8"/>
      <c r="BA318" s="8"/>
      <c r="BB318" s="8"/>
      <c r="BC318" s="8"/>
    </row>
    <row r="319" spans="1:55" x14ac:dyDescent="0.25">
      <c r="A319" s="45">
        <v>65.099999999999994</v>
      </c>
      <c r="B319" s="47" t="b">
        <v>1</v>
      </c>
      <c r="U319" s="36"/>
      <c r="V319" s="36"/>
      <c r="W319" s="9"/>
      <c r="X319" s="8"/>
      <c r="Y319" s="8"/>
      <c r="Z319" s="8"/>
      <c r="AA319" s="8"/>
      <c r="AB319" s="8"/>
      <c r="AC319" s="8"/>
      <c r="AD319" s="8"/>
      <c r="AE319" s="8"/>
      <c r="AG319" s="36"/>
      <c r="AH319" s="36"/>
      <c r="AI319" s="9"/>
      <c r="AJ319" s="8"/>
      <c r="AK319" s="8"/>
      <c r="AL319" s="8"/>
      <c r="AM319" s="8"/>
      <c r="AN319" s="8"/>
      <c r="AO319" s="8"/>
      <c r="AP319" s="8"/>
      <c r="AQ319" s="8"/>
      <c r="AS319" s="36"/>
      <c r="AT319" s="36"/>
      <c r="AU319" s="9"/>
      <c r="AV319" s="8"/>
      <c r="AW319" s="8"/>
      <c r="AX319" s="8"/>
      <c r="AY319" s="8"/>
      <c r="AZ319" s="8"/>
      <c r="BA319" s="8"/>
      <c r="BB319" s="8"/>
      <c r="BC319" s="8"/>
    </row>
    <row r="320" spans="1:55" x14ac:dyDescent="0.25">
      <c r="A320" s="45">
        <v>64.5</v>
      </c>
      <c r="B320" s="47" t="b">
        <v>1</v>
      </c>
      <c r="U320" s="36"/>
      <c r="V320" s="36"/>
      <c r="W320" s="9"/>
      <c r="X320" s="8"/>
      <c r="Y320" s="8"/>
      <c r="Z320" s="8"/>
      <c r="AA320" s="8"/>
      <c r="AB320" s="8"/>
      <c r="AC320" s="8"/>
      <c r="AD320" s="8"/>
      <c r="AE320" s="8"/>
      <c r="AG320" s="36"/>
      <c r="AH320" s="36"/>
      <c r="AI320" s="9"/>
      <c r="AJ320" s="8"/>
      <c r="AK320" s="8"/>
      <c r="AL320" s="8"/>
      <c r="AM320" s="8"/>
      <c r="AN320" s="8"/>
      <c r="AO320" s="8"/>
      <c r="AP320" s="8"/>
      <c r="AQ320" s="8"/>
      <c r="AS320" s="36"/>
      <c r="AT320" s="36"/>
      <c r="AU320" s="9"/>
      <c r="AV320" s="8"/>
      <c r="AW320" s="8"/>
      <c r="AX320" s="8"/>
      <c r="AY320" s="8"/>
      <c r="AZ320" s="8"/>
      <c r="BA320" s="8"/>
      <c r="BB320" s="8"/>
      <c r="BC320" s="8"/>
    </row>
    <row r="321" spans="1:55" x14ac:dyDescent="0.25">
      <c r="A321" s="45">
        <v>63.9</v>
      </c>
      <c r="B321" s="47" t="b">
        <v>1</v>
      </c>
      <c r="U321" s="36"/>
      <c r="V321" s="36"/>
      <c r="W321" s="9"/>
      <c r="X321" s="8"/>
      <c r="Y321" s="8"/>
      <c r="Z321" s="8"/>
      <c r="AA321" s="8"/>
      <c r="AB321" s="8"/>
      <c r="AC321" s="8"/>
      <c r="AD321" s="8"/>
      <c r="AE321" s="8"/>
      <c r="AG321" s="36"/>
      <c r="AH321" s="36"/>
      <c r="AI321" s="9"/>
      <c r="AJ321" s="8"/>
      <c r="AK321" s="8"/>
      <c r="AL321" s="8"/>
      <c r="AM321" s="8"/>
      <c r="AN321" s="8"/>
      <c r="AO321" s="8"/>
      <c r="AP321" s="8"/>
      <c r="AQ321" s="8"/>
      <c r="AS321" s="36"/>
      <c r="AT321" s="36"/>
      <c r="AU321" s="9"/>
      <c r="AV321" s="8"/>
      <c r="AW321" s="8"/>
      <c r="AX321" s="8"/>
      <c r="AY321" s="8"/>
      <c r="AZ321" s="8"/>
      <c r="BA321" s="8"/>
      <c r="BB321" s="8"/>
      <c r="BC321" s="8"/>
    </row>
    <row r="322" spans="1:55" x14ac:dyDescent="0.25">
      <c r="A322" s="45">
        <v>63.3</v>
      </c>
      <c r="B322" s="47" t="b">
        <v>1</v>
      </c>
      <c r="U322" s="36"/>
      <c r="V322" s="36"/>
      <c r="W322" s="9"/>
      <c r="X322" s="8"/>
      <c r="Y322" s="8"/>
      <c r="Z322" s="8"/>
      <c r="AA322" s="8"/>
      <c r="AB322" s="8"/>
      <c r="AC322" s="8"/>
      <c r="AD322" s="8"/>
      <c r="AE322" s="8"/>
      <c r="AG322" s="36"/>
      <c r="AH322" s="36"/>
      <c r="AI322" s="9"/>
      <c r="AJ322" s="8"/>
      <c r="AK322" s="8"/>
      <c r="AL322" s="8"/>
      <c r="AM322" s="8"/>
      <c r="AN322" s="8"/>
      <c r="AO322" s="8"/>
      <c r="AP322" s="8"/>
      <c r="AQ322" s="8"/>
      <c r="AS322" s="36"/>
      <c r="AT322" s="36"/>
      <c r="AU322" s="9"/>
      <c r="AV322" s="8"/>
      <c r="AW322" s="8"/>
      <c r="AX322" s="8"/>
      <c r="AY322" s="8"/>
      <c r="AZ322" s="8"/>
      <c r="BA322" s="8"/>
      <c r="BB322" s="8"/>
      <c r="BC322" s="8"/>
    </row>
    <row r="323" spans="1:55" x14ac:dyDescent="0.25">
      <c r="A323" s="45">
        <v>62.6</v>
      </c>
      <c r="B323" s="47" t="b">
        <v>1</v>
      </c>
      <c r="U323" s="36"/>
      <c r="V323" s="36"/>
      <c r="W323" s="9"/>
      <c r="X323" s="8"/>
      <c r="Y323" s="8"/>
      <c r="Z323" s="8"/>
      <c r="AA323" s="8"/>
      <c r="AB323" s="8"/>
      <c r="AC323" s="8"/>
      <c r="AD323" s="8"/>
      <c r="AE323" s="8"/>
      <c r="AG323" s="36"/>
      <c r="AH323" s="36"/>
      <c r="AI323" s="9"/>
      <c r="AJ323" s="8"/>
      <c r="AK323" s="8"/>
      <c r="AL323" s="8"/>
      <c r="AM323" s="8"/>
      <c r="AN323" s="8"/>
      <c r="AO323" s="8"/>
      <c r="AP323" s="8"/>
      <c r="AQ323" s="8"/>
      <c r="AS323" s="36"/>
      <c r="AT323" s="36"/>
      <c r="AU323" s="9"/>
      <c r="AV323" s="8"/>
      <c r="AW323" s="8"/>
      <c r="AX323" s="8"/>
      <c r="AY323" s="8"/>
      <c r="AZ323" s="8"/>
      <c r="BA323" s="8"/>
      <c r="BB323" s="8"/>
      <c r="BC323" s="8"/>
    </row>
    <row r="324" spans="1:55" x14ac:dyDescent="0.25">
      <c r="A324" s="45">
        <v>77.400000000000006</v>
      </c>
      <c r="B324" s="47" t="b">
        <v>1</v>
      </c>
      <c r="U324" s="36"/>
      <c r="V324" s="36"/>
      <c r="W324" s="9"/>
      <c r="X324" s="8"/>
      <c r="Y324" s="8"/>
      <c r="Z324" s="8"/>
      <c r="AA324" s="8"/>
      <c r="AB324" s="8"/>
      <c r="AC324" s="8"/>
      <c r="AD324" s="8"/>
      <c r="AE324" s="8"/>
      <c r="AG324" s="36"/>
      <c r="AH324" s="36"/>
      <c r="AI324" s="9"/>
      <c r="AJ324" s="8"/>
      <c r="AK324" s="8"/>
      <c r="AL324" s="8"/>
      <c r="AM324" s="8"/>
      <c r="AN324" s="8"/>
      <c r="AO324" s="8"/>
      <c r="AP324" s="8"/>
      <c r="AQ324" s="8"/>
      <c r="AS324" s="36"/>
      <c r="AT324" s="36"/>
      <c r="AU324" s="9"/>
      <c r="AV324" s="8"/>
      <c r="AW324" s="8"/>
      <c r="AX324" s="8"/>
      <c r="AY324" s="8"/>
      <c r="AZ324" s="8"/>
      <c r="BA324" s="8"/>
      <c r="BB324" s="8"/>
      <c r="BC324" s="8"/>
    </row>
    <row r="325" spans="1:55" x14ac:dyDescent="0.25">
      <c r="A325" s="45">
        <v>77.2</v>
      </c>
      <c r="B325" s="47" t="b">
        <v>1</v>
      </c>
      <c r="U325" s="36"/>
      <c r="V325" s="36"/>
      <c r="W325" s="9"/>
      <c r="X325" s="8"/>
      <c r="Y325" s="8"/>
      <c r="Z325" s="8"/>
      <c r="AA325" s="8"/>
      <c r="AB325" s="8"/>
      <c r="AC325" s="8"/>
      <c r="AD325" s="8"/>
      <c r="AE325" s="8"/>
      <c r="AG325" s="36"/>
      <c r="AH325" s="36"/>
      <c r="AI325" s="9"/>
      <c r="AJ325" s="8"/>
      <c r="AK325" s="8"/>
      <c r="AL325" s="8"/>
      <c r="AM325" s="8"/>
      <c r="AN325" s="8"/>
      <c r="AO325" s="8"/>
      <c r="AP325" s="8"/>
      <c r="AQ325" s="8"/>
      <c r="AS325" s="36"/>
      <c r="AT325" s="36"/>
      <c r="AU325" s="9"/>
      <c r="AV325" s="8"/>
      <c r="AW325" s="8"/>
      <c r="AX325" s="8"/>
      <c r="AY325" s="8"/>
      <c r="AZ325" s="8"/>
      <c r="BA325" s="8"/>
      <c r="BB325" s="8"/>
      <c r="BC325" s="8"/>
    </row>
    <row r="326" spans="1:55" x14ac:dyDescent="0.25">
      <c r="A326" s="45">
        <v>77</v>
      </c>
      <c r="B326" s="47" t="b">
        <v>1</v>
      </c>
      <c r="U326" s="36"/>
      <c r="V326" s="36"/>
      <c r="W326" s="9"/>
      <c r="X326" s="8"/>
      <c r="Y326" s="8"/>
      <c r="Z326" s="8"/>
      <c r="AA326" s="8"/>
      <c r="AB326" s="8"/>
      <c r="AC326" s="8"/>
      <c r="AD326" s="8"/>
      <c r="AE326" s="8"/>
      <c r="AG326" s="36"/>
      <c r="AH326" s="36"/>
      <c r="AI326" s="9"/>
      <c r="AJ326" s="8"/>
      <c r="AK326" s="8"/>
      <c r="AL326" s="8"/>
      <c r="AM326" s="8"/>
      <c r="AN326" s="8"/>
      <c r="AO326" s="8"/>
      <c r="AP326" s="8"/>
      <c r="AQ326" s="8"/>
      <c r="AS326" s="36"/>
      <c r="AT326" s="36"/>
      <c r="AU326" s="9"/>
      <c r="AV326" s="8"/>
      <c r="AW326" s="8"/>
      <c r="AX326" s="8"/>
      <c r="AY326" s="8"/>
      <c r="AZ326" s="8"/>
      <c r="BA326" s="8"/>
      <c r="BB326" s="8"/>
      <c r="BC326" s="8"/>
    </row>
    <row r="327" spans="1:55" x14ac:dyDescent="0.25">
      <c r="A327" s="45">
        <v>76.8</v>
      </c>
      <c r="B327" s="47" t="b">
        <v>1</v>
      </c>
      <c r="U327" s="36"/>
      <c r="V327" s="36"/>
      <c r="W327" s="9"/>
      <c r="X327" s="8"/>
      <c r="Y327" s="8"/>
      <c r="Z327" s="8"/>
      <c r="AA327" s="8"/>
      <c r="AB327" s="8"/>
      <c r="AC327" s="8"/>
      <c r="AD327" s="8"/>
      <c r="AE327" s="8"/>
      <c r="AG327" s="36"/>
      <c r="AH327" s="36"/>
      <c r="AI327" s="9"/>
      <c r="AJ327" s="8"/>
      <c r="AK327" s="8"/>
      <c r="AL327" s="8"/>
      <c r="AM327" s="8"/>
      <c r="AN327" s="8"/>
      <c r="AO327" s="8"/>
      <c r="AP327" s="8"/>
      <c r="AQ327" s="8"/>
      <c r="AS327" s="36"/>
      <c r="AT327" s="36"/>
      <c r="AU327" s="9"/>
      <c r="AV327" s="8"/>
      <c r="AW327" s="8"/>
      <c r="AX327" s="8"/>
      <c r="AY327" s="8"/>
      <c r="AZ327" s="8"/>
      <c r="BA327" s="8"/>
      <c r="BB327" s="8"/>
      <c r="BC327" s="8"/>
    </row>
    <row r="328" spans="1:55" x14ac:dyDescent="0.25">
      <c r="A328" s="45">
        <v>76.900000000000006</v>
      </c>
      <c r="B328" s="47" t="b">
        <v>1</v>
      </c>
      <c r="U328" s="36"/>
      <c r="V328" s="36"/>
      <c r="W328" s="9"/>
      <c r="X328" s="8"/>
      <c r="Y328" s="8"/>
      <c r="Z328" s="8"/>
      <c r="AA328" s="8"/>
      <c r="AB328" s="8"/>
      <c r="AC328" s="8"/>
      <c r="AD328" s="8"/>
      <c r="AE328" s="8"/>
      <c r="AG328" s="36"/>
      <c r="AH328" s="36"/>
      <c r="AI328" s="9"/>
      <c r="AJ328" s="8"/>
      <c r="AK328" s="8"/>
      <c r="AL328" s="8"/>
      <c r="AM328" s="8"/>
      <c r="AN328" s="8"/>
      <c r="AO328" s="8"/>
      <c r="AP328" s="8"/>
      <c r="AQ328" s="8"/>
      <c r="AS328" s="36"/>
      <c r="AT328" s="36"/>
      <c r="AU328" s="9"/>
      <c r="AV328" s="8"/>
      <c r="AW328" s="8"/>
      <c r="AX328" s="8"/>
      <c r="AY328" s="8"/>
      <c r="AZ328" s="8"/>
      <c r="BA328" s="8"/>
      <c r="BB328" s="8"/>
      <c r="BC328" s="8"/>
    </row>
    <row r="329" spans="1:55" x14ac:dyDescent="0.25">
      <c r="A329" s="45">
        <v>76.400000000000006</v>
      </c>
      <c r="B329" s="47" t="b">
        <v>1</v>
      </c>
      <c r="U329" s="36"/>
      <c r="V329" s="36"/>
      <c r="W329" s="9"/>
      <c r="X329" s="8"/>
      <c r="Y329" s="8"/>
      <c r="Z329" s="8"/>
      <c r="AA329" s="8"/>
      <c r="AB329" s="8"/>
      <c r="AC329" s="8"/>
      <c r="AD329" s="8"/>
      <c r="AE329" s="8"/>
      <c r="AG329" s="36"/>
      <c r="AH329" s="36"/>
      <c r="AI329" s="9"/>
      <c r="AJ329" s="8"/>
      <c r="AK329" s="8"/>
      <c r="AL329" s="8"/>
      <c r="AM329" s="8"/>
      <c r="AN329" s="8"/>
      <c r="AO329" s="8"/>
      <c r="AP329" s="8"/>
      <c r="AQ329" s="8"/>
      <c r="AS329" s="36"/>
      <c r="AT329" s="36"/>
      <c r="AU329" s="9"/>
      <c r="AV329" s="8"/>
      <c r="AW329" s="8"/>
      <c r="AX329" s="8"/>
      <c r="AY329" s="8"/>
      <c r="AZ329" s="8"/>
      <c r="BA329" s="8"/>
      <c r="BB329" s="8"/>
      <c r="BC329" s="8"/>
    </row>
    <row r="330" spans="1:55" x14ac:dyDescent="0.25">
      <c r="A330" s="45">
        <v>76.099999999999994</v>
      </c>
      <c r="B330" s="47" t="b">
        <v>1</v>
      </c>
      <c r="U330" s="36"/>
      <c r="V330" s="36"/>
      <c r="W330" s="9"/>
      <c r="X330" s="8"/>
      <c r="Y330" s="8"/>
      <c r="Z330" s="8"/>
      <c r="AA330" s="8"/>
      <c r="AB330" s="8"/>
      <c r="AC330" s="8"/>
      <c r="AD330" s="8"/>
      <c r="AE330" s="8"/>
      <c r="AG330" s="36"/>
      <c r="AH330" s="36"/>
      <c r="AI330" s="9"/>
      <c r="AJ330" s="8"/>
      <c r="AK330" s="8"/>
      <c r="AL330" s="8"/>
      <c r="AM330" s="8"/>
      <c r="AN330" s="8"/>
      <c r="AO330" s="8"/>
      <c r="AP330" s="8"/>
      <c r="AQ330" s="8"/>
      <c r="AS330" s="36"/>
      <c r="AT330" s="36"/>
      <c r="AU330" s="9"/>
      <c r="AV330" s="8"/>
      <c r="AW330" s="8"/>
      <c r="AX330" s="8"/>
      <c r="AY330" s="8"/>
      <c r="AZ330" s="8"/>
      <c r="BA330" s="8"/>
      <c r="BB330" s="8"/>
      <c r="BC330" s="8"/>
    </row>
    <row r="331" spans="1:55" x14ac:dyDescent="0.25">
      <c r="A331" s="45">
        <v>76</v>
      </c>
      <c r="B331" s="47" t="b">
        <v>1</v>
      </c>
      <c r="U331" s="36"/>
      <c r="V331" s="36"/>
      <c r="W331" s="9"/>
      <c r="X331" s="8"/>
      <c r="Y331" s="8"/>
      <c r="Z331" s="8"/>
      <c r="AA331" s="8"/>
      <c r="AB331" s="8"/>
      <c r="AC331" s="8"/>
      <c r="AD331" s="8"/>
      <c r="AE331" s="8"/>
      <c r="AG331" s="36"/>
      <c r="AH331" s="36"/>
      <c r="AI331" s="9"/>
      <c r="AJ331" s="8"/>
      <c r="AK331" s="8"/>
      <c r="AL331" s="8"/>
      <c r="AM331" s="8"/>
      <c r="AN331" s="8"/>
      <c r="AO331" s="8"/>
      <c r="AP331" s="8"/>
      <c r="AQ331" s="8"/>
      <c r="AS331" s="36"/>
      <c r="AT331" s="36"/>
      <c r="AU331" s="9"/>
      <c r="AV331" s="8"/>
      <c r="AW331" s="8"/>
      <c r="AX331" s="8"/>
      <c r="AY331" s="8"/>
      <c r="AZ331" s="8"/>
      <c r="BA331" s="8"/>
      <c r="BB331" s="8"/>
      <c r="BC331" s="8"/>
    </row>
    <row r="332" spans="1:55" x14ac:dyDescent="0.25">
      <c r="A332" s="45">
        <v>75.400000000000006</v>
      </c>
      <c r="B332" s="47" t="b">
        <v>1</v>
      </c>
      <c r="U332" s="36"/>
      <c r="V332" s="36"/>
      <c r="W332" s="9"/>
      <c r="X332" s="8"/>
      <c r="Y332" s="8"/>
      <c r="Z332" s="8"/>
      <c r="AA332" s="8"/>
      <c r="AB332" s="8"/>
      <c r="AC332" s="8"/>
      <c r="AD332" s="8"/>
      <c r="AE332" s="8"/>
      <c r="AG332" s="36"/>
      <c r="AH332" s="36"/>
      <c r="AI332" s="9"/>
      <c r="AJ332" s="8"/>
      <c r="AK332" s="8"/>
      <c r="AL332" s="8"/>
      <c r="AM332" s="8"/>
      <c r="AN332" s="8"/>
      <c r="AO332" s="8"/>
      <c r="AP332" s="8"/>
      <c r="AQ332" s="8"/>
      <c r="AS332" s="36"/>
      <c r="AT332" s="36"/>
      <c r="AU332" s="9"/>
      <c r="AV332" s="8"/>
      <c r="AW332" s="8"/>
      <c r="AX332" s="8"/>
      <c r="AY332" s="8"/>
      <c r="AZ332" s="8"/>
      <c r="BA332" s="8"/>
      <c r="BB332" s="8"/>
      <c r="BC332" s="8"/>
    </row>
    <row r="333" spans="1:55" x14ac:dyDescent="0.25">
      <c r="A333" s="45">
        <v>75.7</v>
      </c>
      <c r="B333" s="47" t="b">
        <v>1</v>
      </c>
      <c r="U333" s="36"/>
      <c r="V333" s="36"/>
      <c r="W333" s="9"/>
      <c r="X333" s="8"/>
      <c r="Y333" s="8"/>
      <c r="Z333" s="8"/>
      <c r="AA333" s="8"/>
      <c r="AB333" s="8"/>
      <c r="AC333" s="8"/>
      <c r="AD333" s="8"/>
      <c r="AE333" s="8"/>
      <c r="AG333" s="36"/>
      <c r="AH333" s="36"/>
      <c r="AI333" s="9"/>
      <c r="AJ333" s="8"/>
      <c r="AK333" s="8"/>
      <c r="AL333" s="8"/>
      <c r="AM333" s="8"/>
      <c r="AN333" s="8"/>
      <c r="AO333" s="8"/>
      <c r="AP333" s="8"/>
      <c r="AQ333" s="8"/>
      <c r="AS333" s="36"/>
      <c r="AT333" s="36"/>
      <c r="AU333" s="9"/>
      <c r="AV333" s="8"/>
      <c r="AW333" s="8"/>
      <c r="AX333" s="8"/>
      <c r="AY333" s="8"/>
      <c r="AZ333" s="8"/>
      <c r="BA333" s="8"/>
      <c r="BB333" s="8"/>
      <c r="BC333" s="8"/>
    </row>
    <row r="334" spans="1:55" x14ac:dyDescent="0.25">
      <c r="A334" s="45">
        <v>75</v>
      </c>
      <c r="B334" s="47" t="b">
        <v>1</v>
      </c>
      <c r="U334" s="36"/>
      <c r="V334" s="36"/>
      <c r="W334" s="9"/>
      <c r="X334" s="8"/>
      <c r="Y334" s="8"/>
      <c r="Z334" s="8"/>
      <c r="AA334" s="8"/>
      <c r="AB334" s="8"/>
      <c r="AC334" s="8"/>
      <c r="AD334" s="8"/>
      <c r="AE334" s="8"/>
      <c r="AG334" s="36"/>
      <c r="AH334" s="36"/>
      <c r="AI334" s="9"/>
      <c r="AJ334" s="8"/>
      <c r="AK334" s="8"/>
      <c r="AL334" s="8"/>
      <c r="AM334" s="8"/>
      <c r="AN334" s="8"/>
      <c r="AO334" s="8"/>
      <c r="AP334" s="8"/>
      <c r="AQ334" s="8"/>
      <c r="AS334" s="36"/>
      <c r="AT334" s="36"/>
      <c r="AU334" s="9"/>
      <c r="AV334" s="8"/>
      <c r="AW334" s="8"/>
      <c r="AX334" s="8"/>
      <c r="AY334" s="8"/>
      <c r="AZ334" s="8"/>
      <c r="BA334" s="8"/>
      <c r="BB334" s="8"/>
      <c r="BC334" s="8"/>
    </row>
    <row r="335" spans="1:55" x14ac:dyDescent="0.25">
      <c r="A335" s="45">
        <v>75.5</v>
      </c>
      <c r="B335" s="47" t="b">
        <v>1</v>
      </c>
      <c r="U335" s="36"/>
      <c r="V335" s="36"/>
      <c r="W335" s="9"/>
      <c r="X335" s="8"/>
      <c r="Y335" s="8"/>
      <c r="Z335" s="8"/>
      <c r="AA335" s="8"/>
      <c r="AB335" s="8"/>
      <c r="AC335" s="8"/>
      <c r="AD335" s="8"/>
      <c r="AE335" s="8"/>
      <c r="AG335" s="36"/>
      <c r="AH335" s="36"/>
      <c r="AI335" s="9"/>
      <c r="AJ335" s="8"/>
      <c r="AK335" s="8"/>
      <c r="AL335" s="8"/>
      <c r="AM335" s="8"/>
      <c r="AN335" s="8"/>
      <c r="AO335" s="8"/>
      <c r="AP335" s="8"/>
      <c r="AQ335" s="8"/>
      <c r="AS335" s="36"/>
      <c r="AT335" s="36"/>
      <c r="AU335" s="9"/>
      <c r="AV335" s="8"/>
      <c r="AW335" s="8"/>
      <c r="AX335" s="8"/>
      <c r="AY335" s="8"/>
      <c r="AZ335" s="8"/>
      <c r="BA335" s="8"/>
      <c r="BB335" s="8"/>
      <c r="BC335" s="8"/>
    </row>
    <row r="336" spans="1:55" x14ac:dyDescent="0.25">
      <c r="A336" s="45">
        <v>75.2</v>
      </c>
      <c r="B336" s="47" t="b">
        <v>1</v>
      </c>
      <c r="U336" s="36"/>
      <c r="V336" s="36"/>
      <c r="W336" s="9"/>
      <c r="X336" s="8"/>
      <c r="Y336" s="8"/>
      <c r="Z336" s="8"/>
      <c r="AA336" s="8"/>
      <c r="AB336" s="8"/>
      <c r="AC336" s="8"/>
      <c r="AD336" s="8"/>
      <c r="AE336" s="8"/>
      <c r="AG336" s="36"/>
      <c r="AH336" s="36"/>
      <c r="AI336" s="9"/>
      <c r="AJ336" s="8"/>
      <c r="AK336" s="8"/>
      <c r="AL336" s="8"/>
      <c r="AM336" s="8"/>
      <c r="AN336" s="8"/>
      <c r="AO336" s="8"/>
      <c r="AP336" s="8"/>
      <c r="AQ336" s="8"/>
      <c r="AS336" s="36"/>
      <c r="AT336" s="36"/>
      <c r="AU336" s="9"/>
      <c r="AV336" s="8"/>
      <c r="AW336" s="8"/>
      <c r="AX336" s="8"/>
      <c r="AY336" s="8"/>
      <c r="AZ336" s="8"/>
      <c r="BA336" s="8"/>
      <c r="BB336" s="8"/>
      <c r="BC336" s="8"/>
    </row>
    <row r="337" spans="1:55" x14ac:dyDescent="0.25">
      <c r="A337" s="45">
        <v>75.400000000000006</v>
      </c>
      <c r="B337" s="47" t="b">
        <v>1</v>
      </c>
      <c r="U337" s="36"/>
      <c r="V337" s="36"/>
      <c r="W337" s="9"/>
      <c r="X337" s="8"/>
      <c r="Y337" s="8"/>
      <c r="Z337" s="8"/>
      <c r="AA337" s="8"/>
      <c r="AB337" s="8"/>
      <c r="AC337" s="8"/>
      <c r="AD337" s="8"/>
      <c r="AE337" s="8"/>
      <c r="AG337" s="36"/>
      <c r="AH337" s="36"/>
      <c r="AI337" s="9"/>
      <c r="AJ337" s="8"/>
      <c r="AK337" s="8"/>
      <c r="AL337" s="8"/>
      <c r="AM337" s="8"/>
      <c r="AN337" s="8"/>
      <c r="AO337" s="8"/>
      <c r="AP337" s="8"/>
      <c r="AQ337" s="8"/>
      <c r="AS337" s="36"/>
      <c r="AT337" s="36"/>
      <c r="AU337" s="9"/>
      <c r="AV337" s="8"/>
      <c r="AW337" s="8"/>
      <c r="AX337" s="8"/>
      <c r="AY337" s="8"/>
      <c r="AZ337" s="8"/>
      <c r="BA337" s="8"/>
      <c r="BB337" s="8"/>
      <c r="BC337" s="8"/>
    </row>
    <row r="338" spans="1:55" x14ac:dyDescent="0.25">
      <c r="A338" s="45">
        <v>74.900000000000006</v>
      </c>
      <c r="B338" s="47" t="b">
        <v>1</v>
      </c>
      <c r="U338" s="36"/>
      <c r="V338" s="36"/>
      <c r="W338" s="9"/>
      <c r="X338" s="8"/>
      <c r="Y338" s="8"/>
      <c r="Z338" s="8"/>
      <c r="AA338" s="8"/>
      <c r="AB338" s="8"/>
      <c r="AC338" s="8"/>
      <c r="AD338" s="8"/>
      <c r="AE338" s="8"/>
      <c r="AG338" s="36"/>
      <c r="AH338" s="36"/>
      <c r="AI338" s="9"/>
      <c r="AJ338" s="8"/>
      <c r="AK338" s="8"/>
      <c r="AL338" s="8"/>
      <c r="AM338" s="8"/>
      <c r="AN338" s="8"/>
      <c r="AO338" s="8"/>
      <c r="AP338" s="8"/>
      <c r="AQ338" s="8"/>
      <c r="AS338" s="36"/>
      <c r="AT338" s="36"/>
      <c r="AU338" s="9"/>
      <c r="AV338" s="8"/>
      <c r="AW338" s="8"/>
      <c r="AX338" s="8"/>
      <c r="AY338" s="8"/>
      <c r="AZ338" s="8"/>
      <c r="BA338" s="8"/>
      <c r="BB338" s="8"/>
      <c r="BC338" s="8"/>
    </row>
    <row r="339" spans="1:55" x14ac:dyDescent="0.25">
      <c r="A339" s="45">
        <v>74.599999999999994</v>
      </c>
      <c r="B339" s="47" t="b">
        <v>1</v>
      </c>
      <c r="U339" s="36"/>
      <c r="V339" s="36"/>
      <c r="W339" s="9"/>
      <c r="X339" s="8"/>
      <c r="Y339" s="8"/>
      <c r="Z339" s="8"/>
      <c r="AA339" s="8"/>
      <c r="AB339" s="8"/>
      <c r="AC339" s="8"/>
      <c r="AD339" s="8"/>
      <c r="AE339" s="8"/>
      <c r="AG339" s="36"/>
      <c r="AH339" s="36"/>
      <c r="AI339" s="9"/>
      <c r="AJ339" s="8"/>
      <c r="AK339" s="8"/>
      <c r="AL339" s="8"/>
      <c r="AM339" s="8"/>
      <c r="AN339" s="8"/>
      <c r="AO339" s="8"/>
      <c r="AP339" s="8"/>
      <c r="AQ339" s="8"/>
      <c r="AS339" s="36"/>
      <c r="AT339" s="36"/>
      <c r="AU339" s="9"/>
      <c r="AV339" s="8"/>
      <c r="AW339" s="8"/>
      <c r="AX339" s="8"/>
      <c r="AY339" s="8"/>
      <c r="AZ339" s="8"/>
      <c r="BA339" s="8"/>
      <c r="BB339" s="8"/>
      <c r="BC339" s="8"/>
    </row>
    <row r="340" spans="1:55" x14ac:dyDescent="0.25">
      <c r="A340" s="45">
        <v>65.7</v>
      </c>
      <c r="B340" s="47" t="b">
        <v>1</v>
      </c>
      <c r="U340" s="36"/>
      <c r="V340" s="36"/>
      <c r="W340" s="9"/>
      <c r="X340" s="8"/>
      <c r="Y340" s="8"/>
      <c r="Z340" s="8"/>
      <c r="AA340" s="8"/>
      <c r="AB340" s="8"/>
      <c r="AC340" s="8"/>
      <c r="AD340" s="8"/>
      <c r="AE340" s="8"/>
      <c r="AG340" s="36"/>
      <c r="AH340" s="36"/>
      <c r="AI340" s="9"/>
      <c r="AJ340" s="8"/>
      <c r="AK340" s="8"/>
      <c r="AL340" s="8"/>
      <c r="AM340" s="8"/>
      <c r="AN340" s="8"/>
      <c r="AO340" s="8"/>
      <c r="AP340" s="8"/>
      <c r="AQ340" s="8"/>
      <c r="AS340" s="36"/>
      <c r="AT340" s="36"/>
      <c r="AU340" s="9"/>
      <c r="AV340" s="8"/>
      <c r="AW340" s="8"/>
      <c r="AX340" s="8"/>
      <c r="AY340" s="8"/>
      <c r="AZ340" s="8"/>
      <c r="BA340" s="8"/>
      <c r="BB340" s="8"/>
      <c r="BC340" s="8"/>
    </row>
    <row r="341" spans="1:55" x14ac:dyDescent="0.25">
      <c r="A341" s="45">
        <v>65.099999999999994</v>
      </c>
      <c r="B341" s="47" t="b">
        <v>1</v>
      </c>
      <c r="U341" s="36"/>
      <c r="V341" s="36"/>
      <c r="W341" s="9"/>
      <c r="X341" s="8"/>
      <c r="Y341" s="8"/>
      <c r="Z341" s="8"/>
      <c r="AA341" s="8"/>
      <c r="AB341" s="8"/>
      <c r="AC341" s="8"/>
      <c r="AD341" s="8"/>
      <c r="AE341" s="8"/>
      <c r="AG341" s="36"/>
      <c r="AH341" s="36"/>
      <c r="AI341" s="9"/>
      <c r="AJ341" s="8"/>
      <c r="AK341" s="8"/>
      <c r="AL341" s="8"/>
      <c r="AM341" s="8"/>
      <c r="AN341" s="8"/>
      <c r="AO341" s="8"/>
      <c r="AP341" s="8"/>
      <c r="AQ341" s="8"/>
      <c r="AS341" s="36"/>
      <c r="AT341" s="36"/>
      <c r="AU341" s="9"/>
      <c r="AV341" s="8"/>
      <c r="AW341" s="8"/>
      <c r="AX341" s="8"/>
      <c r="AY341" s="8"/>
      <c r="AZ341" s="8"/>
      <c r="BA341" s="8"/>
      <c r="BB341" s="8"/>
      <c r="BC341" s="8"/>
    </row>
    <row r="342" spans="1:55" x14ac:dyDescent="0.25">
      <c r="A342" s="45">
        <v>64.2</v>
      </c>
      <c r="B342" s="47" t="b">
        <v>1</v>
      </c>
      <c r="U342" s="36"/>
      <c r="V342" s="36"/>
      <c r="W342" s="9"/>
      <c r="X342" s="8"/>
      <c r="Y342" s="8"/>
      <c r="Z342" s="8"/>
      <c r="AA342" s="8"/>
      <c r="AB342" s="8"/>
      <c r="AC342" s="8"/>
      <c r="AD342" s="8"/>
      <c r="AE342" s="8"/>
      <c r="AG342" s="36"/>
      <c r="AH342" s="36"/>
      <c r="AI342" s="9"/>
      <c r="AJ342" s="8"/>
      <c r="AK342" s="8"/>
      <c r="AL342" s="8"/>
      <c r="AM342" s="8"/>
      <c r="AN342" s="8"/>
      <c r="AO342" s="8"/>
      <c r="AP342" s="8"/>
      <c r="AQ342" s="8"/>
      <c r="AS342" s="36"/>
      <c r="AT342" s="36"/>
      <c r="AU342" s="9"/>
      <c r="AV342" s="8"/>
      <c r="AW342" s="8"/>
      <c r="AX342" s="8"/>
      <c r="AY342" s="8"/>
      <c r="AZ342" s="8"/>
      <c r="BA342" s="8"/>
      <c r="BB342" s="8"/>
      <c r="BC342" s="8"/>
    </row>
    <row r="343" spans="1:55" x14ac:dyDescent="0.25">
      <c r="A343" s="45">
        <v>63.4</v>
      </c>
      <c r="B343" s="47" t="b">
        <v>1</v>
      </c>
      <c r="U343" s="36"/>
      <c r="V343" s="36"/>
      <c r="W343" s="9"/>
      <c r="X343" s="8"/>
      <c r="Y343" s="8"/>
      <c r="Z343" s="8"/>
      <c r="AA343" s="8"/>
      <c r="AB343" s="8"/>
      <c r="AC343" s="8"/>
      <c r="AD343" s="8"/>
      <c r="AE343" s="8"/>
      <c r="AG343" s="36"/>
      <c r="AH343" s="36"/>
      <c r="AI343" s="9"/>
      <c r="AJ343" s="8"/>
      <c r="AK343" s="8"/>
      <c r="AL343" s="8"/>
      <c r="AM343" s="8"/>
      <c r="AN343" s="8"/>
      <c r="AO343" s="8"/>
      <c r="AP343" s="8"/>
      <c r="AQ343" s="8"/>
      <c r="AS343" s="36"/>
      <c r="AT343" s="36"/>
      <c r="AU343" s="9"/>
      <c r="AV343" s="8"/>
      <c r="AW343" s="8"/>
      <c r="AX343" s="8"/>
      <c r="AY343" s="8"/>
      <c r="AZ343" s="8"/>
      <c r="BA343" s="8"/>
      <c r="BB343" s="8"/>
      <c r="BC343" s="8"/>
    </row>
    <row r="344" spans="1:55" x14ac:dyDescent="0.25">
      <c r="A344" s="45">
        <v>62.2</v>
      </c>
      <c r="B344" s="47" t="b">
        <v>1</v>
      </c>
      <c r="U344" s="36"/>
      <c r="V344" s="36"/>
      <c r="W344" s="9"/>
      <c r="X344" s="8"/>
      <c r="Y344" s="8"/>
      <c r="Z344" s="8"/>
      <c r="AA344" s="8"/>
      <c r="AB344" s="8"/>
      <c r="AC344" s="8"/>
      <c r="AD344" s="8"/>
      <c r="AE344" s="8"/>
      <c r="AG344" s="36"/>
      <c r="AH344" s="36"/>
      <c r="AI344" s="9"/>
      <c r="AJ344" s="8"/>
      <c r="AK344" s="8"/>
      <c r="AL344" s="8"/>
      <c r="AM344" s="8"/>
      <c r="AN344" s="8"/>
      <c r="AO344" s="8"/>
      <c r="AP344" s="8"/>
      <c r="AQ344" s="8"/>
      <c r="AS344" s="36"/>
      <c r="AT344" s="36"/>
      <c r="AU344" s="9"/>
      <c r="AV344" s="8"/>
      <c r="AW344" s="8"/>
      <c r="AX344" s="8"/>
      <c r="AY344" s="8"/>
      <c r="AZ344" s="8"/>
      <c r="BA344" s="8"/>
      <c r="BB344" s="8"/>
      <c r="BC344" s="8"/>
    </row>
    <row r="345" spans="1:55" x14ac:dyDescent="0.25">
      <c r="A345" s="45">
        <v>61.1</v>
      </c>
      <c r="B345" s="47" t="b">
        <v>1</v>
      </c>
      <c r="U345" s="36"/>
      <c r="V345" s="36"/>
      <c r="W345" s="9"/>
      <c r="X345" s="8"/>
      <c r="Y345" s="8"/>
      <c r="Z345" s="8"/>
      <c r="AA345" s="8"/>
      <c r="AB345" s="8"/>
      <c r="AC345" s="8"/>
      <c r="AD345" s="8"/>
      <c r="AE345" s="8"/>
      <c r="AG345" s="36"/>
      <c r="AH345" s="36"/>
      <c r="AI345" s="9"/>
      <c r="AJ345" s="8"/>
      <c r="AK345" s="8"/>
      <c r="AL345" s="8"/>
      <c r="AM345" s="8"/>
      <c r="AN345" s="8"/>
      <c r="AO345" s="8"/>
      <c r="AP345" s="8"/>
      <c r="AQ345" s="8"/>
      <c r="AS345" s="36"/>
      <c r="AT345" s="36"/>
      <c r="AU345" s="9"/>
      <c r="AV345" s="8"/>
      <c r="AW345" s="8"/>
      <c r="AX345" s="8"/>
      <c r="AY345" s="8"/>
      <c r="AZ345" s="8"/>
      <c r="BA345" s="8"/>
      <c r="BB345" s="8"/>
      <c r="BC345" s="8"/>
    </row>
    <row r="346" spans="1:55" x14ac:dyDescent="0.25">
      <c r="A346" s="45">
        <v>59.2</v>
      </c>
      <c r="B346" s="47" t="b">
        <v>1</v>
      </c>
      <c r="U346" s="36"/>
      <c r="V346" s="36"/>
      <c r="W346" s="9"/>
      <c r="X346" s="8"/>
      <c r="Y346" s="8"/>
      <c r="Z346" s="8"/>
      <c r="AA346" s="8"/>
      <c r="AB346" s="8"/>
      <c r="AC346" s="8"/>
      <c r="AD346" s="8"/>
      <c r="AE346" s="8"/>
      <c r="AG346" s="36"/>
      <c r="AH346" s="36"/>
      <c r="AI346" s="9"/>
      <c r="AJ346" s="8"/>
      <c r="AK346" s="8"/>
      <c r="AL346" s="8"/>
      <c r="AM346" s="8"/>
      <c r="AN346" s="8"/>
      <c r="AO346" s="8"/>
      <c r="AP346" s="8"/>
      <c r="AQ346" s="8"/>
      <c r="AS346" s="36"/>
      <c r="AT346" s="36"/>
      <c r="AU346" s="9"/>
      <c r="AV346" s="8"/>
      <c r="AW346" s="8"/>
      <c r="AX346" s="8"/>
      <c r="AY346" s="8"/>
      <c r="AZ346" s="8"/>
      <c r="BA346" s="8"/>
      <c r="BB346" s="8"/>
      <c r="BC346" s="8"/>
    </row>
    <row r="347" spans="1:55" x14ac:dyDescent="0.25">
      <c r="A347" s="45">
        <v>57.5</v>
      </c>
      <c r="B347" s="47" t="b">
        <v>1</v>
      </c>
      <c r="U347" s="36"/>
      <c r="V347" s="36"/>
      <c r="W347" s="9"/>
      <c r="X347" s="8"/>
      <c r="Y347" s="8"/>
      <c r="Z347" s="8"/>
      <c r="AA347" s="8"/>
      <c r="AB347" s="8"/>
      <c r="AC347" s="8"/>
      <c r="AD347" s="8"/>
      <c r="AE347" s="8"/>
      <c r="AG347" s="36"/>
      <c r="AH347" s="36"/>
      <c r="AI347" s="9"/>
      <c r="AJ347" s="8"/>
      <c r="AK347" s="8"/>
      <c r="AL347" s="8"/>
      <c r="AM347" s="8"/>
      <c r="AN347" s="8"/>
      <c r="AO347" s="8"/>
      <c r="AP347" s="8"/>
      <c r="AQ347" s="8"/>
      <c r="AS347" s="36"/>
      <c r="AT347" s="36"/>
      <c r="AU347" s="9"/>
      <c r="AV347" s="8"/>
      <c r="AW347" s="8"/>
      <c r="AX347" s="8"/>
      <c r="AY347" s="8"/>
      <c r="AZ347" s="8"/>
      <c r="BA347" s="8"/>
      <c r="BB347" s="8"/>
      <c r="BC347" s="8"/>
    </row>
    <row r="348" spans="1:55" x14ac:dyDescent="0.25">
      <c r="A348" s="45">
        <v>56.9</v>
      </c>
      <c r="B348" s="47" t="b">
        <v>1</v>
      </c>
      <c r="U348" s="36"/>
      <c r="V348" s="36"/>
      <c r="W348" s="9"/>
      <c r="X348" s="8"/>
      <c r="Y348" s="8"/>
      <c r="Z348" s="8"/>
      <c r="AA348" s="8"/>
      <c r="AB348" s="8"/>
      <c r="AC348" s="8"/>
      <c r="AD348" s="8"/>
      <c r="AE348" s="8"/>
      <c r="AG348" s="36"/>
      <c r="AH348" s="36"/>
      <c r="AI348" s="9"/>
      <c r="AJ348" s="8"/>
      <c r="AK348" s="8"/>
      <c r="AL348" s="8"/>
      <c r="AM348" s="8"/>
      <c r="AN348" s="8"/>
      <c r="AO348" s="8"/>
      <c r="AP348" s="8"/>
      <c r="AQ348" s="8"/>
      <c r="AS348" s="36"/>
      <c r="AT348" s="36"/>
      <c r="AU348" s="9"/>
      <c r="AV348" s="8"/>
      <c r="AW348" s="8"/>
      <c r="AX348" s="8"/>
      <c r="AY348" s="8"/>
      <c r="AZ348" s="8"/>
      <c r="BA348" s="8"/>
      <c r="BB348" s="8"/>
      <c r="BC348" s="8"/>
    </row>
    <row r="349" spans="1:55" x14ac:dyDescent="0.25">
      <c r="A349" s="45">
        <v>54.8</v>
      </c>
      <c r="B349" s="47" t="b">
        <v>1</v>
      </c>
      <c r="U349" s="36"/>
      <c r="V349" s="36"/>
      <c r="W349" s="9"/>
      <c r="X349" s="8"/>
      <c r="Y349" s="8"/>
      <c r="Z349" s="8"/>
      <c r="AA349" s="8"/>
      <c r="AB349" s="8"/>
      <c r="AC349" s="8"/>
      <c r="AD349" s="8"/>
      <c r="AE349" s="8"/>
      <c r="AG349" s="36"/>
      <c r="AH349" s="36"/>
      <c r="AI349" s="9"/>
      <c r="AJ349" s="8"/>
      <c r="AK349" s="8"/>
      <c r="AL349" s="8"/>
      <c r="AM349" s="8"/>
      <c r="AN349" s="8"/>
      <c r="AO349" s="8"/>
      <c r="AP349" s="8"/>
      <c r="AQ349" s="8"/>
      <c r="AS349" s="36"/>
      <c r="AT349" s="36"/>
      <c r="AU349" s="9"/>
      <c r="AV349" s="8"/>
      <c r="AW349" s="8"/>
      <c r="AX349" s="8"/>
      <c r="AY349" s="8"/>
      <c r="AZ349" s="8"/>
      <c r="BA349" s="8"/>
      <c r="BB349" s="8"/>
      <c r="BC349" s="8"/>
    </row>
    <row r="350" spans="1:55" x14ac:dyDescent="0.25">
      <c r="A350" s="45">
        <v>51.7</v>
      </c>
      <c r="B350" s="47" t="b">
        <v>1</v>
      </c>
      <c r="U350" s="36"/>
      <c r="V350" s="36"/>
      <c r="W350" s="9"/>
      <c r="X350" s="8"/>
      <c r="Y350" s="8"/>
      <c r="Z350" s="8"/>
      <c r="AA350" s="8"/>
      <c r="AB350" s="8"/>
      <c r="AC350" s="8"/>
      <c r="AD350" s="8"/>
      <c r="AE350" s="8"/>
      <c r="AG350" s="36"/>
      <c r="AH350" s="36"/>
      <c r="AI350" s="9"/>
      <c r="AJ350" s="8"/>
      <c r="AK350" s="8"/>
      <c r="AL350" s="8"/>
      <c r="AM350" s="8"/>
      <c r="AN350" s="8"/>
      <c r="AO350" s="8"/>
      <c r="AP350" s="8"/>
      <c r="AQ350" s="8"/>
      <c r="AS350" s="36"/>
      <c r="AT350" s="36"/>
      <c r="AU350" s="9"/>
      <c r="AV350" s="8"/>
      <c r="AW350" s="8"/>
      <c r="AX350" s="8"/>
      <c r="AY350" s="8"/>
      <c r="AZ350" s="8"/>
      <c r="BA350" s="8"/>
      <c r="BB350" s="8"/>
      <c r="BC350" s="8"/>
    </row>
    <row r="351" spans="1:55" x14ac:dyDescent="0.25">
      <c r="A351" s="45">
        <v>48.1</v>
      </c>
      <c r="B351" s="47" t="b">
        <v>1</v>
      </c>
      <c r="U351" s="36"/>
      <c r="V351" s="36"/>
      <c r="W351" s="9"/>
      <c r="X351" s="8"/>
      <c r="Y351" s="8"/>
      <c r="Z351" s="8"/>
      <c r="AA351" s="8"/>
      <c r="AB351" s="8"/>
      <c r="AC351" s="8"/>
      <c r="AD351" s="8"/>
      <c r="AE351" s="8"/>
      <c r="AG351" s="36"/>
      <c r="AH351" s="36"/>
      <c r="AI351" s="9"/>
      <c r="AJ351" s="8"/>
      <c r="AK351" s="8"/>
      <c r="AL351" s="8"/>
      <c r="AM351" s="8"/>
      <c r="AN351" s="8"/>
      <c r="AO351" s="8"/>
      <c r="AP351" s="8"/>
      <c r="AQ351" s="8"/>
      <c r="AS351" s="36"/>
      <c r="AT351" s="36"/>
      <c r="AU351" s="9"/>
      <c r="AV351" s="8"/>
      <c r="AW351" s="8"/>
      <c r="AX351" s="8"/>
      <c r="AY351" s="8"/>
      <c r="AZ351" s="8"/>
      <c r="BA351" s="8"/>
      <c r="BB351" s="8"/>
      <c r="BC351" s="8"/>
    </row>
    <row r="352" spans="1:55" x14ac:dyDescent="0.25">
      <c r="A352" s="45">
        <v>46.4</v>
      </c>
      <c r="B352" s="47" t="b">
        <v>1</v>
      </c>
      <c r="U352" s="36"/>
      <c r="V352" s="36"/>
      <c r="W352" s="9"/>
      <c r="X352" s="8"/>
      <c r="Y352" s="8"/>
      <c r="Z352" s="8"/>
      <c r="AA352" s="8"/>
      <c r="AB352" s="8"/>
      <c r="AC352" s="8"/>
      <c r="AD352" s="8"/>
      <c r="AE352" s="8"/>
      <c r="AG352" s="36"/>
      <c r="AH352" s="36"/>
      <c r="AI352" s="9"/>
      <c r="AJ352" s="8"/>
      <c r="AK352" s="8"/>
      <c r="AL352" s="8"/>
      <c r="AM352" s="8"/>
      <c r="AN352" s="8"/>
      <c r="AO352" s="8"/>
      <c r="AP352" s="8"/>
      <c r="AQ352" s="8"/>
      <c r="AS352" s="36"/>
      <c r="AT352" s="36"/>
      <c r="AU352" s="9"/>
      <c r="AV352" s="8"/>
      <c r="AW352" s="8"/>
      <c r="AX352" s="8"/>
      <c r="AY352" s="8"/>
      <c r="AZ352" s="8"/>
      <c r="BA352" s="8"/>
      <c r="BB352" s="8"/>
      <c r="BC352" s="8"/>
    </row>
    <row r="353" spans="1:55" x14ac:dyDescent="0.25">
      <c r="A353" s="45">
        <v>46</v>
      </c>
      <c r="B353" s="47" t="b">
        <v>1</v>
      </c>
      <c r="U353" s="36"/>
      <c r="V353" s="36"/>
      <c r="W353" s="9"/>
      <c r="X353" s="8"/>
      <c r="Y353" s="8"/>
      <c r="Z353" s="8"/>
      <c r="AA353" s="8"/>
      <c r="AB353" s="8"/>
      <c r="AC353" s="8"/>
      <c r="AD353" s="8"/>
      <c r="AE353" s="8"/>
      <c r="AG353" s="36"/>
      <c r="AH353" s="36"/>
      <c r="AI353" s="9"/>
      <c r="AJ353" s="8"/>
      <c r="AK353" s="8"/>
      <c r="AL353" s="8"/>
      <c r="AM353" s="8"/>
      <c r="AN353" s="8"/>
      <c r="AO353" s="8"/>
      <c r="AP353" s="8"/>
      <c r="AQ353" s="8"/>
      <c r="AS353" s="36"/>
      <c r="AT353" s="36"/>
      <c r="AU353" s="9"/>
      <c r="AV353" s="8"/>
      <c r="AW353" s="8"/>
      <c r="AX353" s="8"/>
      <c r="AY353" s="8"/>
      <c r="AZ353" s="8"/>
      <c r="BA353" s="8"/>
      <c r="BB353" s="8"/>
      <c r="BC353" s="8"/>
    </row>
    <row r="354" spans="1:55" x14ac:dyDescent="0.25">
      <c r="A354" s="45">
        <v>46.7</v>
      </c>
      <c r="B354" s="47" t="b">
        <v>1</v>
      </c>
      <c r="U354" s="36"/>
      <c r="V354" s="36"/>
      <c r="W354" s="9"/>
      <c r="X354" s="8"/>
      <c r="Y354" s="8"/>
      <c r="Z354" s="8"/>
      <c r="AA354" s="8"/>
      <c r="AB354" s="8"/>
      <c r="AC354" s="8"/>
      <c r="AD354" s="8"/>
      <c r="AE354" s="8"/>
      <c r="AG354" s="36"/>
      <c r="AH354" s="36"/>
      <c r="AI354" s="9"/>
      <c r="AJ354" s="8"/>
      <c r="AK354" s="8"/>
      <c r="AL354" s="8"/>
      <c r="AM354" s="8"/>
      <c r="AN354" s="8"/>
      <c r="AO354" s="8"/>
      <c r="AP354" s="8"/>
      <c r="AQ354" s="8"/>
      <c r="AS354" s="36"/>
      <c r="AT354" s="36"/>
      <c r="AU354" s="9"/>
      <c r="AV354" s="8"/>
      <c r="AW354" s="8"/>
      <c r="AX354" s="8"/>
      <c r="AY354" s="8"/>
      <c r="AZ354" s="8"/>
      <c r="BA354" s="8"/>
      <c r="BB354" s="8"/>
      <c r="BC354" s="8"/>
    </row>
    <row r="355" spans="1:55" x14ac:dyDescent="0.25">
      <c r="A355" s="45">
        <v>47.8</v>
      </c>
      <c r="B355" s="47" t="b">
        <v>1</v>
      </c>
      <c r="U355" s="36"/>
      <c r="V355" s="36"/>
      <c r="W355" s="9"/>
      <c r="X355" s="8"/>
      <c r="Y355" s="8"/>
      <c r="Z355" s="8"/>
      <c r="AA355" s="8"/>
      <c r="AB355" s="8"/>
      <c r="AC355" s="8"/>
      <c r="AD355" s="8"/>
      <c r="AE355" s="8"/>
      <c r="AG355" s="36"/>
      <c r="AH355" s="36"/>
      <c r="AI355" s="9"/>
      <c r="AJ355" s="8"/>
      <c r="AK355" s="8"/>
      <c r="AL355" s="8"/>
      <c r="AM355" s="8"/>
      <c r="AN355" s="8"/>
      <c r="AO355" s="8"/>
      <c r="AP355" s="8"/>
      <c r="AQ355" s="8"/>
      <c r="AS355" s="36"/>
      <c r="AT355" s="36"/>
      <c r="AU355" s="9"/>
      <c r="AV355" s="8"/>
      <c r="AW355" s="8"/>
      <c r="AX355" s="8"/>
      <c r="AY355" s="8"/>
      <c r="AZ355" s="8"/>
      <c r="BA355" s="8"/>
      <c r="BB355" s="8"/>
      <c r="BC355" s="8"/>
    </row>
    <row r="356" spans="1:55" x14ac:dyDescent="0.25">
      <c r="A356" s="45">
        <v>75</v>
      </c>
      <c r="B356" s="47" t="b">
        <v>1</v>
      </c>
      <c r="U356" s="36"/>
      <c r="V356" s="36"/>
      <c r="W356" s="9"/>
      <c r="X356" s="8"/>
      <c r="Y356" s="8"/>
      <c r="Z356" s="8"/>
      <c r="AA356" s="8"/>
      <c r="AB356" s="8"/>
      <c r="AC356" s="8"/>
      <c r="AD356" s="8"/>
      <c r="AE356" s="8"/>
      <c r="AG356" s="36"/>
      <c r="AH356" s="36"/>
      <c r="AI356" s="9"/>
      <c r="AJ356" s="8"/>
      <c r="AK356" s="8"/>
      <c r="AL356" s="8"/>
      <c r="AM356" s="8"/>
      <c r="AN356" s="8"/>
      <c r="AO356" s="8"/>
      <c r="AP356" s="8"/>
      <c r="AQ356" s="8"/>
      <c r="AS356" s="36"/>
      <c r="AT356" s="36"/>
      <c r="AU356" s="9"/>
      <c r="AV356" s="8"/>
      <c r="AW356" s="8"/>
      <c r="AX356" s="8"/>
      <c r="AY356" s="8"/>
      <c r="AZ356" s="8"/>
      <c r="BA356" s="8"/>
      <c r="BB356" s="8"/>
      <c r="BC356" s="8"/>
    </row>
    <row r="357" spans="1:55" x14ac:dyDescent="0.25">
      <c r="A357" s="45">
        <v>74.8</v>
      </c>
      <c r="B357" s="47" t="b">
        <v>1</v>
      </c>
      <c r="U357" s="36"/>
      <c r="V357" s="36"/>
      <c r="W357" s="9"/>
      <c r="X357" s="8"/>
      <c r="Y357" s="8"/>
      <c r="Z357" s="8"/>
      <c r="AA357" s="8"/>
      <c r="AB357" s="8"/>
      <c r="AC357" s="8"/>
      <c r="AD357" s="8"/>
      <c r="AE357" s="8"/>
      <c r="AG357" s="36"/>
      <c r="AH357" s="36"/>
      <c r="AI357" s="9"/>
      <c r="AJ357" s="8"/>
      <c r="AK357" s="8"/>
      <c r="AL357" s="8"/>
      <c r="AM357" s="8"/>
      <c r="AN357" s="8"/>
      <c r="AO357" s="8"/>
      <c r="AP357" s="8"/>
      <c r="AQ357" s="8"/>
      <c r="AS357" s="36"/>
      <c r="AT357" s="36"/>
      <c r="AU357" s="9"/>
      <c r="AV357" s="8"/>
      <c r="AW357" s="8"/>
      <c r="AX357" s="8"/>
      <c r="AY357" s="8"/>
      <c r="AZ357" s="8"/>
      <c r="BA357" s="8"/>
      <c r="BB357" s="8"/>
      <c r="BC357" s="8"/>
    </row>
    <row r="358" spans="1:55" x14ac:dyDescent="0.25">
      <c r="A358" s="45">
        <v>74.7</v>
      </c>
      <c r="B358" s="47" t="b">
        <v>1</v>
      </c>
      <c r="U358" s="36"/>
      <c r="V358" s="36"/>
      <c r="W358" s="9"/>
      <c r="X358" s="8"/>
      <c r="Y358" s="8"/>
      <c r="Z358" s="8"/>
      <c r="AA358" s="8"/>
      <c r="AB358" s="8"/>
      <c r="AC358" s="8"/>
      <c r="AD358" s="8"/>
      <c r="AE358" s="8"/>
      <c r="AG358" s="36"/>
      <c r="AH358" s="36"/>
      <c r="AI358" s="9"/>
      <c r="AJ358" s="8"/>
      <c r="AK358" s="8"/>
      <c r="AL358" s="8"/>
      <c r="AM358" s="8"/>
      <c r="AN358" s="8"/>
      <c r="AO358" s="8"/>
      <c r="AP358" s="8"/>
      <c r="AQ358" s="8"/>
      <c r="AS358" s="36"/>
      <c r="AT358" s="36"/>
      <c r="AU358" s="9"/>
      <c r="AV358" s="8"/>
      <c r="AW358" s="8"/>
      <c r="AX358" s="8"/>
      <c r="AY358" s="8"/>
      <c r="AZ358" s="8"/>
      <c r="BA358" s="8"/>
      <c r="BB358" s="8"/>
      <c r="BC358" s="8"/>
    </row>
    <row r="359" spans="1:55" x14ac:dyDescent="0.25">
      <c r="A359" s="45">
        <v>74.5</v>
      </c>
      <c r="B359" s="47" t="b">
        <v>1</v>
      </c>
      <c r="U359" s="36"/>
      <c r="V359" s="36"/>
      <c r="W359" s="9"/>
      <c r="X359" s="8"/>
      <c r="Y359" s="8"/>
      <c r="Z359" s="8"/>
      <c r="AA359" s="8"/>
      <c r="AB359" s="8"/>
      <c r="AC359" s="8"/>
      <c r="AD359" s="8"/>
      <c r="AE359" s="8"/>
      <c r="AG359" s="36"/>
      <c r="AH359" s="36"/>
      <c r="AI359" s="9"/>
      <c r="AJ359" s="8"/>
      <c r="AK359" s="8"/>
      <c r="AL359" s="8"/>
      <c r="AM359" s="8"/>
      <c r="AN359" s="8"/>
      <c r="AO359" s="8"/>
      <c r="AP359" s="8"/>
      <c r="AQ359" s="8"/>
      <c r="AS359" s="36"/>
      <c r="AT359" s="36"/>
      <c r="AU359" s="9"/>
      <c r="AV359" s="8"/>
      <c r="AW359" s="8"/>
      <c r="AX359" s="8"/>
      <c r="AY359" s="8"/>
      <c r="AZ359" s="8"/>
      <c r="BA359" s="8"/>
      <c r="BB359" s="8"/>
      <c r="BC359" s="8"/>
    </row>
    <row r="360" spans="1:55" x14ac:dyDescent="0.25">
      <c r="A360" s="45">
        <v>74.099999999999994</v>
      </c>
      <c r="B360" s="47" t="b">
        <v>1</v>
      </c>
      <c r="U360" s="36"/>
      <c r="V360" s="36"/>
      <c r="W360" s="9"/>
      <c r="X360" s="8"/>
      <c r="Y360" s="8"/>
      <c r="Z360" s="8"/>
      <c r="AA360" s="8"/>
      <c r="AB360" s="8"/>
      <c r="AC360" s="8"/>
      <c r="AD360" s="8"/>
      <c r="AE360" s="8"/>
      <c r="AG360" s="36"/>
      <c r="AH360" s="36"/>
      <c r="AI360" s="9"/>
      <c r="AJ360" s="8"/>
      <c r="AK360" s="8"/>
      <c r="AL360" s="8"/>
      <c r="AM360" s="8"/>
      <c r="AN360" s="8"/>
      <c r="AO360" s="8"/>
      <c r="AP360" s="8"/>
      <c r="AQ360" s="8"/>
      <c r="AS360" s="36"/>
      <c r="AT360" s="36"/>
      <c r="AU360" s="9"/>
      <c r="AV360" s="8"/>
      <c r="AW360" s="8"/>
      <c r="AX360" s="8"/>
      <c r="AY360" s="8"/>
      <c r="AZ360" s="8"/>
      <c r="BA360" s="8"/>
      <c r="BB360" s="8"/>
      <c r="BC360" s="8"/>
    </row>
    <row r="361" spans="1:55" x14ac:dyDescent="0.25">
      <c r="A361" s="45">
        <v>73.8</v>
      </c>
      <c r="B361" s="47" t="b">
        <v>1</v>
      </c>
      <c r="U361" s="36"/>
      <c r="V361" s="36"/>
      <c r="W361" s="9"/>
      <c r="X361" s="8"/>
      <c r="Y361" s="8"/>
      <c r="Z361" s="8"/>
      <c r="AA361" s="8"/>
      <c r="AB361" s="8"/>
      <c r="AC361" s="8"/>
      <c r="AD361" s="8"/>
      <c r="AE361" s="8"/>
      <c r="AG361" s="36"/>
      <c r="AH361" s="36"/>
      <c r="AI361" s="9"/>
      <c r="AJ361" s="8"/>
      <c r="AK361" s="8"/>
      <c r="AL361" s="8"/>
      <c r="AM361" s="8"/>
      <c r="AN361" s="8"/>
      <c r="AO361" s="8"/>
      <c r="AP361" s="8"/>
      <c r="AQ361" s="8"/>
      <c r="AS361" s="36"/>
      <c r="AT361" s="36"/>
      <c r="AU361" s="9"/>
      <c r="AV361" s="8"/>
      <c r="AW361" s="8"/>
      <c r="AX361" s="8"/>
      <c r="AY361" s="8"/>
      <c r="AZ361" s="8"/>
      <c r="BA361" s="8"/>
      <c r="BB361" s="8"/>
      <c r="BC361" s="8"/>
    </row>
    <row r="362" spans="1:55" x14ac:dyDescent="0.25">
      <c r="A362" s="45">
        <v>73.599999999999994</v>
      </c>
      <c r="B362" s="47" t="b">
        <v>1</v>
      </c>
      <c r="U362" s="36"/>
      <c r="V362" s="36"/>
      <c r="W362" s="9"/>
      <c r="X362" s="8"/>
      <c r="Y362" s="8"/>
      <c r="Z362" s="8"/>
      <c r="AA362" s="8"/>
      <c r="AB362" s="8"/>
      <c r="AC362" s="8"/>
      <c r="AD362" s="8"/>
      <c r="AE362" s="8"/>
      <c r="AG362" s="36"/>
      <c r="AH362" s="36"/>
      <c r="AI362" s="9"/>
      <c r="AJ362" s="8"/>
      <c r="AK362" s="8"/>
      <c r="AL362" s="8"/>
      <c r="AM362" s="8"/>
      <c r="AN362" s="8"/>
      <c r="AO362" s="8"/>
      <c r="AP362" s="8"/>
      <c r="AQ362" s="8"/>
      <c r="AS362" s="36"/>
      <c r="AT362" s="36"/>
      <c r="AU362" s="9"/>
      <c r="AV362" s="8"/>
      <c r="AW362" s="8"/>
      <c r="AX362" s="8"/>
      <c r="AY362" s="8"/>
      <c r="AZ362" s="8"/>
      <c r="BA362" s="8"/>
      <c r="BB362" s="8"/>
      <c r="BC362" s="8"/>
    </row>
    <row r="363" spans="1:55" x14ac:dyDescent="0.25">
      <c r="A363" s="45">
        <v>73.400000000000006</v>
      </c>
      <c r="B363" s="47" t="b">
        <v>1</v>
      </c>
      <c r="U363" s="36"/>
      <c r="V363" s="36"/>
      <c r="W363" s="9"/>
      <c r="X363" s="8"/>
      <c r="Y363" s="8"/>
      <c r="Z363" s="8"/>
      <c r="AA363" s="8"/>
      <c r="AB363" s="8"/>
      <c r="AC363" s="8"/>
      <c r="AD363" s="8"/>
      <c r="AE363" s="8"/>
      <c r="AG363" s="36"/>
      <c r="AH363" s="36"/>
      <c r="AI363" s="9"/>
      <c r="AJ363" s="8"/>
      <c r="AK363" s="8"/>
      <c r="AL363" s="8"/>
      <c r="AM363" s="8"/>
      <c r="AN363" s="8"/>
      <c r="AO363" s="8"/>
      <c r="AP363" s="8"/>
      <c r="AQ363" s="8"/>
      <c r="AS363" s="36"/>
      <c r="AT363" s="36"/>
      <c r="AU363" s="9"/>
      <c r="AV363" s="8"/>
      <c r="AW363" s="8"/>
      <c r="AX363" s="8"/>
      <c r="AY363" s="8"/>
      <c r="AZ363" s="8"/>
      <c r="BA363" s="8"/>
      <c r="BB363" s="8"/>
      <c r="BC363" s="8"/>
    </row>
    <row r="364" spans="1:55" x14ac:dyDescent="0.25">
      <c r="A364" s="45">
        <v>73.3</v>
      </c>
      <c r="B364" s="47" t="b">
        <v>1</v>
      </c>
      <c r="U364" s="36"/>
      <c r="V364" s="36"/>
      <c r="W364" s="9"/>
      <c r="X364" s="8"/>
      <c r="Y364" s="8"/>
      <c r="Z364" s="8"/>
      <c r="AA364" s="8"/>
      <c r="AB364" s="8"/>
      <c r="AC364" s="8"/>
      <c r="AD364" s="8"/>
      <c r="AE364" s="8"/>
      <c r="AG364" s="36"/>
      <c r="AH364" s="36"/>
      <c r="AI364" s="9"/>
      <c r="AJ364" s="8"/>
      <c r="AK364" s="8"/>
      <c r="AL364" s="8"/>
      <c r="AM364" s="8"/>
      <c r="AN364" s="8"/>
      <c r="AO364" s="8"/>
      <c r="AP364" s="8"/>
      <c r="AQ364" s="8"/>
      <c r="AS364" s="36"/>
      <c r="AT364" s="36"/>
      <c r="AU364" s="9"/>
      <c r="AV364" s="8"/>
      <c r="AW364" s="8"/>
      <c r="AX364" s="8"/>
      <c r="AY364" s="8"/>
      <c r="AZ364" s="8"/>
      <c r="BA364" s="8"/>
      <c r="BB364" s="8"/>
      <c r="BC364" s="8"/>
    </row>
    <row r="365" spans="1:55" x14ac:dyDescent="0.25">
      <c r="A365" s="45">
        <v>73</v>
      </c>
      <c r="B365" s="47" t="b">
        <v>1</v>
      </c>
      <c r="U365" s="36"/>
      <c r="V365" s="36"/>
      <c r="W365" s="9"/>
      <c r="X365" s="8"/>
      <c r="Y365" s="8"/>
      <c r="Z365" s="8"/>
      <c r="AA365" s="8"/>
      <c r="AB365" s="8"/>
      <c r="AC365" s="8"/>
      <c r="AD365" s="8"/>
      <c r="AE365" s="8"/>
      <c r="AG365" s="36"/>
      <c r="AH365" s="36"/>
      <c r="AI365" s="9"/>
      <c r="AJ365" s="8"/>
      <c r="AK365" s="8"/>
      <c r="AL365" s="8"/>
      <c r="AM365" s="8"/>
      <c r="AN365" s="8"/>
      <c r="AO365" s="8"/>
      <c r="AP365" s="8"/>
      <c r="AQ365" s="8"/>
      <c r="AS365" s="36"/>
      <c r="AT365" s="36"/>
      <c r="AU365" s="9"/>
      <c r="AV365" s="8"/>
      <c r="AW365" s="8"/>
      <c r="AX365" s="8"/>
      <c r="AY365" s="8"/>
      <c r="AZ365" s="8"/>
      <c r="BA365" s="8"/>
      <c r="BB365" s="8"/>
      <c r="BC365" s="8"/>
    </row>
    <row r="366" spans="1:55" x14ac:dyDescent="0.25">
      <c r="A366" s="45">
        <v>72.7</v>
      </c>
      <c r="B366" s="47" t="b">
        <v>1</v>
      </c>
      <c r="U366" s="36"/>
      <c r="V366" s="36"/>
      <c r="W366" s="9"/>
      <c r="X366" s="8"/>
      <c r="Y366" s="8"/>
      <c r="Z366" s="8"/>
      <c r="AA366" s="8"/>
      <c r="AB366" s="8"/>
      <c r="AC366" s="8"/>
      <c r="AD366" s="8"/>
      <c r="AE366" s="8"/>
      <c r="AG366" s="36"/>
      <c r="AH366" s="36"/>
      <c r="AI366" s="9"/>
      <c r="AJ366" s="8"/>
      <c r="AK366" s="8"/>
      <c r="AL366" s="8"/>
      <c r="AM366" s="8"/>
      <c r="AN366" s="8"/>
      <c r="AO366" s="8"/>
      <c r="AP366" s="8"/>
      <c r="AQ366" s="8"/>
      <c r="AS366" s="36"/>
      <c r="AT366" s="36"/>
      <c r="AU366" s="9"/>
      <c r="AV366" s="8"/>
      <c r="AW366" s="8"/>
      <c r="AX366" s="8"/>
      <c r="AY366" s="8"/>
      <c r="AZ366" s="8"/>
      <c r="BA366" s="8"/>
      <c r="BB366" s="8"/>
      <c r="BC366" s="8"/>
    </row>
    <row r="367" spans="1:55" x14ac:dyDescent="0.25">
      <c r="A367" s="45">
        <v>72</v>
      </c>
      <c r="B367" s="47" t="b">
        <v>1</v>
      </c>
      <c r="U367" s="36"/>
      <c r="V367" s="36"/>
      <c r="W367" s="9"/>
      <c r="X367" s="8"/>
      <c r="Y367" s="8"/>
      <c r="Z367" s="8"/>
      <c r="AA367" s="8"/>
      <c r="AB367" s="8"/>
      <c r="AC367" s="8"/>
      <c r="AD367" s="8"/>
      <c r="AE367" s="8"/>
      <c r="AG367" s="36"/>
      <c r="AH367" s="36"/>
      <c r="AI367" s="9"/>
      <c r="AJ367" s="8"/>
      <c r="AK367" s="8"/>
      <c r="AL367" s="8"/>
      <c r="AM367" s="8"/>
      <c r="AN367" s="8"/>
      <c r="AO367" s="8"/>
      <c r="AP367" s="8"/>
      <c r="AQ367" s="8"/>
      <c r="AS367" s="36"/>
      <c r="AT367" s="36"/>
      <c r="AU367" s="9"/>
      <c r="AV367" s="8"/>
      <c r="AW367" s="8"/>
      <c r="AX367" s="8"/>
      <c r="AY367" s="8"/>
      <c r="AZ367" s="8"/>
      <c r="BA367" s="8"/>
      <c r="BB367" s="8"/>
      <c r="BC367" s="8"/>
    </row>
    <row r="368" spans="1:55" x14ac:dyDescent="0.25">
      <c r="A368" s="45">
        <v>71.8</v>
      </c>
      <c r="B368" s="47" t="b">
        <v>1</v>
      </c>
      <c r="U368" s="36"/>
      <c r="V368" s="36"/>
      <c r="W368" s="9"/>
      <c r="X368" s="8"/>
      <c r="Y368" s="8"/>
      <c r="Z368" s="8"/>
      <c r="AA368" s="8"/>
      <c r="AB368" s="8"/>
      <c r="AC368" s="8"/>
      <c r="AD368" s="8"/>
      <c r="AE368" s="8"/>
      <c r="AG368" s="36"/>
      <c r="AH368" s="36"/>
      <c r="AI368" s="9"/>
      <c r="AJ368" s="8"/>
      <c r="AK368" s="8"/>
      <c r="AL368" s="8"/>
      <c r="AM368" s="8"/>
      <c r="AN368" s="8"/>
      <c r="AO368" s="8"/>
      <c r="AP368" s="8"/>
      <c r="AQ368" s="8"/>
      <c r="AS368" s="36"/>
      <c r="AT368" s="36"/>
      <c r="AU368" s="9"/>
      <c r="AV368" s="8"/>
      <c r="AW368" s="8"/>
      <c r="AX368" s="8"/>
      <c r="AY368" s="8"/>
      <c r="AZ368" s="8"/>
      <c r="BA368" s="8"/>
      <c r="BB368" s="8"/>
      <c r="BC368" s="8"/>
    </row>
    <row r="369" spans="1:55" x14ac:dyDescent="0.25">
      <c r="A369" s="45">
        <v>71.400000000000006</v>
      </c>
      <c r="B369" s="47" t="b">
        <v>1</v>
      </c>
      <c r="U369" s="36"/>
      <c r="V369" s="36"/>
      <c r="W369" s="9"/>
      <c r="X369" s="8"/>
      <c r="Y369" s="8"/>
      <c r="Z369" s="8"/>
      <c r="AA369" s="8"/>
      <c r="AB369" s="8"/>
      <c r="AC369" s="8"/>
      <c r="AD369" s="8"/>
      <c r="AE369" s="8"/>
      <c r="AG369" s="36"/>
      <c r="AH369" s="36"/>
      <c r="AI369" s="9"/>
      <c r="AJ369" s="8"/>
      <c r="AK369" s="8"/>
      <c r="AL369" s="8"/>
      <c r="AM369" s="8"/>
      <c r="AN369" s="8"/>
      <c r="AO369" s="8"/>
      <c r="AP369" s="8"/>
      <c r="AQ369" s="8"/>
      <c r="AS369" s="36"/>
      <c r="AT369" s="36"/>
      <c r="AU369" s="9"/>
      <c r="AV369" s="8"/>
      <c r="AW369" s="8"/>
      <c r="AX369" s="8"/>
      <c r="AY369" s="8"/>
      <c r="AZ369" s="8"/>
      <c r="BA369" s="8"/>
      <c r="BB369" s="8"/>
      <c r="BC369" s="8"/>
    </row>
    <row r="370" spans="1:55" x14ac:dyDescent="0.25">
      <c r="A370" s="45">
        <v>71</v>
      </c>
      <c r="B370" s="47" t="b">
        <v>1</v>
      </c>
      <c r="U370" s="36"/>
      <c r="V370" s="36"/>
      <c r="W370" s="9"/>
      <c r="X370" s="8"/>
      <c r="Y370" s="8"/>
      <c r="Z370" s="8"/>
      <c r="AA370" s="8"/>
      <c r="AB370" s="8"/>
      <c r="AC370" s="8"/>
      <c r="AD370" s="8"/>
      <c r="AE370" s="8"/>
      <c r="AG370" s="36"/>
      <c r="AH370" s="36"/>
      <c r="AI370" s="9"/>
      <c r="AJ370" s="8"/>
      <c r="AK370" s="8"/>
      <c r="AL370" s="8"/>
      <c r="AM370" s="8"/>
      <c r="AN370" s="8"/>
      <c r="AO370" s="8"/>
      <c r="AP370" s="8"/>
      <c r="AQ370" s="8"/>
      <c r="AS370" s="36"/>
      <c r="AT370" s="36"/>
      <c r="AU370" s="9"/>
      <c r="AV370" s="8"/>
      <c r="AW370" s="8"/>
      <c r="AX370" s="8"/>
      <c r="AY370" s="8"/>
      <c r="AZ370" s="8"/>
      <c r="BA370" s="8"/>
      <c r="BB370" s="8"/>
      <c r="BC370" s="8"/>
    </row>
    <row r="371" spans="1:55" x14ac:dyDescent="0.25">
      <c r="A371" s="45">
        <v>75</v>
      </c>
      <c r="B371" s="47" t="b">
        <v>1</v>
      </c>
      <c r="U371" s="36"/>
      <c r="V371" s="36"/>
      <c r="W371" s="9"/>
      <c r="X371" s="8"/>
      <c r="Y371" s="8"/>
      <c r="Z371" s="8"/>
      <c r="AA371" s="8"/>
      <c r="AB371" s="8"/>
      <c r="AC371" s="8"/>
      <c r="AD371" s="8"/>
      <c r="AE371" s="8"/>
      <c r="AG371" s="36"/>
      <c r="AH371" s="36"/>
      <c r="AI371" s="9"/>
      <c r="AJ371" s="8"/>
      <c r="AK371" s="8"/>
      <c r="AL371" s="8"/>
      <c r="AM371" s="8"/>
      <c r="AN371" s="8"/>
      <c r="AO371" s="8"/>
      <c r="AP371" s="8"/>
      <c r="AQ371" s="8"/>
      <c r="AS371" s="36"/>
      <c r="AT371" s="36"/>
      <c r="AU371" s="9"/>
      <c r="AV371" s="8"/>
      <c r="AW371" s="8"/>
      <c r="AX371" s="8"/>
      <c r="AY371" s="8"/>
      <c r="AZ371" s="8"/>
      <c r="BA371" s="8"/>
      <c r="BB371" s="8"/>
      <c r="BC371" s="8"/>
    </row>
    <row r="372" spans="1:55" x14ac:dyDescent="0.25">
      <c r="A372" s="45">
        <v>77.7</v>
      </c>
      <c r="B372" s="47" t="b">
        <v>1</v>
      </c>
      <c r="U372" s="36"/>
      <c r="V372" s="36"/>
      <c r="W372" s="9"/>
      <c r="X372" s="8"/>
      <c r="Y372" s="8"/>
      <c r="Z372" s="8"/>
      <c r="AA372" s="8"/>
      <c r="AB372" s="8"/>
      <c r="AC372" s="8"/>
      <c r="AD372" s="8"/>
      <c r="AE372" s="8"/>
      <c r="AG372" s="36"/>
      <c r="AH372" s="36"/>
      <c r="AI372" s="9"/>
      <c r="AJ372" s="8"/>
      <c r="AK372" s="8"/>
      <c r="AL372" s="8"/>
      <c r="AM372" s="8"/>
      <c r="AN372" s="8"/>
      <c r="AO372" s="8"/>
      <c r="AP372" s="8"/>
      <c r="AQ372" s="8"/>
      <c r="AS372" s="36"/>
      <c r="AT372" s="36"/>
      <c r="AU372" s="9"/>
      <c r="AV372" s="8"/>
      <c r="AW372" s="8"/>
      <c r="AX372" s="8"/>
      <c r="AY372" s="8"/>
      <c r="AZ372" s="8"/>
      <c r="BA372" s="8"/>
      <c r="BB372" s="8"/>
      <c r="BC372" s="8"/>
    </row>
    <row r="373" spans="1:55" x14ac:dyDescent="0.25">
      <c r="A373" s="45">
        <v>77.599999999999994</v>
      </c>
      <c r="B373" s="47" t="b">
        <v>1</v>
      </c>
      <c r="U373" s="36"/>
      <c r="V373" s="36"/>
      <c r="W373" s="9"/>
      <c r="X373" s="8"/>
      <c r="Y373" s="8"/>
      <c r="Z373" s="8"/>
      <c r="AA373" s="8"/>
      <c r="AB373" s="8"/>
      <c r="AC373" s="8"/>
      <c r="AD373" s="8"/>
      <c r="AE373" s="8"/>
      <c r="AG373" s="36"/>
      <c r="AH373" s="36"/>
      <c r="AI373" s="9"/>
      <c r="AJ373" s="8"/>
      <c r="AK373" s="8"/>
      <c r="AL373" s="8"/>
      <c r="AM373" s="8"/>
      <c r="AN373" s="8"/>
      <c r="AO373" s="8"/>
      <c r="AP373" s="8"/>
      <c r="AQ373" s="8"/>
      <c r="AS373" s="36"/>
      <c r="AT373" s="36"/>
      <c r="AU373" s="9"/>
      <c r="AV373" s="8"/>
      <c r="AW373" s="8"/>
      <c r="AX373" s="8"/>
      <c r="AY373" s="8"/>
      <c r="AZ373" s="8"/>
      <c r="BA373" s="8"/>
      <c r="BB373" s="8"/>
      <c r="BC373" s="8"/>
    </row>
    <row r="374" spans="1:55" x14ac:dyDescent="0.25">
      <c r="A374" s="45">
        <v>77.099999999999994</v>
      </c>
      <c r="B374" s="47" t="b">
        <v>1</v>
      </c>
      <c r="U374" s="36"/>
      <c r="V374" s="36"/>
      <c r="W374" s="9"/>
      <c r="X374" s="8"/>
      <c r="Y374" s="8"/>
      <c r="Z374" s="8"/>
      <c r="AA374" s="8"/>
      <c r="AB374" s="8"/>
      <c r="AC374" s="8"/>
      <c r="AD374" s="8"/>
      <c r="AE374" s="8"/>
      <c r="AG374" s="36"/>
      <c r="AH374" s="36"/>
      <c r="AI374" s="9"/>
      <c r="AJ374" s="8"/>
      <c r="AK374" s="8"/>
      <c r="AL374" s="8"/>
      <c r="AM374" s="8"/>
      <c r="AN374" s="8"/>
      <c r="AO374" s="8"/>
      <c r="AP374" s="8"/>
      <c r="AQ374" s="8"/>
      <c r="AS374" s="36"/>
      <c r="AT374" s="36"/>
      <c r="AU374" s="9"/>
      <c r="AV374" s="8"/>
      <c r="AW374" s="8"/>
      <c r="AX374" s="8"/>
      <c r="AY374" s="8"/>
      <c r="AZ374" s="8"/>
      <c r="BA374" s="8"/>
      <c r="BB374" s="8"/>
      <c r="BC374" s="8"/>
    </row>
    <row r="375" spans="1:55" x14ac:dyDescent="0.25">
      <c r="A375" s="45">
        <v>78.3</v>
      </c>
      <c r="B375" s="47" t="b">
        <v>1</v>
      </c>
      <c r="U375" s="36"/>
      <c r="V375" s="36"/>
      <c r="W375" s="9"/>
      <c r="X375" s="8"/>
      <c r="Y375" s="8"/>
      <c r="Z375" s="8"/>
      <c r="AA375" s="8"/>
      <c r="AB375" s="8"/>
      <c r="AC375" s="8"/>
      <c r="AD375" s="8"/>
      <c r="AE375" s="8"/>
      <c r="AG375" s="36"/>
      <c r="AH375" s="36"/>
      <c r="AI375" s="9"/>
      <c r="AJ375" s="8"/>
      <c r="AK375" s="8"/>
      <c r="AL375" s="8"/>
      <c r="AM375" s="8"/>
      <c r="AN375" s="8"/>
      <c r="AO375" s="8"/>
      <c r="AP375" s="8"/>
      <c r="AQ375" s="8"/>
      <c r="AS375" s="36"/>
      <c r="AT375" s="36"/>
      <c r="AU375" s="9"/>
      <c r="AV375" s="8"/>
      <c r="AW375" s="8"/>
      <c r="AX375" s="8"/>
      <c r="AY375" s="8"/>
      <c r="AZ375" s="8"/>
      <c r="BA375" s="8"/>
      <c r="BB375" s="8"/>
      <c r="BC375" s="8"/>
    </row>
    <row r="376" spans="1:55" x14ac:dyDescent="0.25">
      <c r="A376" s="45">
        <v>77.400000000000006</v>
      </c>
      <c r="B376" s="47" t="b">
        <v>1</v>
      </c>
      <c r="U376" s="36"/>
      <c r="V376" s="36"/>
      <c r="W376" s="9"/>
      <c r="X376" s="8"/>
      <c r="Y376" s="8"/>
      <c r="Z376" s="8"/>
      <c r="AA376" s="8"/>
      <c r="AB376" s="8"/>
      <c r="AC376" s="8"/>
      <c r="AD376" s="8"/>
      <c r="AE376" s="8"/>
      <c r="AG376" s="36"/>
      <c r="AH376" s="36"/>
      <c r="AI376" s="9"/>
      <c r="AJ376" s="8"/>
      <c r="AK376" s="8"/>
      <c r="AL376" s="8"/>
      <c r="AM376" s="8"/>
      <c r="AN376" s="8"/>
      <c r="AO376" s="8"/>
      <c r="AP376" s="8"/>
      <c r="AQ376" s="8"/>
      <c r="AS376" s="36"/>
      <c r="AT376" s="36"/>
      <c r="AU376" s="9"/>
      <c r="AV376" s="8"/>
      <c r="AW376" s="8"/>
      <c r="AX376" s="8"/>
      <c r="AY376" s="8"/>
      <c r="AZ376" s="8"/>
      <c r="BA376" s="8"/>
      <c r="BB376" s="8"/>
      <c r="BC376" s="8"/>
    </row>
    <row r="377" spans="1:55" x14ac:dyDescent="0.25">
      <c r="A377" s="45">
        <v>76.900000000000006</v>
      </c>
      <c r="B377" s="47" t="b">
        <v>1</v>
      </c>
      <c r="U377" s="36"/>
      <c r="V377" s="36"/>
      <c r="W377" s="9"/>
      <c r="X377" s="8"/>
      <c r="Y377" s="8"/>
      <c r="Z377" s="8"/>
      <c r="AA377" s="8"/>
      <c r="AB377" s="8"/>
      <c r="AC377" s="8"/>
      <c r="AD377" s="8"/>
      <c r="AE377" s="8"/>
      <c r="AG377" s="36"/>
      <c r="AH377" s="36"/>
      <c r="AI377" s="9"/>
      <c r="AJ377" s="8"/>
      <c r="AK377" s="8"/>
      <c r="AL377" s="8"/>
      <c r="AM377" s="8"/>
      <c r="AN377" s="8"/>
      <c r="AO377" s="8"/>
      <c r="AP377" s="8"/>
      <c r="AQ377" s="8"/>
      <c r="AS377" s="36"/>
      <c r="AT377" s="36"/>
      <c r="AU377" s="9"/>
      <c r="AV377" s="8"/>
      <c r="AW377" s="8"/>
      <c r="AX377" s="8"/>
      <c r="AY377" s="8"/>
      <c r="AZ377" s="8"/>
      <c r="BA377" s="8"/>
      <c r="BB377" s="8"/>
      <c r="BC377" s="8"/>
    </row>
    <row r="378" spans="1:55" x14ac:dyDescent="0.25">
      <c r="A378" s="45">
        <v>76.8</v>
      </c>
      <c r="B378" s="47" t="b">
        <v>1</v>
      </c>
      <c r="U378" s="36"/>
      <c r="V378" s="36"/>
      <c r="W378" s="9"/>
      <c r="X378" s="8"/>
      <c r="Y378" s="8"/>
      <c r="Z378" s="8"/>
      <c r="AA378" s="8"/>
      <c r="AB378" s="8"/>
      <c r="AC378" s="8"/>
      <c r="AD378" s="8"/>
      <c r="AE378" s="8"/>
      <c r="AG378" s="36"/>
      <c r="AH378" s="36"/>
      <c r="AI378" s="9"/>
      <c r="AJ378" s="8"/>
      <c r="AK378" s="8"/>
      <c r="AL378" s="8"/>
      <c r="AM378" s="8"/>
      <c r="AN378" s="8"/>
      <c r="AO378" s="8"/>
      <c r="AP378" s="8"/>
      <c r="AQ378" s="8"/>
      <c r="AS378" s="36"/>
      <c r="AT378" s="36"/>
      <c r="AU378" s="9"/>
      <c r="AV378" s="8"/>
      <c r="AW378" s="8"/>
      <c r="AX378" s="8"/>
      <c r="AY378" s="8"/>
      <c r="AZ378" s="8"/>
      <c r="BA378" s="8"/>
      <c r="BB378" s="8"/>
      <c r="BC378" s="8"/>
    </row>
    <row r="379" spans="1:55" x14ac:dyDescent="0.25">
      <c r="A379" s="45">
        <v>77.2</v>
      </c>
      <c r="B379" s="47" t="b">
        <v>1</v>
      </c>
      <c r="U379" s="36"/>
      <c r="V379" s="36"/>
      <c r="W379" s="9"/>
      <c r="X379" s="8"/>
      <c r="Y379" s="8"/>
      <c r="Z379" s="8"/>
      <c r="AA379" s="8"/>
      <c r="AB379" s="8"/>
      <c r="AC379" s="8"/>
      <c r="AD379" s="8"/>
      <c r="AE379" s="8"/>
      <c r="AG379" s="36"/>
      <c r="AH379" s="36"/>
      <c r="AI379" s="9"/>
      <c r="AJ379" s="8"/>
      <c r="AK379" s="8"/>
      <c r="AL379" s="8"/>
      <c r="AM379" s="8"/>
      <c r="AN379" s="8"/>
      <c r="AO379" s="8"/>
      <c r="AP379" s="8"/>
      <c r="AQ379" s="8"/>
      <c r="AS379" s="36"/>
      <c r="AT379" s="36"/>
      <c r="AU379" s="9"/>
      <c r="AV379" s="8"/>
      <c r="AW379" s="8"/>
      <c r="AX379" s="8"/>
      <c r="AY379" s="8"/>
      <c r="AZ379" s="8"/>
      <c r="BA379" s="8"/>
      <c r="BB379" s="8"/>
      <c r="BC379" s="8"/>
    </row>
    <row r="380" spans="1:55" x14ac:dyDescent="0.25">
      <c r="A380" s="45">
        <v>76</v>
      </c>
      <c r="B380" s="47" t="b">
        <v>1</v>
      </c>
      <c r="U380" s="36"/>
      <c r="V380" s="36"/>
      <c r="W380" s="9"/>
      <c r="X380" s="8"/>
      <c r="Y380" s="8"/>
      <c r="Z380" s="8"/>
      <c r="AA380" s="8"/>
      <c r="AB380" s="8"/>
      <c r="AC380" s="8"/>
      <c r="AD380" s="8"/>
      <c r="AE380" s="8"/>
      <c r="AG380" s="36"/>
      <c r="AH380" s="36"/>
      <c r="AI380" s="9"/>
      <c r="AJ380" s="8"/>
      <c r="AK380" s="8"/>
      <c r="AL380" s="8"/>
      <c r="AM380" s="8"/>
      <c r="AN380" s="8"/>
      <c r="AO380" s="8"/>
      <c r="AP380" s="8"/>
      <c r="AQ380" s="8"/>
      <c r="AS380" s="36"/>
      <c r="AT380" s="36"/>
      <c r="AU380" s="9"/>
      <c r="AV380" s="8"/>
      <c r="AW380" s="8"/>
      <c r="AX380" s="8"/>
      <c r="AY380" s="8"/>
      <c r="AZ380" s="8"/>
      <c r="BA380" s="8"/>
      <c r="BB380" s="8"/>
      <c r="BC380" s="8"/>
    </row>
    <row r="381" spans="1:55" x14ac:dyDescent="0.25">
      <c r="A381" s="45">
        <v>76.3</v>
      </c>
      <c r="B381" s="47" t="b">
        <v>1</v>
      </c>
      <c r="U381" s="36"/>
      <c r="V381" s="36"/>
      <c r="W381" s="9"/>
      <c r="X381" s="8"/>
      <c r="Y381" s="8"/>
      <c r="Z381" s="8"/>
      <c r="AA381" s="8"/>
      <c r="AB381" s="8"/>
      <c r="AC381" s="8"/>
      <c r="AD381" s="8"/>
      <c r="AE381" s="8"/>
      <c r="AG381" s="36"/>
      <c r="AH381" s="36"/>
      <c r="AI381" s="9"/>
      <c r="AJ381" s="8"/>
      <c r="AK381" s="8"/>
      <c r="AL381" s="8"/>
      <c r="AM381" s="8"/>
      <c r="AN381" s="8"/>
      <c r="AO381" s="8"/>
      <c r="AP381" s="8"/>
      <c r="AQ381" s="8"/>
      <c r="AS381" s="36"/>
      <c r="AT381" s="36"/>
      <c r="AU381" s="9"/>
      <c r="AV381" s="8"/>
      <c r="AW381" s="8"/>
      <c r="AX381" s="8"/>
      <c r="AY381" s="8"/>
      <c r="AZ381" s="8"/>
      <c r="BA381" s="8"/>
      <c r="BB381" s="8"/>
      <c r="BC381" s="8"/>
    </row>
    <row r="382" spans="1:55" x14ac:dyDescent="0.25">
      <c r="A382" s="45">
        <v>76.2</v>
      </c>
      <c r="B382" s="47" t="b">
        <v>1</v>
      </c>
      <c r="U382" s="36"/>
      <c r="V382" s="36"/>
      <c r="W382" s="9"/>
      <c r="X382" s="8"/>
      <c r="Y382" s="8"/>
      <c r="Z382" s="8"/>
      <c r="AA382" s="8"/>
      <c r="AB382" s="8"/>
      <c r="AC382" s="8"/>
      <c r="AD382" s="8"/>
      <c r="AE382" s="8"/>
      <c r="AG382" s="36"/>
      <c r="AH382" s="36"/>
      <c r="AI382" s="9"/>
      <c r="AJ382" s="8"/>
      <c r="AK382" s="8"/>
      <c r="AL382" s="8"/>
      <c r="AM382" s="8"/>
      <c r="AN382" s="8"/>
      <c r="AO382" s="8"/>
      <c r="AP382" s="8"/>
      <c r="AQ382" s="8"/>
      <c r="AS382" s="36"/>
      <c r="AT382" s="36"/>
      <c r="AU382" s="9"/>
      <c r="AV382" s="8"/>
      <c r="AW382" s="8"/>
      <c r="AX382" s="8"/>
      <c r="AY382" s="8"/>
      <c r="AZ382" s="8"/>
      <c r="BA382" s="8"/>
      <c r="BB382" s="8"/>
      <c r="BC382" s="8"/>
    </row>
    <row r="383" spans="1:55" x14ac:dyDescent="0.25">
      <c r="A383" s="45">
        <v>76.400000000000006</v>
      </c>
      <c r="B383" s="47" t="b">
        <v>1</v>
      </c>
      <c r="U383" s="36"/>
      <c r="V383" s="36"/>
      <c r="W383" s="9"/>
      <c r="X383" s="8"/>
      <c r="Y383" s="8"/>
      <c r="Z383" s="8"/>
      <c r="AA383" s="8"/>
      <c r="AB383" s="8"/>
      <c r="AC383" s="8"/>
      <c r="AD383" s="8"/>
      <c r="AE383" s="8"/>
      <c r="AG383" s="36"/>
      <c r="AH383" s="36"/>
      <c r="AI383" s="9"/>
      <c r="AJ383" s="8"/>
      <c r="AK383" s="8"/>
      <c r="AL383" s="8"/>
      <c r="AM383" s="8"/>
      <c r="AN383" s="8"/>
      <c r="AO383" s="8"/>
      <c r="AP383" s="8"/>
      <c r="AQ383" s="8"/>
      <c r="AS383" s="36"/>
      <c r="AT383" s="36"/>
      <c r="AU383" s="9"/>
      <c r="AV383" s="8"/>
      <c r="AW383" s="8"/>
      <c r="AX383" s="8"/>
      <c r="AY383" s="8"/>
      <c r="AZ383" s="8"/>
      <c r="BA383" s="8"/>
      <c r="BB383" s="8"/>
      <c r="BC383" s="8"/>
    </row>
    <row r="384" spans="1:55" x14ac:dyDescent="0.25">
      <c r="A384" s="45">
        <v>76</v>
      </c>
      <c r="B384" s="47" t="b">
        <v>1</v>
      </c>
      <c r="U384" s="36"/>
      <c r="V384" s="36"/>
      <c r="W384" s="9"/>
      <c r="X384" s="8"/>
      <c r="Y384" s="8"/>
      <c r="Z384" s="8"/>
      <c r="AA384" s="8"/>
      <c r="AB384" s="8"/>
      <c r="AC384" s="8"/>
      <c r="AD384" s="8"/>
      <c r="AE384" s="8"/>
      <c r="AG384" s="36"/>
      <c r="AH384" s="36"/>
      <c r="AI384" s="9"/>
      <c r="AJ384" s="8"/>
      <c r="AK384" s="8"/>
      <c r="AL384" s="8"/>
      <c r="AM384" s="8"/>
      <c r="AN384" s="8"/>
      <c r="AO384" s="8"/>
      <c r="AP384" s="8"/>
      <c r="AQ384" s="8"/>
      <c r="AS384" s="36"/>
      <c r="AT384" s="36"/>
      <c r="AU384" s="9"/>
      <c r="AV384" s="8"/>
      <c r="AW384" s="8"/>
      <c r="AX384" s="8"/>
      <c r="AY384" s="8"/>
      <c r="AZ384" s="8"/>
      <c r="BA384" s="8"/>
      <c r="BB384" s="8"/>
      <c r="BC384" s="8"/>
    </row>
    <row r="385" spans="1:55" x14ac:dyDescent="0.25">
      <c r="A385" s="45">
        <v>74.8</v>
      </c>
      <c r="B385" s="47" t="b">
        <v>1</v>
      </c>
      <c r="U385" s="36"/>
      <c r="V385" s="36"/>
      <c r="W385" s="9"/>
      <c r="X385" s="8"/>
      <c r="Y385" s="8"/>
      <c r="Z385" s="8"/>
      <c r="AA385" s="8"/>
      <c r="AB385" s="8"/>
      <c r="AC385" s="8"/>
      <c r="AD385" s="8"/>
      <c r="AE385" s="8"/>
      <c r="AG385" s="36"/>
      <c r="AH385" s="36"/>
      <c r="AI385" s="9"/>
      <c r="AJ385" s="8"/>
      <c r="AK385" s="8"/>
      <c r="AL385" s="8"/>
      <c r="AM385" s="8"/>
      <c r="AN385" s="8"/>
      <c r="AO385" s="8"/>
      <c r="AP385" s="8"/>
      <c r="AQ385" s="8"/>
      <c r="AS385" s="36"/>
      <c r="AT385" s="36"/>
      <c r="AU385" s="9"/>
      <c r="AV385" s="8"/>
      <c r="AW385" s="8"/>
      <c r="AX385" s="8"/>
      <c r="AY385" s="8"/>
      <c r="AZ385" s="8"/>
      <c r="BA385" s="8"/>
      <c r="BB385" s="8"/>
      <c r="BC385" s="8"/>
    </row>
    <row r="386" spans="1:55" x14ac:dyDescent="0.25">
      <c r="A386" s="45">
        <v>74.7</v>
      </c>
      <c r="B386" s="47" t="b">
        <v>1</v>
      </c>
      <c r="U386" s="36"/>
      <c r="V386" s="36"/>
      <c r="W386" s="9"/>
      <c r="X386" s="8"/>
      <c r="Y386" s="8"/>
      <c r="Z386" s="8"/>
      <c r="AA386" s="8"/>
      <c r="AB386" s="8"/>
      <c r="AC386" s="8"/>
      <c r="AD386" s="8"/>
      <c r="AE386" s="8"/>
      <c r="AG386" s="36"/>
      <c r="AH386" s="36"/>
      <c r="AI386" s="9"/>
      <c r="AJ386" s="8"/>
      <c r="AK386" s="8"/>
      <c r="AL386" s="8"/>
      <c r="AM386" s="8"/>
      <c r="AN386" s="8"/>
      <c r="AO386" s="8"/>
      <c r="AP386" s="8"/>
      <c r="AQ386" s="8"/>
      <c r="AS386" s="36"/>
      <c r="AT386" s="36"/>
      <c r="AU386" s="9"/>
      <c r="AV386" s="8"/>
      <c r="AW386" s="8"/>
      <c r="AX386" s="8"/>
      <c r="AY386" s="8"/>
      <c r="AZ386" s="8"/>
      <c r="BA386" s="8"/>
      <c r="BB386" s="8"/>
      <c r="BC386" s="8"/>
    </row>
    <row r="387" spans="1:55" x14ac:dyDescent="0.25">
      <c r="A387" s="45">
        <v>74.400000000000006</v>
      </c>
      <c r="B387" s="47" t="b">
        <v>1</v>
      </c>
      <c r="U387" s="36"/>
      <c r="V387" s="36"/>
      <c r="W387" s="9"/>
      <c r="X387" s="8"/>
      <c r="Y387" s="8"/>
      <c r="Z387" s="8"/>
      <c r="AA387" s="8"/>
      <c r="AB387" s="8"/>
      <c r="AC387" s="8"/>
      <c r="AD387" s="8"/>
      <c r="AE387" s="8"/>
      <c r="AG387" s="36"/>
      <c r="AH387" s="36"/>
      <c r="AI387" s="9"/>
      <c r="AJ387" s="8"/>
      <c r="AK387" s="8"/>
      <c r="AL387" s="8"/>
      <c r="AM387" s="8"/>
      <c r="AN387" s="8"/>
      <c r="AO387" s="8"/>
      <c r="AP387" s="8"/>
      <c r="AQ387" s="8"/>
      <c r="AS387" s="36"/>
      <c r="AT387" s="36"/>
      <c r="AU387" s="9"/>
      <c r="AV387" s="8"/>
      <c r="AW387" s="8"/>
      <c r="AX387" s="8"/>
      <c r="AY387" s="8"/>
      <c r="AZ387" s="8"/>
      <c r="BA387" s="8"/>
      <c r="BB387" s="8"/>
      <c r="BC387" s="8"/>
    </row>
    <row r="388" spans="1:55" x14ac:dyDescent="0.25">
      <c r="A388" s="45">
        <v>74.5</v>
      </c>
      <c r="B388" s="47" t="b">
        <v>1</v>
      </c>
      <c r="U388" s="36"/>
      <c r="V388" s="36"/>
      <c r="W388" s="9"/>
      <c r="X388" s="8"/>
      <c r="Y388" s="8"/>
      <c r="Z388" s="8"/>
      <c r="AA388" s="8"/>
      <c r="AB388" s="8"/>
      <c r="AC388" s="8"/>
      <c r="AD388" s="8"/>
      <c r="AE388" s="8"/>
      <c r="AG388" s="36"/>
      <c r="AH388" s="36"/>
      <c r="AI388" s="9"/>
      <c r="AJ388" s="8"/>
      <c r="AK388" s="8"/>
      <c r="AL388" s="8"/>
      <c r="AM388" s="8"/>
      <c r="AN388" s="8"/>
      <c r="AO388" s="8"/>
      <c r="AP388" s="8"/>
      <c r="AQ388" s="8"/>
      <c r="AS388" s="36"/>
      <c r="AT388" s="36"/>
      <c r="AU388" s="9"/>
      <c r="AV388" s="8"/>
      <c r="AW388" s="8"/>
      <c r="AX388" s="8"/>
      <c r="AY388" s="8"/>
      <c r="AZ388" s="8"/>
      <c r="BA388" s="8"/>
      <c r="BB388" s="8"/>
      <c r="BC388" s="8"/>
    </row>
    <row r="389" spans="1:55" x14ac:dyDescent="0.25">
      <c r="A389" s="45">
        <v>74.3</v>
      </c>
      <c r="B389" s="47" t="b">
        <v>1</v>
      </c>
      <c r="U389" s="36"/>
      <c r="V389" s="36"/>
      <c r="W389" s="9"/>
      <c r="X389" s="8"/>
      <c r="Y389" s="8"/>
      <c r="Z389" s="8"/>
      <c r="AA389" s="8"/>
      <c r="AB389" s="8"/>
      <c r="AC389" s="8"/>
      <c r="AD389" s="8"/>
      <c r="AE389" s="8"/>
      <c r="AG389" s="36"/>
      <c r="AH389" s="36"/>
      <c r="AI389" s="9"/>
      <c r="AJ389" s="8"/>
      <c r="AK389" s="8"/>
      <c r="AL389" s="8"/>
      <c r="AM389" s="8"/>
      <c r="AN389" s="8"/>
      <c r="AO389" s="8"/>
      <c r="AP389" s="8"/>
      <c r="AQ389" s="8"/>
      <c r="AS389" s="36"/>
      <c r="AT389" s="36"/>
      <c r="AU389" s="9"/>
      <c r="AV389" s="8"/>
      <c r="AW389" s="8"/>
      <c r="AX389" s="8"/>
      <c r="AY389" s="8"/>
      <c r="AZ389" s="8"/>
      <c r="BA389" s="8"/>
      <c r="BB389" s="8"/>
      <c r="BC389" s="8"/>
    </row>
    <row r="390" spans="1:55" x14ac:dyDescent="0.25">
      <c r="A390" s="45">
        <v>74.099999999999994</v>
      </c>
      <c r="B390" s="47" t="b">
        <v>1</v>
      </c>
      <c r="U390" s="36"/>
      <c r="V390" s="36"/>
      <c r="W390" s="9"/>
      <c r="X390" s="8"/>
      <c r="Y390" s="8"/>
      <c r="Z390" s="8"/>
      <c r="AA390" s="8"/>
      <c r="AB390" s="8"/>
      <c r="AC390" s="8"/>
      <c r="AD390" s="8"/>
      <c r="AE390" s="8"/>
      <c r="AG390" s="36"/>
      <c r="AH390" s="36"/>
      <c r="AI390" s="9"/>
      <c r="AJ390" s="8"/>
      <c r="AK390" s="8"/>
      <c r="AL390" s="8"/>
      <c r="AM390" s="8"/>
      <c r="AN390" s="8"/>
      <c r="AO390" s="8"/>
      <c r="AP390" s="8"/>
      <c r="AQ390" s="8"/>
      <c r="AS390" s="36"/>
      <c r="AT390" s="36"/>
      <c r="AU390" s="9"/>
      <c r="AV390" s="8"/>
      <c r="AW390" s="8"/>
      <c r="AX390" s="8"/>
      <c r="AY390" s="8"/>
      <c r="AZ390" s="8"/>
      <c r="BA390" s="8"/>
      <c r="BB390" s="8"/>
      <c r="BC390" s="8"/>
    </row>
    <row r="391" spans="1:55" x14ac:dyDescent="0.25">
      <c r="A391" s="45">
        <v>73.900000000000006</v>
      </c>
      <c r="B391" s="47" t="b">
        <v>1</v>
      </c>
      <c r="U391" s="36"/>
      <c r="V391" s="36"/>
      <c r="W391" s="9"/>
      <c r="X391" s="8"/>
      <c r="Y391" s="8"/>
      <c r="Z391" s="8"/>
      <c r="AA391" s="8"/>
      <c r="AB391" s="8"/>
      <c r="AC391" s="8"/>
      <c r="AD391" s="8"/>
      <c r="AE391" s="8"/>
      <c r="AG391" s="36"/>
      <c r="AH391" s="36"/>
      <c r="AI391" s="9"/>
      <c r="AJ391" s="8"/>
      <c r="AK391" s="8"/>
      <c r="AL391" s="8"/>
      <c r="AM391" s="8"/>
      <c r="AN391" s="8"/>
      <c r="AO391" s="8"/>
      <c r="AP391" s="8"/>
      <c r="AQ391" s="8"/>
      <c r="AS391" s="36"/>
      <c r="AT391" s="36"/>
      <c r="AU391" s="9"/>
      <c r="AV391" s="8"/>
      <c r="AW391" s="8"/>
      <c r="AX391" s="8"/>
      <c r="AY391" s="8"/>
      <c r="AZ391" s="8"/>
      <c r="BA391" s="8"/>
      <c r="BB391" s="8"/>
      <c r="BC391" s="8"/>
    </row>
    <row r="392" spans="1:55" x14ac:dyDescent="0.25">
      <c r="A392" s="45">
        <v>73.7</v>
      </c>
      <c r="B392" s="47" t="b">
        <v>1</v>
      </c>
      <c r="U392" s="36"/>
      <c r="V392" s="36"/>
      <c r="W392" s="9"/>
      <c r="X392" s="8"/>
      <c r="Y392" s="8"/>
      <c r="Z392" s="8"/>
      <c r="AA392" s="8"/>
      <c r="AB392" s="8"/>
      <c r="AC392" s="8"/>
      <c r="AD392" s="8"/>
      <c r="AE392" s="8"/>
      <c r="AG392" s="36"/>
      <c r="AH392" s="36"/>
      <c r="AI392" s="9"/>
      <c r="AJ392" s="8"/>
      <c r="AK392" s="8"/>
      <c r="AL392" s="8"/>
      <c r="AM392" s="8"/>
      <c r="AN392" s="8"/>
      <c r="AO392" s="8"/>
      <c r="AP392" s="8"/>
      <c r="AQ392" s="8"/>
      <c r="AS392" s="36"/>
      <c r="AT392" s="36"/>
      <c r="AU392" s="9"/>
      <c r="AV392" s="8"/>
      <c r="AW392" s="8"/>
      <c r="AX392" s="8"/>
      <c r="AY392" s="8"/>
      <c r="AZ392" s="8"/>
      <c r="BA392" s="8"/>
      <c r="BB392" s="8"/>
      <c r="BC392" s="8"/>
    </row>
    <row r="393" spans="1:55" x14ac:dyDescent="0.25">
      <c r="A393" s="45">
        <v>73.400000000000006</v>
      </c>
      <c r="B393" s="47" t="b">
        <v>1</v>
      </c>
      <c r="U393" s="36"/>
      <c r="V393" s="36"/>
      <c r="W393" s="9"/>
      <c r="X393" s="8"/>
      <c r="Y393" s="8"/>
      <c r="Z393" s="8"/>
      <c r="AA393" s="8"/>
      <c r="AB393" s="8"/>
      <c r="AC393" s="8"/>
      <c r="AD393" s="8"/>
      <c r="AE393" s="8"/>
      <c r="AG393" s="36"/>
      <c r="AH393" s="36"/>
      <c r="AI393" s="9"/>
      <c r="AJ393" s="8"/>
      <c r="AK393" s="8"/>
      <c r="AL393" s="8"/>
      <c r="AM393" s="8"/>
      <c r="AN393" s="8"/>
      <c r="AO393" s="8"/>
      <c r="AP393" s="8"/>
      <c r="AQ393" s="8"/>
      <c r="AS393" s="36"/>
      <c r="AT393" s="36"/>
      <c r="AU393" s="9"/>
      <c r="AV393" s="8"/>
      <c r="AW393" s="8"/>
      <c r="AX393" s="8"/>
      <c r="AY393" s="8"/>
      <c r="AZ393" s="8"/>
      <c r="BA393" s="8"/>
      <c r="BB393" s="8"/>
      <c r="BC393" s="8"/>
    </row>
    <row r="394" spans="1:55" x14ac:dyDescent="0.25">
      <c r="A394" s="45">
        <v>73.2</v>
      </c>
      <c r="B394" s="47" t="b">
        <v>1</v>
      </c>
      <c r="U394" s="36"/>
      <c r="V394" s="36"/>
      <c r="W394" s="9"/>
      <c r="X394" s="8"/>
      <c r="Y394" s="8"/>
      <c r="Z394" s="8"/>
      <c r="AA394" s="8"/>
      <c r="AB394" s="8"/>
      <c r="AC394" s="8"/>
      <c r="AD394" s="8"/>
      <c r="AE394" s="8"/>
      <c r="AG394" s="36"/>
      <c r="AH394" s="36"/>
      <c r="AI394" s="9"/>
      <c r="AJ394" s="8"/>
      <c r="AK394" s="8"/>
      <c r="AL394" s="8"/>
      <c r="AM394" s="8"/>
      <c r="AN394" s="8"/>
      <c r="AO394" s="8"/>
      <c r="AP394" s="8"/>
      <c r="AQ394" s="8"/>
      <c r="AS394" s="36"/>
      <c r="AT394" s="36"/>
      <c r="AU394" s="9"/>
      <c r="AV394" s="8"/>
      <c r="AW394" s="8"/>
      <c r="AX394" s="8"/>
      <c r="AY394" s="8"/>
      <c r="AZ394" s="8"/>
      <c r="BA394" s="8"/>
      <c r="BB394" s="8"/>
      <c r="BC394" s="8"/>
    </row>
    <row r="395" spans="1:55" x14ac:dyDescent="0.25">
      <c r="A395" s="45">
        <v>72.900000000000006</v>
      </c>
      <c r="B395" s="47" t="b">
        <v>1</v>
      </c>
      <c r="U395" s="36"/>
      <c r="V395" s="36"/>
      <c r="W395" s="9"/>
      <c r="X395" s="8"/>
      <c r="Y395" s="8"/>
      <c r="Z395" s="8"/>
      <c r="AA395" s="8"/>
      <c r="AB395" s="8"/>
      <c r="AC395" s="8"/>
      <c r="AD395" s="8"/>
      <c r="AE395" s="8"/>
      <c r="AG395" s="36"/>
      <c r="AH395" s="36"/>
      <c r="AI395" s="9"/>
      <c r="AJ395" s="8"/>
      <c r="AK395" s="8"/>
      <c r="AL395" s="8"/>
      <c r="AM395" s="8"/>
      <c r="AN395" s="8"/>
      <c r="AO395" s="8"/>
      <c r="AP395" s="8"/>
      <c r="AQ395" s="8"/>
      <c r="AS395" s="36"/>
      <c r="AT395" s="36"/>
      <c r="AU395" s="9"/>
      <c r="AV395" s="8"/>
      <c r="AW395" s="8"/>
      <c r="AX395" s="8"/>
      <c r="AY395" s="8"/>
      <c r="AZ395" s="8"/>
      <c r="BA395" s="8"/>
      <c r="BB395" s="8"/>
      <c r="BC395" s="8"/>
    </row>
    <row r="396" spans="1:55" x14ac:dyDescent="0.25">
      <c r="A396" s="45">
        <v>72.599999999999994</v>
      </c>
      <c r="B396" s="47" t="b">
        <v>1</v>
      </c>
      <c r="U396" s="36"/>
      <c r="V396" s="36"/>
      <c r="W396" s="9"/>
      <c r="X396" s="8"/>
      <c r="Y396" s="8"/>
      <c r="Z396" s="8"/>
      <c r="AA396" s="8"/>
      <c r="AB396" s="8"/>
      <c r="AC396" s="8"/>
      <c r="AD396" s="8"/>
      <c r="AE396" s="8"/>
      <c r="AG396" s="36"/>
      <c r="AH396" s="36"/>
      <c r="AI396" s="9"/>
      <c r="AJ396" s="8"/>
      <c r="AK396" s="8"/>
      <c r="AL396" s="8"/>
      <c r="AM396" s="8"/>
      <c r="AN396" s="8"/>
      <c r="AO396" s="8"/>
      <c r="AP396" s="8"/>
      <c r="AQ396" s="8"/>
      <c r="AS396" s="36"/>
      <c r="AT396" s="36"/>
      <c r="AU396" s="9"/>
      <c r="AV396" s="8"/>
      <c r="AW396" s="8"/>
      <c r="AX396" s="8"/>
      <c r="AY396" s="8"/>
      <c r="AZ396" s="8"/>
      <c r="BA396" s="8"/>
      <c r="BB396" s="8"/>
      <c r="BC396" s="8"/>
    </row>
    <row r="397" spans="1:55" x14ac:dyDescent="0.25">
      <c r="A397" s="45">
        <v>72.2</v>
      </c>
      <c r="B397" s="47" t="b">
        <v>1</v>
      </c>
      <c r="U397" s="36"/>
      <c r="V397" s="36"/>
      <c r="W397" s="9"/>
      <c r="X397" s="8"/>
      <c r="Y397" s="8"/>
      <c r="Z397" s="8"/>
      <c r="AA397" s="8"/>
      <c r="AB397" s="8"/>
      <c r="AC397" s="8"/>
      <c r="AD397" s="8"/>
      <c r="AE397" s="8"/>
      <c r="AG397" s="36"/>
      <c r="AH397" s="36"/>
      <c r="AI397" s="9"/>
      <c r="AJ397" s="8"/>
      <c r="AK397" s="8"/>
      <c r="AL397" s="8"/>
      <c r="AM397" s="8"/>
      <c r="AN397" s="8"/>
      <c r="AO397" s="8"/>
      <c r="AP397" s="8"/>
      <c r="AQ397" s="8"/>
      <c r="AS397" s="36"/>
      <c r="AT397" s="36"/>
      <c r="AU397" s="9"/>
      <c r="AV397" s="8"/>
      <c r="AW397" s="8"/>
      <c r="AX397" s="8"/>
      <c r="AY397" s="8"/>
      <c r="AZ397" s="8"/>
      <c r="BA397" s="8"/>
      <c r="BB397" s="8"/>
      <c r="BC397" s="8"/>
    </row>
    <row r="398" spans="1:55" x14ac:dyDescent="0.25">
      <c r="A398" s="45">
        <v>72.099999999999994</v>
      </c>
      <c r="B398" s="47" t="b">
        <v>1</v>
      </c>
      <c r="U398" s="36"/>
      <c r="V398" s="36"/>
      <c r="W398" s="9"/>
      <c r="X398" s="8"/>
      <c r="Y398" s="8"/>
      <c r="Z398" s="8"/>
      <c r="AA398" s="8"/>
      <c r="AB398" s="8"/>
      <c r="AC398" s="8"/>
      <c r="AD398" s="8"/>
      <c r="AE398" s="8"/>
      <c r="AG398" s="36"/>
      <c r="AH398" s="36"/>
      <c r="AI398" s="9"/>
      <c r="AJ398" s="8"/>
      <c r="AK398" s="8"/>
      <c r="AL398" s="8"/>
      <c r="AM398" s="8"/>
      <c r="AN398" s="8"/>
      <c r="AO398" s="8"/>
      <c r="AP398" s="8"/>
      <c r="AQ398" s="8"/>
      <c r="AS398" s="36"/>
      <c r="AT398" s="36"/>
      <c r="AU398" s="9"/>
      <c r="AV398" s="8"/>
      <c r="AW398" s="8"/>
      <c r="AX398" s="8"/>
      <c r="AY398" s="8"/>
      <c r="AZ398" s="8"/>
      <c r="BA398" s="8"/>
      <c r="BB398" s="8"/>
      <c r="BC398" s="8"/>
    </row>
    <row r="399" spans="1:55" x14ac:dyDescent="0.25">
      <c r="A399" s="45">
        <v>72.2</v>
      </c>
      <c r="B399" s="47" t="b">
        <v>1</v>
      </c>
      <c r="U399" s="36"/>
      <c r="V399" s="36"/>
      <c r="W399" s="9"/>
      <c r="X399" s="8"/>
      <c r="Y399" s="8"/>
      <c r="Z399" s="8"/>
      <c r="AA399" s="8"/>
      <c r="AB399" s="8"/>
      <c r="AC399" s="8"/>
      <c r="AD399" s="8"/>
      <c r="AE399" s="8"/>
      <c r="AG399" s="36"/>
      <c r="AH399" s="36"/>
      <c r="AI399" s="9"/>
      <c r="AJ399" s="8"/>
      <c r="AK399" s="8"/>
      <c r="AL399" s="8"/>
      <c r="AM399" s="8"/>
      <c r="AN399" s="8"/>
      <c r="AO399" s="8"/>
      <c r="AP399" s="8"/>
      <c r="AQ399" s="8"/>
      <c r="AS399" s="36"/>
      <c r="AT399" s="36"/>
      <c r="AU399" s="9"/>
      <c r="AV399" s="8"/>
      <c r="AW399" s="8"/>
      <c r="AX399" s="8"/>
      <c r="AY399" s="8"/>
      <c r="AZ399" s="8"/>
      <c r="BA399" s="8"/>
      <c r="BB399" s="8"/>
      <c r="BC399" s="8"/>
    </row>
    <row r="400" spans="1:55" x14ac:dyDescent="0.25">
      <c r="A400" s="45">
        <v>72</v>
      </c>
      <c r="B400" s="47" t="b">
        <v>1</v>
      </c>
      <c r="U400" s="36"/>
      <c r="V400" s="36"/>
      <c r="W400" s="9"/>
      <c r="X400" s="8"/>
      <c r="Y400" s="8"/>
      <c r="Z400" s="8"/>
      <c r="AA400" s="8"/>
      <c r="AB400" s="8"/>
      <c r="AC400" s="8"/>
      <c r="AD400" s="8"/>
      <c r="AE400" s="8"/>
      <c r="AG400" s="36"/>
      <c r="AH400" s="36"/>
      <c r="AI400" s="9"/>
      <c r="AJ400" s="8"/>
      <c r="AK400" s="8"/>
      <c r="AL400" s="8"/>
      <c r="AM400" s="8"/>
      <c r="AN400" s="8"/>
      <c r="AO400" s="8"/>
      <c r="AP400" s="8"/>
      <c r="AQ400" s="8"/>
      <c r="AS400" s="36"/>
      <c r="AT400" s="36"/>
      <c r="AU400" s="9"/>
      <c r="AV400" s="8"/>
      <c r="AW400" s="8"/>
      <c r="AX400" s="8"/>
      <c r="AY400" s="8"/>
      <c r="AZ400" s="8"/>
      <c r="BA400" s="8"/>
      <c r="BB400" s="8"/>
      <c r="BC400" s="8"/>
    </row>
    <row r="401" spans="1:55" x14ac:dyDescent="0.25">
      <c r="A401" s="45">
        <v>71.8</v>
      </c>
      <c r="B401" s="47" t="b">
        <v>1</v>
      </c>
      <c r="U401" s="36"/>
      <c r="V401" s="36"/>
      <c r="W401" s="9"/>
      <c r="X401" s="8"/>
      <c r="Y401" s="8"/>
      <c r="Z401" s="8"/>
      <c r="AA401" s="8"/>
      <c r="AB401" s="8"/>
      <c r="AC401" s="8"/>
      <c r="AD401" s="8"/>
      <c r="AE401" s="8"/>
      <c r="AG401" s="36"/>
      <c r="AH401" s="36"/>
      <c r="AI401" s="9"/>
      <c r="AJ401" s="8"/>
      <c r="AK401" s="8"/>
      <c r="AL401" s="8"/>
      <c r="AM401" s="8"/>
      <c r="AN401" s="8"/>
      <c r="AO401" s="8"/>
      <c r="AP401" s="8"/>
      <c r="AQ401" s="8"/>
      <c r="AS401" s="36"/>
      <c r="AT401" s="36"/>
      <c r="AU401" s="9"/>
      <c r="AV401" s="8"/>
      <c r="AW401" s="8"/>
      <c r="AX401" s="8"/>
      <c r="AY401" s="8"/>
      <c r="AZ401" s="8"/>
      <c r="BA401" s="8"/>
      <c r="BB401" s="8"/>
      <c r="BC401" s="8"/>
    </row>
    <row r="402" spans="1:55" x14ac:dyDescent="0.25">
      <c r="A402" s="45">
        <v>71.599999999999994</v>
      </c>
      <c r="B402" s="47" t="b">
        <v>1</v>
      </c>
      <c r="U402" s="36"/>
      <c r="V402" s="36"/>
      <c r="W402" s="9"/>
      <c r="X402" s="8"/>
      <c r="Y402" s="8"/>
      <c r="Z402" s="8"/>
      <c r="AA402" s="8"/>
      <c r="AB402" s="8"/>
      <c r="AC402" s="8"/>
      <c r="AD402" s="8"/>
      <c r="AE402" s="8"/>
      <c r="AG402" s="36"/>
      <c r="AH402" s="36"/>
      <c r="AI402" s="9"/>
      <c r="AJ402" s="8"/>
      <c r="AK402" s="8"/>
      <c r="AL402" s="8"/>
      <c r="AM402" s="8"/>
      <c r="AN402" s="8"/>
      <c r="AO402" s="8"/>
      <c r="AP402" s="8"/>
      <c r="AQ402" s="8"/>
      <c r="AS402" s="36"/>
      <c r="AT402" s="36"/>
      <c r="AU402" s="9"/>
      <c r="AV402" s="8"/>
      <c r="AW402" s="8"/>
      <c r="AX402" s="8"/>
      <c r="AY402" s="8"/>
      <c r="AZ402" s="8"/>
      <c r="BA402" s="8"/>
      <c r="BB402" s="8"/>
      <c r="BC402" s="8"/>
    </row>
    <row r="403" spans="1:55" x14ac:dyDescent="0.25">
      <c r="A403" s="45">
        <v>71.099999999999994</v>
      </c>
      <c r="B403" s="47" t="b">
        <v>1</v>
      </c>
      <c r="U403" s="36"/>
      <c r="V403" s="36"/>
      <c r="W403" s="9"/>
      <c r="X403" s="8"/>
      <c r="Y403" s="8"/>
      <c r="Z403" s="8"/>
      <c r="AA403" s="8"/>
      <c r="AB403" s="8"/>
      <c r="AC403" s="8"/>
      <c r="AD403" s="8"/>
      <c r="AE403" s="8"/>
      <c r="AG403" s="36"/>
      <c r="AH403" s="36"/>
      <c r="AI403" s="9"/>
      <c r="AJ403" s="8"/>
      <c r="AK403" s="8"/>
      <c r="AL403" s="8"/>
      <c r="AM403" s="8"/>
      <c r="AN403" s="8"/>
      <c r="AO403" s="8"/>
      <c r="AP403" s="8"/>
      <c r="AQ403" s="8"/>
      <c r="AS403" s="36"/>
      <c r="AT403" s="36"/>
      <c r="AU403" s="9"/>
      <c r="AV403" s="8"/>
      <c r="AW403" s="8"/>
      <c r="AX403" s="8"/>
      <c r="AY403" s="8"/>
      <c r="AZ403" s="8"/>
      <c r="BA403" s="8"/>
      <c r="BB403" s="8"/>
      <c r="BC403" s="8"/>
    </row>
    <row r="404" spans="1:55" x14ac:dyDescent="0.25">
      <c r="A404" s="45">
        <v>59.9</v>
      </c>
      <c r="B404" s="47" t="b">
        <v>1</v>
      </c>
      <c r="U404" s="36"/>
      <c r="V404" s="36"/>
      <c r="W404" s="9"/>
      <c r="X404" s="8"/>
      <c r="Y404" s="8"/>
      <c r="Z404" s="8"/>
      <c r="AA404" s="8"/>
      <c r="AB404" s="8"/>
      <c r="AC404" s="8"/>
      <c r="AD404" s="8"/>
      <c r="AE404" s="8"/>
      <c r="AG404" s="36"/>
      <c r="AH404" s="36"/>
      <c r="AI404" s="9"/>
      <c r="AJ404" s="8"/>
      <c r="AK404" s="8"/>
      <c r="AL404" s="8"/>
      <c r="AM404" s="8"/>
      <c r="AN404" s="8"/>
      <c r="AO404" s="8"/>
      <c r="AP404" s="8"/>
      <c r="AQ404" s="8"/>
      <c r="AS404" s="36"/>
      <c r="AT404" s="36"/>
      <c r="AU404" s="9"/>
      <c r="AV404" s="8"/>
      <c r="AW404" s="8"/>
      <c r="AX404" s="8"/>
      <c r="AY404" s="8"/>
      <c r="AZ404" s="8"/>
      <c r="BA404" s="8"/>
      <c r="BB404" s="8"/>
      <c r="BC404" s="8"/>
    </row>
    <row r="405" spans="1:55" x14ac:dyDescent="0.25">
      <c r="A405" s="45">
        <v>59.3</v>
      </c>
      <c r="B405" s="47" t="b">
        <v>1</v>
      </c>
      <c r="U405" s="36"/>
      <c r="V405" s="36"/>
      <c r="W405" s="9"/>
      <c r="X405" s="8"/>
      <c r="Y405" s="8"/>
      <c r="Z405" s="8"/>
      <c r="AA405" s="8"/>
      <c r="AB405" s="8"/>
      <c r="AC405" s="8"/>
      <c r="AD405" s="8"/>
      <c r="AE405" s="8"/>
      <c r="AG405" s="36"/>
      <c r="AH405" s="36"/>
      <c r="AI405" s="9"/>
      <c r="AJ405" s="8"/>
      <c r="AK405" s="8"/>
      <c r="AL405" s="8"/>
      <c r="AM405" s="8"/>
      <c r="AN405" s="8"/>
      <c r="AO405" s="8"/>
      <c r="AP405" s="8"/>
      <c r="AQ405" s="8"/>
      <c r="AS405" s="36"/>
      <c r="AT405" s="36"/>
      <c r="AU405" s="9"/>
      <c r="AV405" s="8"/>
      <c r="AW405" s="8"/>
      <c r="AX405" s="8"/>
      <c r="AY405" s="8"/>
      <c r="AZ405" s="8"/>
      <c r="BA405" s="8"/>
      <c r="BB405" s="8"/>
      <c r="BC405" s="8"/>
    </row>
    <row r="406" spans="1:55" x14ac:dyDescent="0.25">
      <c r="A406" s="45">
        <v>59</v>
      </c>
      <c r="B406" s="47" t="b">
        <v>1</v>
      </c>
      <c r="U406" s="36"/>
      <c r="V406" s="36"/>
      <c r="W406" s="9"/>
      <c r="X406" s="8"/>
      <c r="Y406" s="8"/>
      <c r="Z406" s="8"/>
      <c r="AA406" s="8"/>
      <c r="AB406" s="8"/>
      <c r="AC406" s="8"/>
      <c r="AD406" s="8"/>
      <c r="AE406" s="8"/>
      <c r="AG406" s="36"/>
      <c r="AH406" s="36"/>
      <c r="AI406" s="9"/>
      <c r="AJ406" s="8"/>
      <c r="AK406" s="8"/>
      <c r="AL406" s="8"/>
      <c r="AM406" s="8"/>
      <c r="AN406" s="8"/>
      <c r="AO406" s="8"/>
      <c r="AP406" s="8"/>
      <c r="AQ406" s="8"/>
      <c r="AS406" s="36"/>
      <c r="AT406" s="36"/>
      <c r="AU406" s="9"/>
      <c r="AV406" s="8"/>
      <c r="AW406" s="8"/>
      <c r="AX406" s="8"/>
      <c r="AY406" s="8"/>
      <c r="AZ406" s="8"/>
      <c r="BA406" s="8"/>
      <c r="BB406" s="8"/>
      <c r="BC406" s="8"/>
    </row>
    <row r="407" spans="1:55" x14ac:dyDescent="0.25">
      <c r="A407" s="45">
        <v>58.6</v>
      </c>
      <c r="B407" s="47" t="b">
        <v>1</v>
      </c>
      <c r="U407" s="36"/>
      <c r="V407" s="36"/>
      <c r="W407" s="9"/>
      <c r="X407" s="8"/>
      <c r="Y407" s="8"/>
      <c r="Z407" s="8"/>
      <c r="AA407" s="8"/>
      <c r="AB407" s="8"/>
      <c r="AC407" s="8"/>
      <c r="AD407" s="8"/>
      <c r="AE407" s="8"/>
      <c r="AG407" s="36"/>
      <c r="AH407" s="36"/>
      <c r="AI407" s="9"/>
      <c r="AJ407" s="8"/>
      <c r="AK407" s="8"/>
      <c r="AL407" s="8"/>
      <c r="AM407" s="8"/>
      <c r="AN407" s="8"/>
      <c r="AO407" s="8"/>
      <c r="AP407" s="8"/>
      <c r="AQ407" s="8"/>
      <c r="AS407" s="36"/>
      <c r="AT407" s="36"/>
      <c r="AU407" s="9"/>
      <c r="AV407" s="8"/>
      <c r="AW407" s="8"/>
      <c r="AX407" s="8"/>
      <c r="AY407" s="8"/>
      <c r="AZ407" s="8"/>
      <c r="BA407" s="8"/>
      <c r="BB407" s="8"/>
      <c r="BC407" s="8"/>
    </row>
    <row r="408" spans="1:55" x14ac:dyDescent="0.25">
      <c r="A408" s="45">
        <v>58.1</v>
      </c>
      <c r="B408" s="47" t="b">
        <v>1</v>
      </c>
      <c r="U408" s="36"/>
      <c r="V408" s="36"/>
      <c r="W408" s="9"/>
      <c r="X408" s="8"/>
      <c r="Y408" s="8"/>
      <c r="Z408" s="8"/>
      <c r="AA408" s="8"/>
      <c r="AB408" s="8"/>
      <c r="AC408" s="8"/>
      <c r="AD408" s="8"/>
      <c r="AE408" s="8"/>
      <c r="AG408" s="36"/>
      <c r="AH408" s="36"/>
      <c r="AI408" s="9"/>
      <c r="AJ408" s="8"/>
      <c r="AK408" s="8"/>
      <c r="AL408" s="8"/>
      <c r="AM408" s="8"/>
      <c r="AN408" s="8"/>
      <c r="AO408" s="8"/>
      <c r="AP408" s="8"/>
      <c r="AQ408" s="8"/>
      <c r="AS408" s="36"/>
      <c r="AT408" s="36"/>
      <c r="AU408" s="9"/>
      <c r="AV408" s="8"/>
      <c r="AW408" s="8"/>
      <c r="AX408" s="8"/>
      <c r="AY408" s="8"/>
      <c r="AZ408" s="8"/>
      <c r="BA408" s="8"/>
      <c r="BB408" s="8"/>
      <c r="BC408" s="8"/>
    </row>
    <row r="409" spans="1:55" x14ac:dyDescent="0.25">
      <c r="A409" s="45">
        <v>57.5</v>
      </c>
      <c r="B409" s="47" t="b">
        <v>1</v>
      </c>
      <c r="U409" s="36"/>
      <c r="V409" s="36"/>
      <c r="W409" s="9"/>
      <c r="X409" s="8"/>
      <c r="Y409" s="8"/>
      <c r="Z409" s="8"/>
      <c r="AA409" s="8"/>
      <c r="AB409" s="8"/>
      <c r="AC409" s="8"/>
      <c r="AD409" s="8"/>
      <c r="AE409" s="8"/>
      <c r="AG409" s="36"/>
      <c r="AH409" s="36"/>
      <c r="AI409" s="9"/>
      <c r="AJ409" s="8"/>
      <c r="AK409" s="8"/>
      <c r="AL409" s="8"/>
      <c r="AM409" s="8"/>
      <c r="AN409" s="8"/>
      <c r="AO409" s="8"/>
      <c r="AP409" s="8"/>
      <c r="AQ409" s="8"/>
      <c r="AS409" s="36"/>
      <c r="AT409" s="36"/>
      <c r="AU409" s="9"/>
      <c r="AV409" s="8"/>
      <c r="AW409" s="8"/>
      <c r="AX409" s="8"/>
      <c r="AY409" s="8"/>
      <c r="AZ409" s="8"/>
      <c r="BA409" s="8"/>
      <c r="BB409" s="8"/>
      <c r="BC409" s="8"/>
    </row>
    <row r="410" spans="1:55" x14ac:dyDescent="0.25">
      <c r="A410" s="45">
        <v>56.9</v>
      </c>
      <c r="B410" s="47" t="b">
        <v>1</v>
      </c>
      <c r="U410" s="36"/>
      <c r="V410" s="36"/>
      <c r="W410" s="9"/>
      <c r="X410" s="8"/>
      <c r="Y410" s="8"/>
      <c r="Z410" s="8"/>
      <c r="AA410" s="8"/>
      <c r="AB410" s="8"/>
      <c r="AC410" s="8"/>
      <c r="AD410" s="8"/>
      <c r="AE410" s="8"/>
      <c r="AG410" s="36"/>
      <c r="AH410" s="36"/>
      <c r="AI410" s="9"/>
      <c r="AJ410" s="8"/>
      <c r="AK410" s="8"/>
      <c r="AL410" s="8"/>
      <c r="AM410" s="8"/>
      <c r="AN410" s="8"/>
      <c r="AO410" s="8"/>
      <c r="AP410" s="8"/>
      <c r="AQ410" s="8"/>
      <c r="AS410" s="36"/>
      <c r="AT410" s="36"/>
      <c r="AU410" s="9"/>
      <c r="AV410" s="8"/>
      <c r="AW410" s="8"/>
      <c r="AX410" s="8"/>
      <c r="AY410" s="8"/>
      <c r="AZ410" s="8"/>
      <c r="BA410" s="8"/>
      <c r="BB410" s="8"/>
      <c r="BC410" s="8"/>
    </row>
    <row r="411" spans="1:55" x14ac:dyDescent="0.25">
      <c r="A411" s="45">
        <v>56.1</v>
      </c>
      <c r="B411" s="47" t="b">
        <v>1</v>
      </c>
      <c r="U411" s="36"/>
      <c r="V411" s="36"/>
      <c r="W411" s="9"/>
      <c r="X411" s="8"/>
      <c r="Y411" s="8"/>
      <c r="Z411" s="8"/>
      <c r="AA411" s="8"/>
      <c r="AB411" s="8"/>
      <c r="AC411" s="8"/>
      <c r="AD411" s="8"/>
      <c r="AE411" s="8"/>
      <c r="AG411" s="36"/>
      <c r="AH411" s="36"/>
      <c r="AI411" s="9"/>
      <c r="AJ411" s="8"/>
      <c r="AK411" s="8"/>
      <c r="AL411" s="8"/>
      <c r="AM411" s="8"/>
      <c r="AN411" s="8"/>
      <c r="AO411" s="8"/>
      <c r="AP411" s="8"/>
      <c r="AQ411" s="8"/>
      <c r="AS411" s="36"/>
      <c r="AT411" s="36"/>
      <c r="AU411" s="9"/>
      <c r="AV411" s="8"/>
      <c r="AW411" s="8"/>
      <c r="AX411" s="8"/>
      <c r="AY411" s="8"/>
      <c r="AZ411" s="8"/>
      <c r="BA411" s="8"/>
      <c r="BB411" s="8"/>
      <c r="BC411" s="8"/>
    </row>
    <row r="412" spans="1:55" x14ac:dyDescent="0.25">
      <c r="A412" s="45">
        <v>55.3</v>
      </c>
      <c r="B412" s="47" t="b">
        <v>1</v>
      </c>
      <c r="U412" s="36"/>
      <c r="V412" s="36"/>
      <c r="W412" s="9"/>
      <c r="X412" s="8"/>
      <c r="Y412" s="8"/>
      <c r="Z412" s="8"/>
      <c r="AA412" s="8"/>
      <c r="AB412" s="8"/>
      <c r="AC412" s="8"/>
      <c r="AD412" s="8"/>
      <c r="AE412" s="8"/>
      <c r="AG412" s="36"/>
      <c r="AH412" s="36"/>
      <c r="AI412" s="9"/>
      <c r="AJ412" s="8"/>
      <c r="AK412" s="8"/>
      <c r="AL412" s="8"/>
      <c r="AM412" s="8"/>
      <c r="AN412" s="8"/>
      <c r="AO412" s="8"/>
      <c r="AP412" s="8"/>
      <c r="AQ412" s="8"/>
      <c r="AS412" s="36"/>
      <c r="AT412" s="36"/>
      <c r="AU412" s="9"/>
      <c r="AV412" s="8"/>
      <c r="AW412" s="8"/>
      <c r="AX412" s="8"/>
      <c r="AY412" s="8"/>
      <c r="AZ412" s="8"/>
      <c r="BA412" s="8"/>
      <c r="BB412" s="8"/>
      <c r="BC412" s="8"/>
    </row>
    <row r="413" spans="1:55" x14ac:dyDescent="0.25">
      <c r="A413" s="45">
        <v>54.3</v>
      </c>
      <c r="B413" s="47" t="b">
        <v>1</v>
      </c>
      <c r="U413" s="36"/>
      <c r="V413" s="36"/>
      <c r="W413" s="9"/>
      <c r="X413" s="8"/>
      <c r="Y413" s="8"/>
      <c r="Z413" s="8"/>
      <c r="AA413" s="8"/>
      <c r="AB413" s="8"/>
      <c r="AC413" s="8"/>
      <c r="AD413" s="8"/>
      <c r="AE413" s="8"/>
      <c r="AG413" s="36"/>
      <c r="AH413" s="36"/>
      <c r="AI413" s="9"/>
      <c r="AJ413" s="8"/>
      <c r="AK413" s="8"/>
      <c r="AL413" s="8"/>
      <c r="AM413" s="8"/>
      <c r="AN413" s="8"/>
      <c r="AO413" s="8"/>
      <c r="AP413" s="8"/>
      <c r="AQ413" s="8"/>
      <c r="AS413" s="36"/>
      <c r="AT413" s="36"/>
      <c r="AU413" s="9"/>
      <c r="AV413" s="8"/>
      <c r="AW413" s="8"/>
      <c r="AX413" s="8"/>
      <c r="AY413" s="8"/>
      <c r="AZ413" s="8"/>
      <c r="BA413" s="8"/>
      <c r="BB413" s="8"/>
      <c r="BC413" s="8"/>
    </row>
    <row r="414" spans="1:55" x14ac:dyDescent="0.25">
      <c r="A414" s="45">
        <v>53.3</v>
      </c>
      <c r="B414" s="47" t="b">
        <v>1</v>
      </c>
      <c r="U414" s="36"/>
      <c r="V414" s="36"/>
      <c r="W414" s="9"/>
      <c r="X414" s="8"/>
      <c r="Y414" s="8"/>
      <c r="Z414" s="8"/>
      <c r="AA414" s="8"/>
      <c r="AB414" s="8"/>
      <c r="AC414" s="8"/>
      <c r="AD414" s="8"/>
      <c r="AE414" s="8"/>
      <c r="AG414" s="36"/>
      <c r="AH414" s="36"/>
      <c r="AI414" s="9"/>
      <c r="AJ414" s="8"/>
      <c r="AK414" s="8"/>
      <c r="AL414" s="8"/>
      <c r="AM414" s="8"/>
      <c r="AN414" s="8"/>
      <c r="AO414" s="8"/>
      <c r="AP414" s="8"/>
      <c r="AQ414" s="8"/>
      <c r="AS414" s="36"/>
      <c r="AT414" s="36"/>
      <c r="AU414" s="9"/>
      <c r="AV414" s="8"/>
      <c r="AW414" s="8"/>
      <c r="AX414" s="8"/>
      <c r="AY414" s="8"/>
      <c r="AZ414" s="8"/>
      <c r="BA414" s="8"/>
      <c r="BB414" s="8"/>
      <c r="BC414" s="8"/>
    </row>
    <row r="415" spans="1:55" x14ac:dyDescent="0.25">
      <c r="A415" s="45">
        <v>52.4</v>
      </c>
      <c r="B415" s="47" t="b">
        <v>1</v>
      </c>
      <c r="U415" s="36"/>
      <c r="V415" s="36"/>
      <c r="W415" s="9"/>
      <c r="X415" s="8"/>
      <c r="Y415" s="8"/>
      <c r="Z415" s="8"/>
      <c r="AA415" s="8"/>
      <c r="AB415" s="8"/>
      <c r="AC415" s="8"/>
      <c r="AD415" s="8"/>
      <c r="AE415" s="8"/>
      <c r="AG415" s="36"/>
      <c r="AH415" s="36"/>
      <c r="AI415" s="9"/>
      <c r="AJ415" s="8"/>
      <c r="AK415" s="8"/>
      <c r="AL415" s="8"/>
      <c r="AM415" s="8"/>
      <c r="AN415" s="8"/>
      <c r="AO415" s="8"/>
      <c r="AP415" s="8"/>
      <c r="AQ415" s="8"/>
      <c r="AS415" s="36"/>
      <c r="AT415" s="36"/>
      <c r="AU415" s="9"/>
      <c r="AV415" s="8"/>
      <c r="AW415" s="8"/>
      <c r="AX415" s="8"/>
      <c r="AY415" s="8"/>
      <c r="AZ415" s="8"/>
      <c r="BA415" s="8"/>
      <c r="BB415" s="8"/>
      <c r="BC415" s="8"/>
    </row>
    <row r="416" spans="1:55" x14ac:dyDescent="0.25">
      <c r="A416" s="45">
        <v>51.6</v>
      </c>
      <c r="B416" s="47" t="b">
        <v>1</v>
      </c>
      <c r="U416" s="36"/>
      <c r="V416" s="36"/>
      <c r="W416" s="9"/>
      <c r="X416" s="8"/>
      <c r="Y416" s="8"/>
      <c r="Z416" s="8"/>
      <c r="AA416" s="8"/>
      <c r="AB416" s="8"/>
      <c r="AC416" s="8"/>
      <c r="AD416" s="8"/>
      <c r="AE416" s="8"/>
      <c r="AG416" s="36"/>
      <c r="AH416" s="36"/>
      <c r="AI416" s="9"/>
      <c r="AJ416" s="8"/>
      <c r="AK416" s="8"/>
      <c r="AL416" s="8"/>
      <c r="AM416" s="8"/>
      <c r="AN416" s="8"/>
      <c r="AO416" s="8"/>
      <c r="AP416" s="8"/>
      <c r="AQ416" s="8"/>
      <c r="AS416" s="36"/>
      <c r="AT416" s="36"/>
      <c r="AU416" s="9"/>
      <c r="AV416" s="8"/>
      <c r="AW416" s="8"/>
      <c r="AX416" s="8"/>
      <c r="AY416" s="8"/>
      <c r="AZ416" s="8"/>
      <c r="BA416" s="8"/>
      <c r="BB416" s="8"/>
      <c r="BC416" s="8"/>
    </row>
    <row r="417" spans="1:55" x14ac:dyDescent="0.25">
      <c r="A417" s="45">
        <v>51</v>
      </c>
      <c r="B417" s="47" t="b">
        <v>1</v>
      </c>
      <c r="U417" s="36"/>
      <c r="V417" s="36"/>
      <c r="W417" s="9"/>
      <c r="X417" s="8"/>
      <c r="Y417" s="8"/>
      <c r="Z417" s="8"/>
      <c r="AA417" s="8"/>
      <c r="AB417" s="8"/>
      <c r="AC417" s="8"/>
      <c r="AD417" s="8"/>
      <c r="AE417" s="8"/>
      <c r="AG417" s="36"/>
      <c r="AH417" s="36"/>
      <c r="AI417" s="9"/>
      <c r="AJ417" s="8"/>
      <c r="AK417" s="8"/>
      <c r="AL417" s="8"/>
      <c r="AM417" s="8"/>
      <c r="AN417" s="8"/>
      <c r="AO417" s="8"/>
      <c r="AP417" s="8"/>
      <c r="AQ417" s="8"/>
      <c r="AS417" s="36"/>
      <c r="AT417" s="36"/>
      <c r="AU417" s="9"/>
      <c r="AV417" s="8"/>
      <c r="AW417" s="8"/>
      <c r="AX417" s="8"/>
      <c r="AY417" s="8"/>
      <c r="AZ417" s="8"/>
      <c r="BA417" s="8"/>
      <c r="BB417" s="8"/>
      <c r="BC417" s="8"/>
    </row>
    <row r="418" spans="1:55" x14ac:dyDescent="0.25">
      <c r="A418" s="45">
        <v>56</v>
      </c>
      <c r="B418" s="47" t="b">
        <v>1</v>
      </c>
      <c r="U418" s="36"/>
      <c r="V418" s="36"/>
      <c r="W418" s="9"/>
      <c r="X418" s="8"/>
      <c r="Y418" s="8"/>
      <c r="Z418" s="8"/>
      <c r="AA418" s="8"/>
      <c r="AB418" s="8"/>
      <c r="AC418" s="8"/>
      <c r="AD418" s="8"/>
      <c r="AE418" s="8"/>
      <c r="AG418" s="36"/>
      <c r="AH418" s="36"/>
      <c r="AI418" s="9"/>
      <c r="AJ418" s="8"/>
      <c r="AK418" s="8"/>
      <c r="AL418" s="8"/>
      <c r="AM418" s="8"/>
      <c r="AN418" s="8"/>
      <c r="AO418" s="8"/>
      <c r="AP418" s="8"/>
      <c r="AQ418" s="8"/>
      <c r="AS418" s="36"/>
      <c r="AT418" s="36"/>
      <c r="AU418" s="9"/>
      <c r="AV418" s="8"/>
      <c r="AW418" s="8"/>
      <c r="AX418" s="8"/>
      <c r="AY418" s="8"/>
      <c r="AZ418" s="8"/>
      <c r="BA418" s="8"/>
      <c r="BB418" s="8"/>
      <c r="BC418" s="8"/>
    </row>
    <row r="419" spans="1:55" x14ac:dyDescent="0.25">
      <c r="A419" s="45">
        <v>51</v>
      </c>
      <c r="B419" s="47" t="b">
        <v>1</v>
      </c>
      <c r="U419" s="36"/>
      <c r="V419" s="36"/>
      <c r="W419" s="9"/>
      <c r="X419" s="8"/>
      <c r="Y419" s="8"/>
      <c r="Z419" s="8"/>
      <c r="AA419" s="8"/>
      <c r="AB419" s="8"/>
      <c r="AC419" s="8"/>
      <c r="AD419" s="8"/>
      <c r="AE419" s="8"/>
      <c r="AG419" s="36"/>
      <c r="AH419" s="36"/>
      <c r="AI419" s="9"/>
      <c r="AJ419" s="8"/>
      <c r="AK419" s="8"/>
      <c r="AL419" s="8"/>
      <c r="AM419" s="8"/>
      <c r="AN419" s="8"/>
      <c r="AO419" s="8"/>
      <c r="AP419" s="8"/>
      <c r="AQ419" s="8"/>
      <c r="AS419" s="36"/>
      <c r="AT419" s="36"/>
      <c r="AU419" s="9"/>
      <c r="AV419" s="8"/>
      <c r="AW419" s="8"/>
      <c r="AX419" s="8"/>
      <c r="AY419" s="8"/>
      <c r="AZ419" s="8"/>
      <c r="BA419" s="8"/>
      <c r="BB419" s="8"/>
      <c r="BC419" s="8"/>
    </row>
    <row r="420" spans="1:55" x14ac:dyDescent="0.25">
      <c r="A420" s="45">
        <v>59.6</v>
      </c>
      <c r="B420" s="47" t="b">
        <v>1</v>
      </c>
      <c r="U420" s="36"/>
      <c r="V420" s="36"/>
      <c r="W420" s="9"/>
      <c r="X420" s="8"/>
      <c r="Y420" s="8"/>
      <c r="Z420" s="8"/>
      <c r="AA420" s="8"/>
      <c r="AB420" s="8"/>
      <c r="AC420" s="8"/>
      <c r="AD420" s="8"/>
      <c r="AE420" s="8"/>
      <c r="AG420" s="36"/>
      <c r="AH420" s="36"/>
      <c r="AI420" s="9"/>
      <c r="AJ420" s="8"/>
      <c r="AK420" s="8"/>
      <c r="AL420" s="8"/>
      <c r="AM420" s="8"/>
      <c r="AN420" s="8"/>
      <c r="AO420" s="8"/>
      <c r="AP420" s="8"/>
      <c r="AQ420" s="8"/>
      <c r="AS420" s="36"/>
      <c r="AT420" s="36"/>
      <c r="AU420" s="9"/>
      <c r="AV420" s="8"/>
      <c r="AW420" s="8"/>
      <c r="AX420" s="8"/>
      <c r="AY420" s="8"/>
      <c r="AZ420" s="8"/>
      <c r="BA420" s="8"/>
      <c r="BB420" s="8"/>
      <c r="BC420" s="8"/>
    </row>
    <row r="421" spans="1:55" x14ac:dyDescent="0.25">
      <c r="A421" s="45">
        <v>59.1</v>
      </c>
      <c r="B421" s="47" t="b">
        <v>1</v>
      </c>
      <c r="U421" s="36"/>
      <c r="V421" s="36"/>
      <c r="W421" s="9"/>
      <c r="X421" s="8"/>
      <c r="Y421" s="8"/>
      <c r="Z421" s="8"/>
      <c r="AA421" s="8"/>
      <c r="AB421" s="8"/>
      <c r="AC421" s="8"/>
      <c r="AD421" s="8"/>
      <c r="AE421" s="8"/>
      <c r="AG421" s="36"/>
      <c r="AH421" s="36"/>
      <c r="AI421" s="9"/>
      <c r="AJ421" s="8"/>
      <c r="AK421" s="8"/>
      <c r="AL421" s="8"/>
      <c r="AM421" s="8"/>
      <c r="AN421" s="8"/>
      <c r="AO421" s="8"/>
      <c r="AP421" s="8"/>
      <c r="AQ421" s="8"/>
      <c r="AS421" s="36"/>
      <c r="AT421" s="36"/>
      <c r="AU421" s="9"/>
      <c r="AV421" s="8"/>
      <c r="AW421" s="8"/>
      <c r="AX421" s="8"/>
      <c r="AY421" s="8"/>
      <c r="AZ421" s="8"/>
      <c r="BA421" s="8"/>
      <c r="BB421" s="8"/>
      <c r="BC421" s="8"/>
    </row>
    <row r="422" spans="1:55" x14ac:dyDescent="0.25">
      <c r="A422" s="45">
        <v>58.6</v>
      </c>
      <c r="B422" s="47" t="b">
        <v>1</v>
      </c>
      <c r="U422" s="36"/>
      <c r="V422" s="36"/>
      <c r="W422" s="9"/>
      <c r="X422" s="8"/>
      <c r="Y422" s="8"/>
      <c r="Z422" s="8"/>
      <c r="AA422" s="8"/>
      <c r="AB422" s="8"/>
      <c r="AC422" s="8"/>
      <c r="AD422" s="8"/>
      <c r="AE422" s="8"/>
      <c r="AG422" s="36"/>
      <c r="AH422" s="36"/>
      <c r="AI422" s="9"/>
      <c r="AJ422" s="8"/>
      <c r="AK422" s="8"/>
      <c r="AL422" s="8"/>
      <c r="AM422" s="8"/>
      <c r="AN422" s="8"/>
      <c r="AO422" s="8"/>
      <c r="AP422" s="8"/>
      <c r="AQ422" s="8"/>
      <c r="AS422" s="36"/>
      <c r="AT422" s="36"/>
      <c r="AU422" s="9"/>
      <c r="AV422" s="8"/>
      <c r="AW422" s="8"/>
      <c r="AX422" s="8"/>
      <c r="AY422" s="8"/>
      <c r="AZ422" s="8"/>
      <c r="BA422" s="8"/>
      <c r="BB422" s="8"/>
      <c r="BC422" s="8"/>
    </row>
    <row r="423" spans="1:55" x14ac:dyDescent="0.25">
      <c r="A423" s="45">
        <v>58</v>
      </c>
      <c r="B423" s="47" t="b">
        <v>1</v>
      </c>
      <c r="U423" s="36"/>
      <c r="V423" s="36"/>
      <c r="W423" s="9"/>
      <c r="X423" s="8"/>
      <c r="Y423" s="8"/>
      <c r="Z423" s="8"/>
      <c r="AA423" s="8"/>
      <c r="AB423" s="8"/>
      <c r="AC423" s="8"/>
      <c r="AD423" s="8"/>
      <c r="AE423" s="8"/>
      <c r="AG423" s="36"/>
      <c r="AH423" s="36"/>
      <c r="AI423" s="9"/>
      <c r="AJ423" s="8"/>
      <c r="AK423" s="8"/>
      <c r="AL423" s="8"/>
      <c r="AM423" s="8"/>
      <c r="AN423" s="8"/>
      <c r="AO423" s="8"/>
      <c r="AP423" s="8"/>
      <c r="AQ423" s="8"/>
      <c r="AS423" s="36"/>
      <c r="AT423" s="36"/>
      <c r="AU423" s="9"/>
      <c r="AV423" s="8"/>
      <c r="AW423" s="8"/>
      <c r="AX423" s="8"/>
      <c r="AY423" s="8"/>
      <c r="AZ423" s="8"/>
      <c r="BA423" s="8"/>
      <c r="BB423" s="8"/>
      <c r="BC423" s="8"/>
    </row>
    <row r="424" spans="1:55" x14ac:dyDescent="0.25">
      <c r="A424" s="45">
        <v>57.4</v>
      </c>
      <c r="B424" s="47" t="b">
        <v>1</v>
      </c>
      <c r="U424" s="36"/>
      <c r="V424" s="36"/>
      <c r="W424" s="9"/>
      <c r="X424" s="8"/>
      <c r="Y424" s="8"/>
      <c r="Z424" s="8"/>
      <c r="AA424" s="8"/>
      <c r="AB424" s="8"/>
      <c r="AC424" s="8"/>
      <c r="AD424" s="8"/>
      <c r="AE424" s="8"/>
      <c r="AG424" s="36"/>
      <c r="AH424" s="36"/>
      <c r="AI424" s="9"/>
      <c r="AJ424" s="8"/>
      <c r="AK424" s="8"/>
      <c r="AL424" s="8"/>
      <c r="AM424" s="8"/>
      <c r="AN424" s="8"/>
      <c r="AO424" s="8"/>
      <c r="AP424" s="8"/>
      <c r="AQ424" s="8"/>
      <c r="AS424" s="36"/>
      <c r="AT424" s="36"/>
      <c r="AU424" s="9"/>
      <c r="AV424" s="8"/>
      <c r="AW424" s="8"/>
      <c r="AX424" s="8"/>
      <c r="AY424" s="8"/>
      <c r="AZ424" s="8"/>
      <c r="BA424" s="8"/>
      <c r="BB424" s="8"/>
      <c r="BC424" s="8"/>
    </row>
    <row r="425" spans="1:55" x14ac:dyDescent="0.25">
      <c r="A425" s="45">
        <v>56.8</v>
      </c>
      <c r="B425" s="47" t="b">
        <v>1</v>
      </c>
      <c r="U425" s="36"/>
      <c r="V425" s="36"/>
      <c r="W425" s="9"/>
      <c r="X425" s="8"/>
      <c r="Y425" s="8"/>
      <c r="Z425" s="8"/>
      <c r="AA425" s="8"/>
      <c r="AB425" s="8"/>
      <c r="AC425" s="8"/>
      <c r="AD425" s="8"/>
      <c r="AE425" s="8"/>
      <c r="AG425" s="36"/>
      <c r="AH425" s="36"/>
      <c r="AI425" s="9"/>
      <c r="AJ425" s="8"/>
      <c r="AK425" s="8"/>
      <c r="AL425" s="8"/>
      <c r="AM425" s="8"/>
      <c r="AN425" s="8"/>
      <c r="AO425" s="8"/>
      <c r="AP425" s="8"/>
      <c r="AQ425" s="8"/>
      <c r="AS425" s="36"/>
      <c r="AT425" s="36"/>
      <c r="AU425" s="9"/>
      <c r="AV425" s="8"/>
      <c r="AW425" s="8"/>
      <c r="AX425" s="8"/>
      <c r="AY425" s="8"/>
      <c r="AZ425" s="8"/>
      <c r="BA425" s="8"/>
      <c r="BB425" s="8"/>
      <c r="BC425" s="8"/>
    </row>
    <row r="426" spans="1:55" x14ac:dyDescent="0.25">
      <c r="A426" s="45">
        <v>56.2</v>
      </c>
      <c r="B426" s="47" t="b">
        <v>1</v>
      </c>
      <c r="U426" s="36"/>
      <c r="V426" s="36"/>
      <c r="W426" s="9"/>
      <c r="X426" s="8"/>
      <c r="Y426" s="8"/>
      <c r="Z426" s="8"/>
      <c r="AA426" s="8"/>
      <c r="AB426" s="8"/>
      <c r="AC426" s="8"/>
      <c r="AD426" s="8"/>
      <c r="AE426" s="8"/>
      <c r="AG426" s="36"/>
      <c r="AH426" s="36"/>
      <c r="AI426" s="9"/>
      <c r="AJ426" s="8"/>
      <c r="AK426" s="8"/>
      <c r="AL426" s="8"/>
      <c r="AM426" s="8"/>
      <c r="AN426" s="8"/>
      <c r="AO426" s="8"/>
      <c r="AP426" s="8"/>
      <c r="AQ426" s="8"/>
      <c r="AS426" s="36"/>
      <c r="AT426" s="36"/>
      <c r="AU426" s="9"/>
      <c r="AV426" s="8"/>
      <c r="AW426" s="8"/>
      <c r="AX426" s="8"/>
      <c r="AY426" s="8"/>
      <c r="AZ426" s="8"/>
      <c r="BA426" s="8"/>
      <c r="BB426" s="8"/>
      <c r="BC426" s="8"/>
    </row>
    <row r="427" spans="1:55" x14ac:dyDescent="0.25">
      <c r="A427" s="45">
        <v>55.3</v>
      </c>
      <c r="B427" s="47" t="b">
        <v>1</v>
      </c>
      <c r="U427" s="36"/>
      <c r="V427" s="36"/>
      <c r="W427" s="9"/>
      <c r="X427" s="8"/>
      <c r="Y427" s="8"/>
      <c r="Z427" s="8"/>
      <c r="AA427" s="8"/>
      <c r="AB427" s="8"/>
      <c r="AC427" s="8"/>
      <c r="AD427" s="8"/>
      <c r="AE427" s="8"/>
      <c r="AG427" s="36"/>
      <c r="AH427" s="36"/>
      <c r="AI427" s="9"/>
      <c r="AJ427" s="8"/>
      <c r="AK427" s="8"/>
      <c r="AL427" s="8"/>
      <c r="AM427" s="8"/>
      <c r="AN427" s="8"/>
      <c r="AO427" s="8"/>
      <c r="AP427" s="8"/>
      <c r="AQ427" s="8"/>
      <c r="AS427" s="36"/>
      <c r="AT427" s="36"/>
      <c r="AU427" s="9"/>
      <c r="AV427" s="8"/>
      <c r="AW427" s="8"/>
      <c r="AX427" s="8"/>
      <c r="AY427" s="8"/>
      <c r="AZ427" s="8"/>
      <c r="BA427" s="8"/>
      <c r="BB427" s="8"/>
      <c r="BC427" s="8"/>
    </row>
    <row r="428" spans="1:55" x14ac:dyDescent="0.25">
      <c r="A428" s="45">
        <v>54.8</v>
      </c>
      <c r="B428" s="47" t="b">
        <v>1</v>
      </c>
      <c r="U428" s="36"/>
      <c r="V428" s="36"/>
      <c r="W428" s="9"/>
      <c r="X428" s="8"/>
      <c r="Y428" s="8"/>
      <c r="Z428" s="8"/>
      <c r="AA428" s="8"/>
      <c r="AB428" s="8"/>
      <c r="AC428" s="8"/>
      <c r="AD428" s="8"/>
      <c r="AE428" s="8"/>
      <c r="AG428" s="36"/>
      <c r="AH428" s="36"/>
      <c r="AI428" s="9"/>
      <c r="AJ428" s="8"/>
      <c r="AK428" s="8"/>
      <c r="AL428" s="8"/>
      <c r="AM428" s="8"/>
      <c r="AN428" s="8"/>
      <c r="AO428" s="8"/>
      <c r="AP428" s="8"/>
      <c r="AQ428" s="8"/>
      <c r="AS428" s="36"/>
      <c r="AT428" s="36"/>
      <c r="AU428" s="9"/>
      <c r="AV428" s="8"/>
      <c r="AW428" s="8"/>
      <c r="AX428" s="8"/>
      <c r="AY428" s="8"/>
      <c r="AZ428" s="8"/>
      <c r="BA428" s="8"/>
      <c r="BB428" s="8"/>
      <c r="BC428" s="8"/>
    </row>
    <row r="429" spans="1:55" x14ac:dyDescent="0.25">
      <c r="A429" s="45">
        <v>54.1</v>
      </c>
      <c r="B429" s="47" t="b">
        <v>1</v>
      </c>
      <c r="U429" s="36"/>
      <c r="V429" s="36"/>
      <c r="W429" s="9"/>
      <c r="X429" s="8"/>
      <c r="Y429" s="8"/>
      <c r="Z429" s="8"/>
      <c r="AA429" s="8"/>
      <c r="AB429" s="8"/>
      <c r="AC429" s="8"/>
      <c r="AD429" s="8"/>
      <c r="AE429" s="8"/>
      <c r="AG429" s="36"/>
      <c r="AH429" s="36"/>
      <c r="AI429" s="9"/>
      <c r="AJ429" s="8"/>
      <c r="AK429" s="8"/>
      <c r="AL429" s="8"/>
      <c r="AM429" s="8"/>
      <c r="AN429" s="8"/>
      <c r="AO429" s="8"/>
      <c r="AP429" s="8"/>
      <c r="AQ429" s="8"/>
      <c r="AS429" s="36"/>
      <c r="AT429" s="36"/>
      <c r="AU429" s="9"/>
      <c r="AV429" s="8"/>
      <c r="AW429" s="8"/>
      <c r="AX429" s="8"/>
      <c r="AY429" s="8"/>
      <c r="AZ429" s="8"/>
      <c r="BA429" s="8"/>
      <c r="BB429" s="8"/>
      <c r="BC429" s="8"/>
    </row>
    <row r="430" spans="1:55" x14ac:dyDescent="0.25">
      <c r="A430" s="45">
        <v>53.4</v>
      </c>
      <c r="B430" s="47" t="b">
        <v>1</v>
      </c>
      <c r="U430" s="36"/>
      <c r="V430" s="36"/>
      <c r="W430" s="9"/>
      <c r="X430" s="8"/>
      <c r="Y430" s="8"/>
      <c r="Z430" s="8"/>
      <c r="AA430" s="8"/>
      <c r="AB430" s="8"/>
      <c r="AC430" s="8"/>
      <c r="AD430" s="8"/>
      <c r="AE430" s="8"/>
      <c r="AG430" s="36"/>
      <c r="AH430" s="36"/>
      <c r="AI430" s="9"/>
      <c r="AJ430" s="8"/>
      <c r="AK430" s="8"/>
      <c r="AL430" s="8"/>
      <c r="AM430" s="8"/>
      <c r="AN430" s="8"/>
      <c r="AO430" s="8"/>
      <c r="AP430" s="8"/>
      <c r="AQ430" s="8"/>
      <c r="AS430" s="36"/>
      <c r="AT430" s="36"/>
      <c r="AU430" s="9"/>
      <c r="AV430" s="8"/>
      <c r="AW430" s="8"/>
      <c r="AX430" s="8"/>
      <c r="AY430" s="8"/>
      <c r="AZ430" s="8"/>
      <c r="BA430" s="8"/>
      <c r="BB430" s="8"/>
      <c r="BC430" s="8"/>
    </row>
    <row r="431" spans="1:55" x14ac:dyDescent="0.25">
      <c r="A431" s="45">
        <v>52.6</v>
      </c>
      <c r="B431" s="47" t="b">
        <v>1</v>
      </c>
      <c r="U431" s="36"/>
      <c r="V431" s="36"/>
      <c r="W431" s="9"/>
      <c r="X431" s="8"/>
      <c r="Y431" s="8"/>
      <c r="Z431" s="8"/>
      <c r="AA431" s="8"/>
      <c r="AB431" s="8"/>
      <c r="AC431" s="8"/>
      <c r="AD431" s="8"/>
      <c r="AE431" s="8"/>
      <c r="AG431" s="36"/>
      <c r="AH431" s="36"/>
      <c r="AI431" s="9"/>
      <c r="AJ431" s="8"/>
      <c r="AK431" s="8"/>
      <c r="AL431" s="8"/>
      <c r="AM431" s="8"/>
      <c r="AN431" s="8"/>
      <c r="AO431" s="8"/>
      <c r="AP431" s="8"/>
      <c r="AQ431" s="8"/>
      <c r="AS431" s="36"/>
      <c r="AT431" s="36"/>
      <c r="AU431" s="9"/>
      <c r="AV431" s="8"/>
      <c r="AW431" s="8"/>
      <c r="AX431" s="8"/>
      <c r="AY431" s="8"/>
      <c r="AZ431" s="8"/>
      <c r="BA431" s="8"/>
      <c r="BB431" s="8"/>
      <c r="BC431" s="8"/>
    </row>
    <row r="432" spans="1:55" x14ac:dyDescent="0.25">
      <c r="A432" s="45">
        <v>51.9</v>
      </c>
      <c r="B432" s="47" t="b">
        <v>1</v>
      </c>
      <c r="U432" s="36"/>
      <c r="V432" s="36"/>
      <c r="W432" s="9"/>
      <c r="X432" s="8"/>
      <c r="Y432" s="8"/>
      <c r="Z432" s="8"/>
      <c r="AA432" s="8"/>
      <c r="AB432" s="8"/>
      <c r="AC432" s="8"/>
      <c r="AD432" s="8"/>
      <c r="AE432" s="8"/>
      <c r="AG432" s="36"/>
      <c r="AH432" s="36"/>
      <c r="AI432" s="9"/>
      <c r="AJ432" s="8"/>
      <c r="AK432" s="8"/>
      <c r="AL432" s="8"/>
      <c r="AM432" s="8"/>
      <c r="AN432" s="8"/>
      <c r="AO432" s="8"/>
      <c r="AP432" s="8"/>
      <c r="AQ432" s="8"/>
      <c r="AS432" s="36"/>
      <c r="AT432" s="36"/>
      <c r="AU432" s="9"/>
      <c r="AV432" s="8"/>
      <c r="AW432" s="8"/>
      <c r="AX432" s="8"/>
      <c r="AY432" s="8"/>
      <c r="AZ432" s="8"/>
      <c r="BA432" s="8"/>
      <c r="BB432" s="8"/>
      <c r="BC432" s="8"/>
    </row>
    <row r="433" spans="1:55" x14ac:dyDescent="0.25">
      <c r="A433" s="45">
        <v>51.5</v>
      </c>
      <c r="B433" s="47" t="b">
        <v>1</v>
      </c>
      <c r="U433" s="36"/>
      <c r="V433" s="36"/>
      <c r="W433" s="9"/>
      <c r="X433" s="8"/>
      <c r="Y433" s="8"/>
      <c r="Z433" s="8"/>
      <c r="AA433" s="8"/>
      <c r="AB433" s="8"/>
      <c r="AC433" s="8"/>
      <c r="AD433" s="8"/>
      <c r="AE433" s="8"/>
      <c r="AG433" s="36"/>
      <c r="AH433" s="36"/>
      <c r="AI433" s="9"/>
      <c r="AJ433" s="8"/>
      <c r="AK433" s="8"/>
      <c r="AL433" s="8"/>
      <c r="AM433" s="8"/>
      <c r="AN433" s="8"/>
      <c r="AO433" s="8"/>
      <c r="AP433" s="8"/>
      <c r="AQ433" s="8"/>
      <c r="AS433" s="36"/>
      <c r="AT433" s="36"/>
      <c r="AU433" s="9"/>
      <c r="AV433" s="8"/>
      <c r="AW433" s="8"/>
      <c r="AX433" s="8"/>
      <c r="AY433" s="8"/>
      <c r="AZ433" s="8"/>
      <c r="BA433" s="8"/>
      <c r="BB433" s="8"/>
      <c r="BC433" s="8"/>
    </row>
    <row r="434" spans="1:55" x14ac:dyDescent="0.25">
      <c r="A434" s="45">
        <v>51.3</v>
      </c>
      <c r="B434" s="47" t="b">
        <v>1</v>
      </c>
      <c r="U434" s="36"/>
      <c r="V434" s="36"/>
      <c r="W434" s="9"/>
      <c r="X434" s="8"/>
      <c r="Y434" s="8"/>
      <c r="Z434" s="8"/>
      <c r="AA434" s="8"/>
      <c r="AB434" s="8"/>
      <c r="AC434" s="8"/>
      <c r="AD434" s="8"/>
      <c r="AE434" s="8"/>
      <c r="AG434" s="36"/>
      <c r="AH434" s="36"/>
      <c r="AI434" s="9"/>
      <c r="AJ434" s="8"/>
      <c r="AK434" s="8"/>
      <c r="AL434" s="8"/>
      <c r="AM434" s="8"/>
      <c r="AN434" s="8"/>
      <c r="AO434" s="8"/>
      <c r="AP434" s="8"/>
      <c r="AQ434" s="8"/>
      <c r="AS434" s="36"/>
      <c r="AT434" s="36"/>
      <c r="AU434" s="9"/>
      <c r="AV434" s="8"/>
      <c r="AW434" s="8"/>
      <c r="AX434" s="8"/>
      <c r="AY434" s="8"/>
      <c r="AZ434" s="8"/>
      <c r="BA434" s="8"/>
      <c r="BB434" s="8"/>
      <c r="BC434" s="8"/>
    </row>
    <row r="435" spans="1:55" x14ac:dyDescent="0.25">
      <c r="A435" s="45">
        <v>58</v>
      </c>
      <c r="B435" s="47" t="b">
        <v>1</v>
      </c>
      <c r="U435" s="36"/>
      <c r="V435" s="36"/>
      <c r="W435" s="9"/>
      <c r="X435" s="8"/>
      <c r="Y435" s="8"/>
      <c r="Z435" s="8"/>
      <c r="AA435" s="8"/>
      <c r="AB435" s="8"/>
      <c r="AC435" s="8"/>
      <c r="AD435" s="8"/>
      <c r="AE435" s="8"/>
      <c r="AG435" s="36"/>
      <c r="AH435" s="36"/>
      <c r="AI435" s="9"/>
      <c r="AJ435" s="8"/>
      <c r="AK435" s="8"/>
      <c r="AL435" s="8"/>
      <c r="AM435" s="8"/>
      <c r="AN435" s="8"/>
      <c r="AO435" s="8"/>
      <c r="AP435" s="8"/>
      <c r="AQ435" s="8"/>
      <c r="AS435" s="36"/>
      <c r="AT435" s="36"/>
      <c r="AU435" s="9"/>
      <c r="AV435" s="8"/>
      <c r="AW435" s="8"/>
      <c r="AX435" s="8"/>
      <c r="AY435" s="8"/>
      <c r="AZ435" s="8"/>
      <c r="BA435" s="8"/>
      <c r="BB435" s="8"/>
      <c r="BC435" s="8"/>
    </row>
    <row r="436" spans="1:55" x14ac:dyDescent="0.25">
      <c r="A436" s="45">
        <v>53.3</v>
      </c>
      <c r="B436" s="47" t="b">
        <v>1</v>
      </c>
      <c r="U436" s="36"/>
      <c r="V436" s="36"/>
      <c r="W436" s="9"/>
      <c r="X436" s="8"/>
      <c r="Y436" s="8"/>
      <c r="Z436" s="8"/>
      <c r="AA436" s="8"/>
      <c r="AB436" s="8"/>
      <c r="AC436" s="8"/>
      <c r="AD436" s="8"/>
      <c r="AE436" s="8"/>
      <c r="AG436" s="36"/>
      <c r="AH436" s="36"/>
      <c r="AI436" s="9"/>
      <c r="AJ436" s="8"/>
      <c r="AK436" s="8"/>
      <c r="AL436" s="8"/>
      <c r="AM436" s="8"/>
      <c r="AN436" s="8"/>
      <c r="AO436" s="8"/>
      <c r="AP436" s="8"/>
      <c r="AQ436" s="8"/>
      <c r="AS436" s="36"/>
      <c r="AT436" s="36"/>
      <c r="AU436" s="9"/>
      <c r="AV436" s="8"/>
      <c r="AW436" s="8"/>
      <c r="AX436" s="8"/>
      <c r="AY436" s="8"/>
      <c r="AZ436" s="8"/>
      <c r="BA436" s="8"/>
      <c r="BB436" s="8"/>
      <c r="BC436" s="8"/>
    </row>
    <row r="437" spans="1:55" x14ac:dyDescent="0.25">
      <c r="A437" s="45">
        <v>52.8</v>
      </c>
      <c r="B437" s="47" t="b">
        <v>1</v>
      </c>
      <c r="U437" s="36"/>
      <c r="V437" s="36"/>
      <c r="W437" s="9"/>
      <c r="X437" s="8"/>
      <c r="Y437" s="8"/>
      <c r="Z437" s="8"/>
      <c r="AA437" s="8"/>
      <c r="AB437" s="8"/>
      <c r="AC437" s="8"/>
      <c r="AD437" s="8"/>
      <c r="AE437" s="8"/>
      <c r="AG437" s="36"/>
      <c r="AH437" s="36"/>
      <c r="AI437" s="9"/>
      <c r="AJ437" s="8"/>
      <c r="AK437" s="8"/>
      <c r="AL437" s="8"/>
      <c r="AM437" s="8"/>
      <c r="AN437" s="8"/>
      <c r="AO437" s="8"/>
      <c r="AP437" s="8"/>
      <c r="AQ437" s="8"/>
      <c r="AS437" s="36"/>
      <c r="AT437" s="36"/>
      <c r="AU437" s="9"/>
      <c r="AV437" s="8"/>
      <c r="AW437" s="8"/>
      <c r="AX437" s="8"/>
      <c r="AY437" s="8"/>
      <c r="AZ437" s="8"/>
      <c r="BA437" s="8"/>
      <c r="BB437" s="8"/>
      <c r="BC437" s="8"/>
    </row>
    <row r="438" spans="1:55" x14ac:dyDescent="0.25">
      <c r="A438" s="45">
        <v>52.3</v>
      </c>
      <c r="B438" s="47" t="b">
        <v>1</v>
      </c>
      <c r="U438" s="36"/>
      <c r="V438" s="36"/>
      <c r="W438" s="9"/>
      <c r="X438" s="8"/>
      <c r="Y438" s="8"/>
      <c r="Z438" s="8"/>
      <c r="AA438" s="8"/>
      <c r="AB438" s="8"/>
      <c r="AC438" s="8"/>
      <c r="AD438" s="8"/>
      <c r="AE438" s="8"/>
      <c r="AG438" s="36"/>
      <c r="AH438" s="36"/>
      <c r="AI438" s="9"/>
      <c r="AJ438" s="8"/>
      <c r="AK438" s="8"/>
      <c r="AL438" s="8"/>
      <c r="AM438" s="8"/>
      <c r="AN438" s="8"/>
      <c r="AO438" s="8"/>
      <c r="AP438" s="8"/>
      <c r="AQ438" s="8"/>
      <c r="AS438" s="36"/>
      <c r="AT438" s="36"/>
      <c r="AU438" s="9"/>
      <c r="AV438" s="8"/>
      <c r="AW438" s="8"/>
      <c r="AX438" s="8"/>
      <c r="AY438" s="8"/>
      <c r="AZ438" s="8"/>
      <c r="BA438" s="8"/>
      <c r="BB438" s="8"/>
      <c r="BC438" s="8"/>
    </row>
    <row r="439" spans="1:55" x14ac:dyDescent="0.25">
      <c r="A439" s="45">
        <v>52</v>
      </c>
      <c r="B439" s="47" t="b">
        <v>1</v>
      </c>
      <c r="U439" s="36"/>
      <c r="V439" s="36"/>
      <c r="W439" s="9"/>
      <c r="X439" s="8"/>
      <c r="Y439" s="8"/>
      <c r="Z439" s="8"/>
      <c r="AA439" s="8"/>
      <c r="AB439" s="8"/>
      <c r="AC439" s="8"/>
      <c r="AD439" s="8"/>
      <c r="AE439" s="8"/>
      <c r="AG439" s="36"/>
      <c r="AH439" s="36"/>
      <c r="AI439" s="9"/>
      <c r="AJ439" s="8"/>
      <c r="AK439" s="8"/>
      <c r="AL439" s="8"/>
      <c r="AM439" s="8"/>
      <c r="AN439" s="8"/>
      <c r="AO439" s="8"/>
      <c r="AP439" s="8"/>
      <c r="AQ439" s="8"/>
      <c r="AS439" s="36"/>
      <c r="AT439" s="36"/>
      <c r="AU439" s="9"/>
      <c r="AV439" s="8"/>
      <c r="AW439" s="8"/>
      <c r="AX439" s="8"/>
      <c r="AY439" s="8"/>
      <c r="AZ439" s="8"/>
      <c r="BA439" s="8"/>
      <c r="BB439" s="8"/>
      <c r="BC439" s="8"/>
    </row>
    <row r="440" spans="1:55" x14ac:dyDescent="0.25">
      <c r="A440" s="45">
        <v>51.7</v>
      </c>
      <c r="B440" s="47" t="b">
        <v>1</v>
      </c>
      <c r="U440" s="36"/>
      <c r="V440" s="36"/>
      <c r="W440" s="9"/>
      <c r="X440" s="8"/>
      <c r="Y440" s="8"/>
      <c r="Z440" s="8"/>
      <c r="AA440" s="8"/>
      <c r="AB440" s="8"/>
      <c r="AC440" s="8"/>
      <c r="AD440" s="8"/>
      <c r="AE440" s="8"/>
      <c r="AG440" s="36"/>
      <c r="AH440" s="36"/>
      <c r="AI440" s="9"/>
      <c r="AJ440" s="8"/>
      <c r="AK440" s="8"/>
      <c r="AL440" s="8"/>
      <c r="AM440" s="8"/>
      <c r="AN440" s="8"/>
      <c r="AO440" s="8"/>
      <c r="AP440" s="8"/>
      <c r="AQ440" s="8"/>
      <c r="AS440" s="36"/>
      <c r="AT440" s="36"/>
      <c r="AU440" s="9"/>
      <c r="AV440" s="8"/>
      <c r="AW440" s="8"/>
      <c r="AX440" s="8"/>
      <c r="AY440" s="8"/>
      <c r="AZ440" s="8"/>
      <c r="BA440" s="8"/>
      <c r="BB440" s="8"/>
      <c r="BC440" s="8"/>
    </row>
    <row r="441" spans="1:55" x14ac:dyDescent="0.25">
      <c r="A441" s="45">
        <v>51.5</v>
      </c>
      <c r="B441" s="47" t="b">
        <v>1</v>
      </c>
      <c r="U441" s="36"/>
      <c r="V441" s="36"/>
      <c r="W441" s="9"/>
      <c r="X441" s="8"/>
      <c r="Y441" s="8"/>
      <c r="Z441" s="8"/>
      <c r="AA441" s="8"/>
      <c r="AB441" s="8"/>
      <c r="AC441" s="8"/>
      <c r="AD441" s="8"/>
      <c r="AE441" s="8"/>
      <c r="AG441" s="36"/>
      <c r="AH441" s="36"/>
      <c r="AI441" s="9"/>
      <c r="AJ441" s="8"/>
      <c r="AK441" s="8"/>
      <c r="AL441" s="8"/>
      <c r="AM441" s="8"/>
      <c r="AN441" s="8"/>
      <c r="AO441" s="8"/>
      <c r="AP441" s="8"/>
      <c r="AQ441" s="8"/>
      <c r="AS441" s="36"/>
      <c r="AT441" s="36"/>
      <c r="AU441" s="9"/>
      <c r="AV441" s="8"/>
      <c r="AW441" s="8"/>
      <c r="AX441" s="8"/>
      <c r="AY441" s="8"/>
      <c r="AZ441" s="8"/>
      <c r="BA441" s="8"/>
      <c r="BB441" s="8"/>
      <c r="BC441" s="8"/>
    </row>
    <row r="442" spans="1:55" x14ac:dyDescent="0.25">
      <c r="A442" s="45">
        <v>51</v>
      </c>
      <c r="B442" s="47" t="b">
        <v>1</v>
      </c>
      <c r="U442" s="36"/>
      <c r="V442" s="36"/>
      <c r="W442" s="9"/>
      <c r="X442" s="8"/>
      <c r="Y442" s="8"/>
      <c r="Z442" s="8"/>
      <c r="AA442" s="8"/>
      <c r="AB442" s="8"/>
      <c r="AC442" s="8"/>
      <c r="AD442" s="8"/>
      <c r="AE442" s="8"/>
      <c r="AG442" s="36"/>
      <c r="AH442" s="36"/>
      <c r="AI442" s="9"/>
      <c r="AJ442" s="8"/>
      <c r="AK442" s="8"/>
      <c r="AL442" s="8"/>
      <c r="AM442" s="8"/>
      <c r="AN442" s="8"/>
      <c r="AO442" s="8"/>
      <c r="AP442" s="8"/>
      <c r="AQ442" s="8"/>
      <c r="AS442" s="36"/>
      <c r="AT442" s="36"/>
      <c r="AU442" s="9"/>
      <c r="AV442" s="8"/>
      <c r="AW442" s="8"/>
      <c r="AX442" s="8"/>
      <c r="AY442" s="8"/>
      <c r="AZ442" s="8"/>
      <c r="BA442" s="8"/>
      <c r="BB442" s="8"/>
      <c r="BC442" s="8"/>
    </row>
    <row r="443" spans="1:55" x14ac:dyDescent="0.25">
      <c r="A443" s="45">
        <v>54</v>
      </c>
      <c r="B443" s="47" t="b">
        <v>1</v>
      </c>
      <c r="U443" s="36"/>
      <c r="V443" s="36"/>
      <c r="W443" s="9"/>
      <c r="X443" s="8"/>
      <c r="Y443" s="8"/>
      <c r="Z443" s="8"/>
      <c r="AA443" s="8"/>
      <c r="AB443" s="8"/>
      <c r="AC443" s="8"/>
      <c r="AD443" s="8"/>
      <c r="AE443" s="8"/>
      <c r="AG443" s="36"/>
      <c r="AH443" s="36"/>
      <c r="AI443" s="9"/>
      <c r="AJ443" s="8"/>
      <c r="AK443" s="8"/>
      <c r="AL443" s="8"/>
      <c r="AM443" s="8"/>
      <c r="AN443" s="8"/>
      <c r="AO443" s="8"/>
      <c r="AP443" s="8"/>
      <c r="AQ443" s="8"/>
      <c r="AS443" s="36"/>
      <c r="AT443" s="36"/>
      <c r="AU443" s="9"/>
      <c r="AV443" s="8"/>
      <c r="AW443" s="8"/>
      <c r="AX443" s="8"/>
      <c r="AY443" s="8"/>
      <c r="AZ443" s="8"/>
      <c r="BA443" s="8"/>
      <c r="BB443" s="8"/>
      <c r="BC443" s="8"/>
    </row>
    <row r="444" spans="1:55" x14ac:dyDescent="0.25">
      <c r="A444" s="45">
        <v>49.9</v>
      </c>
      <c r="B444" s="47" t="b">
        <v>1</v>
      </c>
      <c r="U444" s="36"/>
      <c r="V444" s="36"/>
      <c r="W444" s="9"/>
      <c r="X444" s="8"/>
      <c r="Y444" s="8"/>
      <c r="Z444" s="8"/>
      <c r="AA444" s="8"/>
      <c r="AB444" s="8"/>
      <c r="AC444" s="8"/>
      <c r="AD444" s="8"/>
      <c r="AE444" s="8"/>
      <c r="AG444" s="36"/>
      <c r="AH444" s="36"/>
      <c r="AI444" s="9"/>
      <c r="AJ444" s="8"/>
      <c r="AK444" s="8"/>
      <c r="AL444" s="8"/>
      <c r="AM444" s="8"/>
      <c r="AN444" s="8"/>
      <c r="AO444" s="8"/>
      <c r="AP444" s="8"/>
      <c r="AQ444" s="8"/>
      <c r="AS444" s="36"/>
      <c r="AT444" s="36"/>
      <c r="AU444" s="9"/>
      <c r="AV444" s="8"/>
      <c r="AW444" s="8"/>
      <c r="AX444" s="8"/>
      <c r="AY444" s="8"/>
      <c r="AZ444" s="8"/>
      <c r="BA444" s="8"/>
      <c r="BB444" s="8"/>
      <c r="BC444" s="8"/>
    </row>
    <row r="445" spans="1:55" x14ac:dyDescent="0.25">
      <c r="A445" s="45">
        <v>49.4</v>
      </c>
      <c r="B445" s="47" t="b">
        <v>1</v>
      </c>
      <c r="U445" s="36"/>
      <c r="V445" s="36"/>
      <c r="W445" s="9"/>
      <c r="X445" s="8"/>
      <c r="Y445" s="8"/>
      <c r="Z445" s="8"/>
      <c r="AA445" s="8"/>
      <c r="AB445" s="8"/>
      <c r="AC445" s="8"/>
      <c r="AD445" s="8"/>
      <c r="AE445" s="8"/>
      <c r="AG445" s="36"/>
      <c r="AH445" s="36"/>
      <c r="AI445" s="9"/>
      <c r="AJ445" s="8"/>
      <c r="AK445" s="8"/>
      <c r="AL445" s="8"/>
      <c r="AM445" s="8"/>
      <c r="AN445" s="8"/>
      <c r="AO445" s="8"/>
      <c r="AP445" s="8"/>
      <c r="AQ445" s="8"/>
      <c r="AS445" s="36"/>
      <c r="AT445" s="36"/>
      <c r="AU445" s="9"/>
      <c r="AV445" s="8"/>
      <c r="AW445" s="8"/>
      <c r="AX445" s="8"/>
      <c r="AY445" s="8"/>
      <c r="AZ445" s="8"/>
      <c r="BA445" s="8"/>
      <c r="BB445" s="8"/>
      <c r="BC445" s="8"/>
    </row>
    <row r="446" spans="1:55" x14ac:dyDescent="0.25">
      <c r="A446" s="45">
        <v>48.7</v>
      </c>
      <c r="B446" s="47" t="b">
        <v>1</v>
      </c>
      <c r="U446" s="36"/>
      <c r="V446" s="36"/>
      <c r="W446" s="9"/>
      <c r="X446" s="8"/>
      <c r="Y446" s="8"/>
      <c r="Z446" s="8"/>
      <c r="AA446" s="8"/>
      <c r="AB446" s="8"/>
      <c r="AC446" s="8"/>
      <c r="AD446" s="8"/>
      <c r="AE446" s="8"/>
      <c r="AG446" s="36"/>
      <c r="AH446" s="36"/>
      <c r="AI446" s="9"/>
      <c r="AJ446" s="8"/>
      <c r="AK446" s="8"/>
      <c r="AL446" s="8"/>
      <c r="AM446" s="8"/>
      <c r="AN446" s="8"/>
      <c r="AO446" s="8"/>
      <c r="AP446" s="8"/>
      <c r="AQ446" s="8"/>
      <c r="AS446" s="36"/>
      <c r="AT446" s="36"/>
      <c r="AU446" s="9"/>
      <c r="AV446" s="8"/>
      <c r="AW446" s="8"/>
      <c r="AX446" s="8"/>
      <c r="AY446" s="8"/>
      <c r="AZ446" s="8"/>
      <c r="BA446" s="8"/>
      <c r="BB446" s="8"/>
      <c r="BC446" s="8"/>
    </row>
    <row r="447" spans="1:55" x14ac:dyDescent="0.25">
      <c r="A447" s="45">
        <v>48.2</v>
      </c>
      <c r="B447" s="47" t="b">
        <v>1</v>
      </c>
      <c r="U447" s="36"/>
      <c r="V447" s="36"/>
      <c r="W447" s="9"/>
      <c r="X447" s="8"/>
      <c r="Y447" s="8"/>
      <c r="Z447" s="8"/>
      <c r="AA447" s="8"/>
      <c r="AB447" s="8"/>
      <c r="AC447" s="8"/>
      <c r="AD447" s="8"/>
      <c r="AE447" s="8"/>
      <c r="AG447" s="36"/>
      <c r="AH447" s="36"/>
      <c r="AI447" s="9"/>
      <c r="AJ447" s="8"/>
      <c r="AK447" s="8"/>
      <c r="AL447" s="8"/>
      <c r="AM447" s="8"/>
      <c r="AN447" s="8"/>
      <c r="AO447" s="8"/>
      <c r="AP447" s="8"/>
      <c r="AQ447" s="8"/>
      <c r="AS447" s="36"/>
      <c r="AT447" s="36"/>
      <c r="AU447" s="9"/>
      <c r="AV447" s="8"/>
      <c r="AW447" s="8"/>
      <c r="AX447" s="8"/>
      <c r="AY447" s="8"/>
      <c r="AZ447" s="8"/>
      <c r="BA447" s="8"/>
      <c r="BB447" s="8"/>
      <c r="BC447" s="8"/>
    </row>
    <row r="448" spans="1:55" x14ac:dyDescent="0.25">
      <c r="A448" s="45">
        <v>48</v>
      </c>
      <c r="B448" s="47" t="b">
        <v>1</v>
      </c>
      <c r="U448" s="36"/>
      <c r="V448" s="36"/>
      <c r="W448" s="9"/>
      <c r="X448" s="8"/>
      <c r="Y448" s="8"/>
      <c r="Z448" s="8"/>
      <c r="AA448" s="8"/>
      <c r="AB448" s="8"/>
      <c r="AC448" s="8"/>
      <c r="AD448" s="8"/>
      <c r="AE448" s="8"/>
      <c r="AG448" s="36"/>
      <c r="AH448" s="36"/>
      <c r="AI448" s="9"/>
      <c r="AJ448" s="8"/>
      <c r="AK448" s="8"/>
      <c r="AL448" s="8"/>
      <c r="AM448" s="8"/>
      <c r="AN448" s="8"/>
      <c r="AO448" s="8"/>
      <c r="AP448" s="8"/>
      <c r="AQ448" s="8"/>
      <c r="AS448" s="36"/>
      <c r="AT448" s="36"/>
      <c r="AU448" s="9"/>
      <c r="AV448" s="8"/>
      <c r="AW448" s="8"/>
      <c r="AX448" s="8"/>
      <c r="AY448" s="8"/>
      <c r="AZ448" s="8"/>
      <c r="BA448" s="8"/>
      <c r="BB448" s="8"/>
      <c r="BC448" s="8"/>
    </row>
    <row r="449" spans="1:55" x14ac:dyDescent="0.25">
      <c r="A449" s="45">
        <v>47.7</v>
      </c>
      <c r="B449" s="47" t="b">
        <v>1</v>
      </c>
      <c r="U449" s="36"/>
      <c r="V449" s="36"/>
      <c r="W449" s="9"/>
      <c r="X449" s="8"/>
      <c r="Y449" s="8"/>
      <c r="Z449" s="8"/>
      <c r="AA449" s="8"/>
      <c r="AB449" s="8"/>
      <c r="AC449" s="8"/>
      <c r="AD449" s="8"/>
      <c r="AE449" s="8"/>
      <c r="AG449" s="36"/>
      <c r="AH449" s="36"/>
      <c r="AI449" s="9"/>
      <c r="AJ449" s="8"/>
      <c r="AK449" s="8"/>
      <c r="AL449" s="8"/>
      <c r="AM449" s="8"/>
      <c r="AN449" s="8"/>
      <c r="AO449" s="8"/>
      <c r="AP449" s="8"/>
      <c r="AQ449" s="8"/>
      <c r="AS449" s="36"/>
      <c r="AT449" s="36"/>
      <c r="AU449" s="9"/>
      <c r="AV449" s="8"/>
      <c r="AW449" s="8"/>
      <c r="AX449" s="8"/>
      <c r="AY449" s="8"/>
      <c r="AZ449" s="8"/>
      <c r="BA449" s="8"/>
      <c r="BB449" s="8"/>
      <c r="BC449" s="8"/>
    </row>
    <row r="450" spans="1:55" x14ac:dyDescent="0.25">
      <c r="A450" s="45">
        <v>47.8</v>
      </c>
      <c r="B450" s="47" t="b">
        <v>1</v>
      </c>
      <c r="U450" s="36"/>
      <c r="V450" s="36"/>
      <c r="W450" s="9"/>
      <c r="X450" s="8"/>
      <c r="Y450" s="8"/>
      <c r="Z450" s="8"/>
      <c r="AA450" s="8"/>
      <c r="AB450" s="8"/>
      <c r="AC450" s="8"/>
      <c r="AD450" s="8"/>
      <c r="AE450" s="8"/>
      <c r="AG450" s="36"/>
      <c r="AH450" s="36"/>
      <c r="AI450" s="9"/>
      <c r="AJ450" s="8"/>
      <c r="AK450" s="8"/>
      <c r="AL450" s="8"/>
      <c r="AM450" s="8"/>
      <c r="AN450" s="8"/>
      <c r="AO450" s="8"/>
      <c r="AP450" s="8"/>
      <c r="AQ450" s="8"/>
      <c r="AS450" s="36"/>
      <c r="AT450" s="36"/>
      <c r="AU450" s="9"/>
      <c r="AV450" s="8"/>
      <c r="AW450" s="8"/>
      <c r="AX450" s="8"/>
      <c r="AY450" s="8"/>
      <c r="AZ450" s="8"/>
      <c r="BA450" s="8"/>
      <c r="BB450" s="8"/>
      <c r="BC450" s="8"/>
    </row>
    <row r="451" spans="1:55" x14ac:dyDescent="0.25">
      <c r="A451" s="45">
        <v>47.9</v>
      </c>
      <c r="B451" s="47" t="b">
        <v>1</v>
      </c>
      <c r="U451" s="36"/>
      <c r="V451" s="36"/>
      <c r="W451" s="9"/>
      <c r="X451" s="8"/>
      <c r="Y451" s="8"/>
      <c r="Z451" s="8"/>
      <c r="AA451" s="8"/>
      <c r="AB451" s="8"/>
      <c r="AC451" s="8"/>
      <c r="AD451" s="8"/>
      <c r="AE451" s="8"/>
      <c r="AG451" s="36"/>
      <c r="AH451" s="36"/>
      <c r="AI451" s="9"/>
      <c r="AJ451" s="8"/>
      <c r="AK451" s="8"/>
      <c r="AL451" s="8"/>
      <c r="AM451" s="8"/>
      <c r="AN451" s="8"/>
      <c r="AO451" s="8"/>
      <c r="AP451" s="8"/>
      <c r="AQ451" s="8"/>
      <c r="AS451" s="36"/>
      <c r="AT451" s="36"/>
      <c r="AU451" s="9"/>
      <c r="AV451" s="8"/>
      <c r="AW451" s="8"/>
      <c r="AX451" s="8"/>
      <c r="AY451" s="8"/>
      <c r="AZ451" s="8"/>
      <c r="BA451" s="8"/>
      <c r="BB451" s="8"/>
      <c r="BC451" s="8"/>
    </row>
    <row r="452" spans="1:55" x14ac:dyDescent="0.25">
      <c r="A452" s="45">
        <v>73.3</v>
      </c>
      <c r="B452" s="47" t="b">
        <v>1</v>
      </c>
      <c r="U452" s="36"/>
      <c r="V452" s="36"/>
      <c r="W452" s="9"/>
      <c r="X452" s="8"/>
      <c r="Y452" s="8"/>
      <c r="Z452" s="8"/>
      <c r="AA452" s="8"/>
      <c r="AB452" s="8"/>
      <c r="AC452" s="8"/>
      <c r="AD452" s="8"/>
      <c r="AE452" s="8"/>
      <c r="AG452" s="36"/>
      <c r="AH452" s="36"/>
      <c r="AI452" s="9"/>
      <c r="AJ452" s="8"/>
      <c r="AK452" s="8"/>
      <c r="AL452" s="8"/>
      <c r="AM452" s="8"/>
      <c r="AN452" s="8"/>
      <c r="AO452" s="8"/>
      <c r="AP452" s="8"/>
      <c r="AQ452" s="8"/>
      <c r="AS452" s="36"/>
      <c r="AT452" s="36"/>
      <c r="AU452" s="9"/>
      <c r="AV452" s="8"/>
      <c r="AW452" s="8"/>
      <c r="AX452" s="8"/>
      <c r="AY452" s="8"/>
      <c r="AZ452" s="8"/>
      <c r="BA452" s="8"/>
      <c r="BB452" s="8"/>
      <c r="BC452" s="8"/>
    </row>
    <row r="453" spans="1:55" x14ac:dyDescent="0.25">
      <c r="A453" s="45">
        <v>73</v>
      </c>
      <c r="B453" s="47" t="b">
        <v>1</v>
      </c>
      <c r="U453" s="36"/>
      <c r="V453" s="36"/>
      <c r="W453" s="9"/>
      <c r="X453" s="8"/>
      <c r="Y453" s="8"/>
      <c r="Z453" s="8"/>
      <c r="AA453" s="8"/>
      <c r="AB453" s="8"/>
      <c r="AC453" s="8"/>
      <c r="AD453" s="8"/>
      <c r="AE453" s="8"/>
      <c r="AG453" s="36"/>
      <c r="AH453" s="36"/>
      <c r="AI453" s="9"/>
      <c r="AJ453" s="8"/>
      <c r="AK453" s="8"/>
      <c r="AL453" s="8"/>
      <c r="AM453" s="8"/>
      <c r="AN453" s="8"/>
      <c r="AO453" s="8"/>
      <c r="AP453" s="8"/>
      <c r="AQ453" s="8"/>
      <c r="AS453" s="36"/>
      <c r="AT453" s="36"/>
      <c r="AU453" s="9"/>
      <c r="AV453" s="8"/>
      <c r="AW453" s="8"/>
      <c r="AX453" s="8"/>
      <c r="AY453" s="8"/>
      <c r="AZ453" s="8"/>
      <c r="BA453" s="8"/>
      <c r="BB453" s="8"/>
      <c r="BC453" s="8"/>
    </row>
    <row r="454" spans="1:55" x14ac:dyDescent="0.25">
      <c r="A454" s="45">
        <v>72.8</v>
      </c>
      <c r="B454" s="47" t="b">
        <v>1</v>
      </c>
      <c r="U454" s="36"/>
      <c r="V454" s="36"/>
      <c r="W454" s="9"/>
      <c r="X454" s="8"/>
      <c r="Y454" s="8"/>
      <c r="Z454" s="8"/>
      <c r="AA454" s="8"/>
      <c r="AB454" s="8"/>
      <c r="AC454" s="8"/>
      <c r="AD454" s="8"/>
      <c r="AE454" s="8"/>
      <c r="AG454" s="36"/>
      <c r="AH454" s="36"/>
      <c r="AI454" s="9"/>
      <c r="AJ454" s="8"/>
      <c r="AK454" s="8"/>
      <c r="AL454" s="8"/>
      <c r="AM454" s="8"/>
      <c r="AN454" s="8"/>
      <c r="AO454" s="8"/>
      <c r="AP454" s="8"/>
      <c r="AQ454" s="8"/>
      <c r="AS454" s="36"/>
      <c r="AT454" s="36"/>
      <c r="AU454" s="9"/>
      <c r="AV454" s="8"/>
      <c r="AW454" s="8"/>
      <c r="AX454" s="8"/>
      <c r="AY454" s="8"/>
      <c r="AZ454" s="8"/>
      <c r="BA454" s="8"/>
      <c r="BB454" s="8"/>
      <c r="BC454" s="8"/>
    </row>
    <row r="455" spans="1:55" x14ac:dyDescent="0.25">
      <c r="A455" s="45">
        <v>72.7</v>
      </c>
      <c r="B455" s="47" t="b">
        <v>1</v>
      </c>
      <c r="U455" s="36"/>
      <c r="V455" s="36"/>
      <c r="W455" s="9"/>
      <c r="X455" s="8"/>
      <c r="Y455" s="8"/>
      <c r="Z455" s="8"/>
      <c r="AA455" s="8"/>
      <c r="AB455" s="8"/>
      <c r="AC455" s="8"/>
      <c r="AD455" s="8"/>
      <c r="AE455" s="8"/>
      <c r="AG455" s="36"/>
      <c r="AH455" s="36"/>
      <c r="AI455" s="9"/>
      <c r="AJ455" s="8"/>
      <c r="AK455" s="8"/>
      <c r="AL455" s="8"/>
      <c r="AM455" s="8"/>
      <c r="AN455" s="8"/>
      <c r="AO455" s="8"/>
      <c r="AP455" s="8"/>
      <c r="AQ455" s="8"/>
      <c r="AS455" s="36"/>
      <c r="AT455" s="36"/>
      <c r="AU455" s="9"/>
      <c r="AV455" s="8"/>
      <c r="AW455" s="8"/>
      <c r="AX455" s="8"/>
      <c r="AY455" s="8"/>
      <c r="AZ455" s="8"/>
      <c r="BA455" s="8"/>
      <c r="BB455" s="8"/>
      <c r="BC455" s="8"/>
    </row>
    <row r="456" spans="1:55" x14ac:dyDescent="0.25">
      <c r="A456" s="45">
        <v>72.599999999999994</v>
      </c>
      <c r="B456" s="47" t="b">
        <v>1</v>
      </c>
      <c r="U456" s="36"/>
      <c r="V456" s="36"/>
      <c r="W456" s="9"/>
      <c r="X456" s="8"/>
      <c r="Y456" s="8"/>
      <c r="Z456" s="8"/>
      <c r="AA456" s="8"/>
      <c r="AB456" s="8"/>
      <c r="AC456" s="8"/>
      <c r="AD456" s="8"/>
      <c r="AE456" s="8"/>
      <c r="AG456" s="36"/>
      <c r="AH456" s="36"/>
      <c r="AI456" s="9"/>
      <c r="AJ456" s="8"/>
      <c r="AK456" s="8"/>
      <c r="AL456" s="8"/>
      <c r="AM456" s="8"/>
      <c r="AN456" s="8"/>
      <c r="AO456" s="8"/>
      <c r="AP456" s="8"/>
      <c r="AQ456" s="8"/>
      <c r="AS456" s="36"/>
      <c r="AT456" s="36"/>
      <c r="AU456" s="9"/>
      <c r="AV456" s="8"/>
      <c r="AW456" s="8"/>
      <c r="AX456" s="8"/>
      <c r="AY456" s="8"/>
      <c r="AZ456" s="8"/>
      <c r="BA456" s="8"/>
      <c r="BB456" s="8"/>
      <c r="BC456" s="8"/>
    </row>
    <row r="457" spans="1:55" x14ac:dyDescent="0.25">
      <c r="A457" s="45">
        <v>72.5</v>
      </c>
      <c r="B457" s="47" t="b">
        <v>1</v>
      </c>
      <c r="U457" s="36"/>
      <c r="V457" s="36"/>
      <c r="W457" s="9"/>
      <c r="X457" s="8"/>
      <c r="Y457" s="8"/>
      <c r="Z457" s="8"/>
      <c r="AA457" s="8"/>
      <c r="AB457" s="8"/>
      <c r="AC457" s="8"/>
      <c r="AD457" s="8"/>
      <c r="AE457" s="8"/>
      <c r="AG457" s="36"/>
      <c r="AH457" s="36"/>
      <c r="AI457" s="9"/>
      <c r="AJ457" s="8"/>
      <c r="AK457" s="8"/>
      <c r="AL457" s="8"/>
      <c r="AM457" s="8"/>
      <c r="AN457" s="8"/>
      <c r="AO457" s="8"/>
      <c r="AP457" s="8"/>
      <c r="AQ457" s="8"/>
      <c r="AS457" s="36"/>
      <c r="AT457" s="36"/>
      <c r="AU457" s="9"/>
      <c r="AV457" s="8"/>
      <c r="AW457" s="8"/>
      <c r="AX457" s="8"/>
      <c r="AY457" s="8"/>
      <c r="AZ457" s="8"/>
      <c r="BA457" s="8"/>
      <c r="BB457" s="8"/>
      <c r="BC457" s="8"/>
    </row>
    <row r="458" spans="1:55" x14ac:dyDescent="0.25">
      <c r="A458" s="45">
        <v>72.400000000000006</v>
      </c>
      <c r="B458" s="47" t="b">
        <v>1</v>
      </c>
      <c r="U458" s="36"/>
      <c r="V458" s="36"/>
      <c r="W458" s="9"/>
      <c r="X458" s="8"/>
      <c r="Y458" s="8"/>
      <c r="Z458" s="8"/>
      <c r="AA458" s="8"/>
      <c r="AB458" s="8"/>
      <c r="AC458" s="8"/>
      <c r="AD458" s="8"/>
      <c r="AE458" s="8"/>
      <c r="AG458" s="36"/>
      <c r="AH458" s="36"/>
      <c r="AI458" s="9"/>
      <c r="AJ458" s="8"/>
      <c r="AK458" s="8"/>
      <c r="AL458" s="8"/>
      <c r="AM458" s="8"/>
      <c r="AN458" s="8"/>
      <c r="AO458" s="8"/>
      <c r="AP458" s="8"/>
      <c r="AQ458" s="8"/>
      <c r="AS458" s="36"/>
      <c r="AT458" s="36"/>
      <c r="AU458" s="9"/>
      <c r="AV458" s="8"/>
      <c r="AW458" s="8"/>
      <c r="AX458" s="8"/>
      <c r="AY458" s="8"/>
      <c r="AZ458" s="8"/>
      <c r="BA458" s="8"/>
      <c r="BB458" s="8"/>
      <c r="BC458" s="8"/>
    </row>
    <row r="459" spans="1:55" x14ac:dyDescent="0.25">
      <c r="A459" s="45">
        <v>72.400000000000006</v>
      </c>
      <c r="B459" s="47" t="b">
        <v>1</v>
      </c>
      <c r="U459" s="36"/>
      <c r="V459" s="36"/>
      <c r="W459" s="9"/>
      <c r="X459" s="8"/>
      <c r="Y459" s="8"/>
      <c r="Z459" s="8"/>
      <c r="AA459" s="8"/>
      <c r="AB459" s="8"/>
      <c r="AC459" s="8"/>
      <c r="AD459" s="8"/>
      <c r="AE459" s="8"/>
      <c r="AG459" s="36"/>
      <c r="AH459" s="36"/>
      <c r="AI459" s="9"/>
      <c r="AJ459" s="8"/>
      <c r="AK459" s="8"/>
      <c r="AL459" s="8"/>
      <c r="AM459" s="8"/>
      <c r="AN459" s="8"/>
      <c r="AO459" s="8"/>
      <c r="AP459" s="8"/>
      <c r="AQ459" s="8"/>
      <c r="AS459" s="36"/>
      <c r="AT459" s="36"/>
      <c r="AU459" s="9"/>
      <c r="AV459" s="8"/>
      <c r="AW459" s="8"/>
      <c r="AX459" s="8"/>
      <c r="AY459" s="8"/>
      <c r="AZ459" s="8"/>
      <c r="BA459" s="8"/>
      <c r="BB459" s="8"/>
      <c r="BC459" s="8"/>
    </row>
    <row r="460" spans="1:55" x14ac:dyDescent="0.25">
      <c r="A460" s="45">
        <v>72.3</v>
      </c>
      <c r="B460" s="47" t="b">
        <v>1</v>
      </c>
      <c r="U460" s="36"/>
      <c r="V460" s="36"/>
      <c r="W460" s="9"/>
      <c r="X460" s="8"/>
      <c r="Y460" s="8"/>
      <c r="Z460" s="8"/>
      <c r="AA460" s="8"/>
      <c r="AB460" s="8"/>
      <c r="AC460" s="8"/>
      <c r="AD460" s="8"/>
      <c r="AE460" s="8"/>
      <c r="AG460" s="36"/>
      <c r="AH460" s="36"/>
      <c r="AI460" s="9"/>
      <c r="AJ460" s="8"/>
      <c r="AK460" s="8"/>
      <c r="AL460" s="8"/>
      <c r="AM460" s="8"/>
      <c r="AN460" s="8"/>
      <c r="AO460" s="8"/>
      <c r="AP460" s="8"/>
      <c r="AQ460" s="8"/>
      <c r="AS460" s="36"/>
      <c r="AT460" s="36"/>
      <c r="AU460" s="9"/>
      <c r="AV460" s="8"/>
      <c r="AW460" s="8"/>
      <c r="AX460" s="8"/>
      <c r="AY460" s="8"/>
      <c r="AZ460" s="8"/>
      <c r="BA460" s="8"/>
      <c r="BB460" s="8"/>
      <c r="BC460" s="8"/>
    </row>
    <row r="461" spans="1:55" x14ac:dyDescent="0.25">
      <c r="A461" s="45">
        <v>72.099999999999994</v>
      </c>
      <c r="B461" s="47" t="b">
        <v>1</v>
      </c>
      <c r="U461" s="36"/>
      <c r="V461" s="36"/>
      <c r="W461" s="9"/>
      <c r="X461" s="8"/>
      <c r="Y461" s="8"/>
      <c r="Z461" s="8"/>
      <c r="AA461" s="8"/>
      <c r="AB461" s="8"/>
      <c r="AC461" s="8"/>
      <c r="AD461" s="8"/>
      <c r="AE461" s="8"/>
      <c r="AG461" s="36"/>
      <c r="AH461" s="36"/>
      <c r="AI461" s="9"/>
      <c r="AJ461" s="8"/>
      <c r="AK461" s="8"/>
      <c r="AL461" s="8"/>
      <c r="AM461" s="8"/>
      <c r="AN461" s="8"/>
      <c r="AO461" s="8"/>
      <c r="AP461" s="8"/>
      <c r="AQ461" s="8"/>
      <c r="AS461" s="36"/>
      <c r="AT461" s="36"/>
      <c r="AU461" s="9"/>
      <c r="AV461" s="8"/>
      <c r="AW461" s="8"/>
      <c r="AX461" s="8"/>
      <c r="AY461" s="8"/>
      <c r="AZ461" s="8"/>
      <c r="BA461" s="8"/>
      <c r="BB461" s="8"/>
      <c r="BC461" s="8"/>
    </row>
    <row r="462" spans="1:55" x14ac:dyDescent="0.25">
      <c r="A462" s="45">
        <v>71.8</v>
      </c>
      <c r="B462" s="47" t="b">
        <v>1</v>
      </c>
      <c r="U462" s="36"/>
      <c r="V462" s="36"/>
      <c r="W462" s="9"/>
      <c r="X462" s="8"/>
      <c r="Y462" s="8"/>
      <c r="Z462" s="8"/>
      <c r="AA462" s="8"/>
      <c r="AB462" s="8"/>
      <c r="AC462" s="8"/>
      <c r="AD462" s="8"/>
      <c r="AE462" s="8"/>
      <c r="AG462" s="36"/>
      <c r="AH462" s="36"/>
      <c r="AI462" s="9"/>
      <c r="AJ462" s="8"/>
      <c r="AK462" s="8"/>
      <c r="AL462" s="8"/>
      <c r="AM462" s="8"/>
      <c r="AN462" s="8"/>
      <c r="AO462" s="8"/>
      <c r="AP462" s="8"/>
      <c r="AQ462" s="8"/>
      <c r="AS462" s="36"/>
      <c r="AT462" s="36"/>
      <c r="AU462" s="9"/>
      <c r="AV462" s="8"/>
      <c r="AW462" s="8"/>
      <c r="AX462" s="8"/>
      <c r="AY462" s="8"/>
      <c r="AZ462" s="8"/>
      <c r="BA462" s="8"/>
      <c r="BB462" s="8"/>
      <c r="BC462" s="8"/>
    </row>
    <row r="463" spans="1:55" x14ac:dyDescent="0.25">
      <c r="A463" s="45">
        <v>71.400000000000006</v>
      </c>
      <c r="B463" s="47" t="b">
        <v>1</v>
      </c>
      <c r="U463" s="36"/>
      <c r="V463" s="36"/>
      <c r="W463" s="9"/>
      <c r="X463" s="8"/>
      <c r="Y463" s="8"/>
      <c r="Z463" s="8"/>
      <c r="AA463" s="8"/>
      <c r="AB463" s="8"/>
      <c r="AC463" s="8"/>
      <c r="AD463" s="8"/>
      <c r="AE463" s="8"/>
      <c r="AG463" s="36"/>
      <c r="AH463" s="36"/>
      <c r="AI463" s="9"/>
      <c r="AJ463" s="8"/>
      <c r="AK463" s="8"/>
      <c r="AL463" s="8"/>
      <c r="AM463" s="8"/>
      <c r="AN463" s="8"/>
      <c r="AO463" s="8"/>
      <c r="AP463" s="8"/>
      <c r="AQ463" s="8"/>
      <c r="AS463" s="36"/>
      <c r="AT463" s="36"/>
      <c r="AU463" s="9"/>
      <c r="AV463" s="8"/>
      <c r="AW463" s="8"/>
      <c r="AX463" s="8"/>
      <c r="AY463" s="8"/>
      <c r="AZ463" s="8"/>
      <c r="BA463" s="8"/>
      <c r="BB463" s="8"/>
      <c r="BC463" s="8"/>
    </row>
    <row r="464" spans="1:55" x14ac:dyDescent="0.25">
      <c r="A464" s="45">
        <v>71.099999999999994</v>
      </c>
      <c r="B464" s="47" t="b">
        <v>1</v>
      </c>
      <c r="U464" s="36"/>
      <c r="V464" s="36"/>
      <c r="W464" s="9"/>
      <c r="X464" s="8"/>
      <c r="Y464" s="8"/>
      <c r="Z464" s="8"/>
      <c r="AA464" s="8"/>
      <c r="AB464" s="8"/>
      <c r="AC464" s="8"/>
      <c r="AD464" s="8"/>
      <c r="AE464" s="8"/>
      <c r="AG464" s="36"/>
      <c r="AH464" s="36"/>
      <c r="AI464" s="9"/>
      <c r="AJ464" s="8"/>
      <c r="AK464" s="8"/>
      <c r="AL464" s="8"/>
      <c r="AM464" s="8"/>
      <c r="AN464" s="8"/>
      <c r="AO464" s="8"/>
      <c r="AP464" s="8"/>
      <c r="AQ464" s="8"/>
      <c r="AS464" s="36"/>
      <c r="AT464" s="36"/>
      <c r="AU464" s="9"/>
      <c r="AV464" s="8"/>
      <c r="AW464" s="8"/>
      <c r="AX464" s="8"/>
      <c r="AY464" s="8"/>
      <c r="AZ464" s="8"/>
      <c r="BA464" s="8"/>
      <c r="BB464" s="8"/>
      <c r="BC464" s="8"/>
    </row>
    <row r="465" spans="1:55" x14ac:dyDescent="0.25">
      <c r="A465" s="45">
        <v>77</v>
      </c>
      <c r="B465" s="47" t="b">
        <v>1</v>
      </c>
      <c r="U465" s="36"/>
      <c r="V465" s="36"/>
      <c r="W465" s="9"/>
      <c r="X465" s="8"/>
      <c r="Y465" s="8"/>
      <c r="Z465" s="8"/>
      <c r="AA465" s="8"/>
      <c r="AB465" s="8"/>
      <c r="AC465" s="8"/>
      <c r="AD465" s="8"/>
      <c r="AE465" s="8"/>
      <c r="AG465" s="36"/>
      <c r="AH465" s="36"/>
      <c r="AI465" s="9"/>
      <c r="AJ465" s="8"/>
      <c r="AK465" s="8"/>
      <c r="AL465" s="8"/>
      <c r="AM465" s="8"/>
      <c r="AN465" s="8"/>
      <c r="AO465" s="8"/>
      <c r="AP465" s="8"/>
      <c r="AQ465" s="8"/>
      <c r="AS465" s="36"/>
      <c r="AT465" s="36"/>
      <c r="AU465" s="9"/>
      <c r="AV465" s="8"/>
      <c r="AW465" s="8"/>
      <c r="AX465" s="8"/>
      <c r="AY465" s="8"/>
      <c r="AZ465" s="8"/>
      <c r="BA465" s="8"/>
      <c r="BB465" s="8"/>
      <c r="BC465" s="8"/>
    </row>
    <row r="466" spans="1:55" x14ac:dyDescent="0.25">
      <c r="A466" s="45">
        <v>73</v>
      </c>
      <c r="B466" s="47" t="b">
        <v>1</v>
      </c>
      <c r="U466" s="36"/>
      <c r="V466" s="36"/>
      <c r="W466" s="9"/>
      <c r="X466" s="8"/>
      <c r="Y466" s="8"/>
      <c r="Z466" s="8"/>
      <c r="AA466" s="8"/>
      <c r="AB466" s="8"/>
      <c r="AC466" s="8"/>
      <c r="AD466" s="8"/>
      <c r="AE466" s="8"/>
      <c r="AG466" s="36"/>
      <c r="AH466" s="36"/>
      <c r="AI466" s="9"/>
      <c r="AJ466" s="8"/>
      <c r="AK466" s="8"/>
      <c r="AL466" s="8"/>
      <c r="AM466" s="8"/>
      <c r="AN466" s="8"/>
      <c r="AO466" s="8"/>
      <c r="AP466" s="8"/>
      <c r="AQ466" s="8"/>
      <c r="AS466" s="36"/>
      <c r="AT466" s="36"/>
      <c r="AU466" s="9"/>
      <c r="AV466" s="8"/>
      <c r="AW466" s="8"/>
      <c r="AX466" s="8"/>
      <c r="AY466" s="8"/>
      <c r="AZ466" s="8"/>
      <c r="BA466" s="8"/>
      <c r="BB466" s="8"/>
      <c r="BC466" s="8"/>
    </row>
    <row r="467" spans="1:55" x14ac:dyDescent="0.25">
      <c r="A467" s="45">
        <v>69.900000000000006</v>
      </c>
      <c r="B467" s="47" t="b">
        <v>1</v>
      </c>
      <c r="U467" s="36"/>
      <c r="V467" s="36"/>
      <c r="W467" s="9"/>
      <c r="X467" s="8"/>
      <c r="Y467" s="8"/>
      <c r="Z467" s="8"/>
      <c r="AA467" s="8"/>
      <c r="AB467" s="8"/>
      <c r="AC467" s="8"/>
      <c r="AD467" s="8"/>
      <c r="AE467" s="8"/>
      <c r="AG467" s="36"/>
      <c r="AH467" s="36"/>
      <c r="AI467" s="9"/>
      <c r="AJ467" s="8"/>
      <c r="AK467" s="8"/>
      <c r="AL467" s="8"/>
      <c r="AM467" s="8"/>
      <c r="AN467" s="8"/>
      <c r="AO467" s="8"/>
      <c r="AP467" s="8"/>
      <c r="AQ467" s="8"/>
      <c r="AS467" s="36"/>
      <c r="AT467" s="36"/>
      <c r="AU467" s="9"/>
      <c r="AV467" s="8"/>
      <c r="AW467" s="8"/>
      <c r="AX467" s="8"/>
      <c r="AY467" s="8"/>
      <c r="AZ467" s="8"/>
      <c r="BA467" s="8"/>
      <c r="BB467" s="8"/>
      <c r="BC467" s="8"/>
    </row>
    <row r="468" spans="1:55" x14ac:dyDescent="0.25">
      <c r="A468" s="45">
        <v>68.7</v>
      </c>
      <c r="B468" s="47" t="b">
        <v>1</v>
      </c>
      <c r="U468" s="36"/>
      <c r="V468" s="36"/>
      <c r="W468" s="9"/>
      <c r="X468" s="8"/>
      <c r="Y468" s="8"/>
      <c r="Z468" s="8"/>
      <c r="AA468" s="8"/>
      <c r="AB468" s="8"/>
      <c r="AC468" s="8"/>
      <c r="AD468" s="8"/>
      <c r="AE468" s="8"/>
      <c r="AG468" s="36"/>
      <c r="AH468" s="36"/>
      <c r="AI468" s="9"/>
      <c r="AJ468" s="8"/>
      <c r="AK468" s="8"/>
      <c r="AL468" s="8"/>
      <c r="AM468" s="8"/>
      <c r="AN468" s="8"/>
      <c r="AO468" s="8"/>
      <c r="AP468" s="8"/>
      <c r="AQ468" s="8"/>
      <c r="AS468" s="36"/>
      <c r="AT468" s="36"/>
      <c r="AU468" s="9"/>
      <c r="AV468" s="8"/>
      <c r="AW468" s="8"/>
      <c r="AX468" s="8"/>
      <c r="AY468" s="8"/>
      <c r="AZ468" s="8"/>
      <c r="BA468" s="8"/>
      <c r="BB468" s="8"/>
      <c r="BC468" s="8"/>
    </row>
    <row r="469" spans="1:55" x14ac:dyDescent="0.25">
      <c r="A469" s="45">
        <v>68.3</v>
      </c>
      <c r="B469" s="47" t="b">
        <v>1</v>
      </c>
      <c r="U469" s="36"/>
      <c r="V469" s="36"/>
      <c r="W469" s="9"/>
      <c r="X469" s="8"/>
      <c r="Y469" s="8"/>
      <c r="Z469" s="8"/>
      <c r="AA469" s="8"/>
      <c r="AB469" s="8"/>
      <c r="AC469" s="8"/>
      <c r="AD469" s="8"/>
      <c r="AE469" s="8"/>
      <c r="AG469" s="36"/>
      <c r="AH469" s="36"/>
      <c r="AI469" s="9"/>
      <c r="AJ469" s="8"/>
      <c r="AK469" s="8"/>
      <c r="AL469" s="8"/>
      <c r="AM469" s="8"/>
      <c r="AN469" s="8"/>
      <c r="AO469" s="8"/>
      <c r="AP469" s="8"/>
      <c r="AQ469" s="8"/>
      <c r="AS469" s="36"/>
      <c r="AT469" s="36"/>
      <c r="AU469" s="9"/>
      <c r="AV469" s="8"/>
      <c r="AW469" s="8"/>
      <c r="AX469" s="8"/>
      <c r="AY469" s="8"/>
      <c r="AZ469" s="8"/>
      <c r="BA469" s="8"/>
      <c r="BB469" s="8"/>
      <c r="BC469" s="8"/>
    </row>
    <row r="470" spans="1:55" x14ac:dyDescent="0.25">
      <c r="A470" s="45">
        <v>67.8</v>
      </c>
      <c r="B470" s="47" t="b">
        <v>1</v>
      </c>
      <c r="U470" s="36"/>
      <c r="V470" s="36"/>
      <c r="W470" s="9"/>
      <c r="X470" s="8"/>
      <c r="Y470" s="8"/>
      <c r="Z470" s="8"/>
      <c r="AA470" s="8"/>
      <c r="AB470" s="8"/>
      <c r="AC470" s="8"/>
      <c r="AD470" s="8"/>
      <c r="AE470" s="8"/>
      <c r="AG470" s="36"/>
      <c r="AH470" s="36"/>
      <c r="AI470" s="9"/>
      <c r="AJ470" s="8"/>
      <c r="AK470" s="8"/>
      <c r="AL470" s="8"/>
      <c r="AM470" s="8"/>
      <c r="AN470" s="8"/>
      <c r="AO470" s="8"/>
      <c r="AP470" s="8"/>
      <c r="AQ470" s="8"/>
      <c r="AS470" s="36"/>
      <c r="AT470" s="36"/>
      <c r="AU470" s="9"/>
      <c r="AV470" s="8"/>
      <c r="AW470" s="8"/>
      <c r="AX470" s="8"/>
      <c r="AY470" s="8"/>
      <c r="AZ470" s="8"/>
      <c r="BA470" s="8"/>
      <c r="BB470" s="8"/>
      <c r="BC470" s="8"/>
    </row>
    <row r="471" spans="1:55" x14ac:dyDescent="0.25">
      <c r="A471" s="45">
        <v>67.400000000000006</v>
      </c>
      <c r="B471" s="47" t="b">
        <v>1</v>
      </c>
      <c r="U471" s="36"/>
      <c r="V471" s="36"/>
      <c r="W471" s="9"/>
      <c r="X471" s="8"/>
      <c r="Y471" s="8"/>
      <c r="Z471" s="8"/>
      <c r="AA471" s="8"/>
      <c r="AB471" s="8"/>
      <c r="AC471" s="8"/>
      <c r="AD471" s="8"/>
      <c r="AE471" s="8"/>
      <c r="AG471" s="36"/>
      <c r="AH471" s="36"/>
      <c r="AI471" s="9"/>
      <c r="AJ471" s="8"/>
      <c r="AK471" s="8"/>
      <c r="AL471" s="8"/>
      <c r="AM471" s="8"/>
      <c r="AN471" s="8"/>
      <c r="AO471" s="8"/>
      <c r="AP471" s="8"/>
      <c r="AQ471" s="8"/>
      <c r="AS471" s="36"/>
      <c r="AT471" s="36"/>
      <c r="AU471" s="9"/>
      <c r="AV471" s="8"/>
      <c r="AW471" s="8"/>
      <c r="AX471" s="8"/>
      <c r="AY471" s="8"/>
      <c r="AZ471" s="8"/>
      <c r="BA471" s="8"/>
      <c r="BB471" s="8"/>
      <c r="BC471" s="8"/>
    </row>
    <row r="472" spans="1:55" x14ac:dyDescent="0.25">
      <c r="A472" s="45">
        <v>67</v>
      </c>
      <c r="B472" s="47" t="b">
        <v>1</v>
      </c>
      <c r="U472" s="36"/>
      <c r="V472" s="36"/>
      <c r="W472" s="9"/>
      <c r="X472" s="8"/>
      <c r="Y472" s="8"/>
      <c r="Z472" s="8"/>
      <c r="AA472" s="8"/>
      <c r="AB472" s="8"/>
      <c r="AC472" s="8"/>
      <c r="AD472" s="8"/>
      <c r="AE472" s="8"/>
      <c r="AG472" s="36"/>
      <c r="AH472" s="36"/>
      <c r="AI472" s="9"/>
      <c r="AJ472" s="8"/>
      <c r="AK472" s="8"/>
      <c r="AL472" s="8"/>
      <c r="AM472" s="8"/>
      <c r="AN472" s="8"/>
      <c r="AO472" s="8"/>
      <c r="AP472" s="8"/>
      <c r="AQ472" s="8"/>
      <c r="AS472" s="36"/>
      <c r="AT472" s="36"/>
      <c r="AU472" s="9"/>
      <c r="AV472" s="8"/>
      <c r="AW472" s="8"/>
      <c r="AX472" s="8"/>
      <c r="AY472" s="8"/>
      <c r="AZ472" s="8"/>
      <c r="BA472" s="8"/>
      <c r="BB472" s="8"/>
      <c r="BC472" s="8"/>
    </row>
    <row r="473" spans="1:55" x14ac:dyDescent="0.25">
      <c r="A473" s="45">
        <v>66.599999999999994</v>
      </c>
      <c r="B473" s="47" t="b">
        <v>1</v>
      </c>
      <c r="U473" s="36"/>
      <c r="V473" s="36"/>
      <c r="W473" s="9"/>
      <c r="X473" s="8"/>
      <c r="Y473" s="8"/>
      <c r="Z473" s="8"/>
      <c r="AA473" s="8"/>
      <c r="AB473" s="8"/>
      <c r="AC473" s="8"/>
      <c r="AD473" s="8"/>
      <c r="AE473" s="8"/>
      <c r="AG473" s="36"/>
      <c r="AH473" s="36"/>
      <c r="AI473" s="9"/>
      <c r="AJ473" s="8"/>
      <c r="AK473" s="8"/>
      <c r="AL473" s="8"/>
      <c r="AM473" s="8"/>
      <c r="AN473" s="8"/>
      <c r="AO473" s="8"/>
      <c r="AP473" s="8"/>
      <c r="AQ473" s="8"/>
      <c r="AS473" s="36"/>
      <c r="AT473" s="36"/>
      <c r="AU473" s="9"/>
      <c r="AV473" s="8"/>
      <c r="AW473" s="8"/>
      <c r="AX473" s="8"/>
      <c r="AY473" s="8"/>
      <c r="AZ473" s="8"/>
      <c r="BA473" s="8"/>
      <c r="BB473" s="8"/>
      <c r="BC473" s="8"/>
    </row>
    <row r="474" spans="1:55" x14ac:dyDescent="0.25">
      <c r="A474" s="45">
        <v>66.099999999999994</v>
      </c>
      <c r="B474" s="47" t="b">
        <v>1</v>
      </c>
      <c r="U474" s="36"/>
      <c r="V474" s="36"/>
      <c r="W474" s="9"/>
      <c r="X474" s="8"/>
      <c r="Y474" s="8"/>
      <c r="Z474" s="8"/>
      <c r="AA474" s="8"/>
      <c r="AB474" s="8"/>
      <c r="AC474" s="8"/>
      <c r="AD474" s="8"/>
      <c r="AE474" s="8"/>
      <c r="AG474" s="36"/>
      <c r="AH474" s="36"/>
      <c r="AI474" s="9"/>
      <c r="AJ474" s="8"/>
      <c r="AK474" s="8"/>
      <c r="AL474" s="8"/>
      <c r="AM474" s="8"/>
      <c r="AN474" s="8"/>
      <c r="AO474" s="8"/>
      <c r="AP474" s="8"/>
      <c r="AQ474" s="8"/>
      <c r="AS474" s="36"/>
      <c r="AT474" s="36"/>
      <c r="AU474" s="9"/>
      <c r="AV474" s="8"/>
      <c r="AW474" s="8"/>
      <c r="AX474" s="8"/>
      <c r="AY474" s="8"/>
      <c r="AZ474" s="8"/>
      <c r="BA474" s="8"/>
      <c r="BB474" s="8"/>
      <c r="BC474" s="8"/>
    </row>
    <row r="475" spans="1:55" x14ac:dyDescent="0.25">
      <c r="A475" s="45">
        <v>65.599999999999994</v>
      </c>
      <c r="B475" s="47" t="b">
        <v>1</v>
      </c>
      <c r="U475" s="36"/>
      <c r="V475" s="36"/>
      <c r="W475" s="9"/>
      <c r="X475" s="8"/>
      <c r="Y475" s="8"/>
      <c r="Z475" s="8"/>
      <c r="AA475" s="8"/>
      <c r="AB475" s="8"/>
      <c r="AC475" s="8"/>
      <c r="AD475" s="8"/>
      <c r="AE475" s="8"/>
      <c r="AG475" s="36"/>
      <c r="AH475" s="36"/>
      <c r="AI475" s="9"/>
      <c r="AJ475" s="8"/>
      <c r="AK475" s="8"/>
      <c r="AL475" s="8"/>
      <c r="AM475" s="8"/>
      <c r="AN475" s="8"/>
      <c r="AO475" s="8"/>
      <c r="AP475" s="8"/>
      <c r="AQ475" s="8"/>
      <c r="AS475" s="36"/>
      <c r="AT475" s="36"/>
      <c r="AU475" s="9"/>
      <c r="AV475" s="8"/>
      <c r="AW475" s="8"/>
      <c r="AX475" s="8"/>
      <c r="AY475" s="8"/>
      <c r="AZ475" s="8"/>
      <c r="BA475" s="8"/>
      <c r="BB475" s="8"/>
      <c r="BC475" s="8"/>
    </row>
    <row r="476" spans="1:55" x14ac:dyDescent="0.25">
      <c r="A476" s="45">
        <v>65</v>
      </c>
      <c r="B476" s="47" t="b">
        <v>1</v>
      </c>
      <c r="U476" s="36"/>
      <c r="V476" s="36"/>
      <c r="W476" s="9"/>
      <c r="X476" s="8"/>
      <c r="Y476" s="8"/>
      <c r="Z476" s="8"/>
      <c r="AA476" s="8"/>
      <c r="AB476" s="8"/>
      <c r="AC476" s="8"/>
      <c r="AD476" s="8"/>
      <c r="AE476" s="8"/>
      <c r="AG476" s="36"/>
      <c r="AH476" s="36"/>
      <c r="AI476" s="9"/>
      <c r="AJ476" s="8"/>
      <c r="AK476" s="8"/>
      <c r="AL476" s="8"/>
      <c r="AM476" s="8"/>
      <c r="AN476" s="8"/>
      <c r="AO476" s="8"/>
      <c r="AP476" s="8"/>
      <c r="AQ476" s="8"/>
      <c r="AS476" s="36"/>
      <c r="AT476" s="36"/>
      <c r="AU476" s="9"/>
      <c r="AV476" s="8"/>
      <c r="AW476" s="8"/>
      <c r="AX476" s="8"/>
      <c r="AY476" s="8"/>
      <c r="AZ476" s="8"/>
      <c r="BA476" s="8"/>
      <c r="BB476" s="8"/>
      <c r="BC476" s="8"/>
    </row>
    <row r="477" spans="1:55" x14ac:dyDescent="0.25">
      <c r="A477" s="45">
        <v>64.099999999999994</v>
      </c>
      <c r="B477" s="47" t="b">
        <v>1</v>
      </c>
      <c r="U477" s="36"/>
      <c r="V477" s="36"/>
      <c r="W477" s="9"/>
      <c r="X477" s="8"/>
      <c r="Y477" s="8"/>
      <c r="Z477" s="8"/>
      <c r="AA477" s="8"/>
      <c r="AB477" s="8"/>
      <c r="AC477" s="8"/>
      <c r="AD477" s="8"/>
      <c r="AE477" s="8"/>
      <c r="AG477" s="36"/>
      <c r="AH477" s="36"/>
      <c r="AI477" s="9"/>
      <c r="AJ477" s="8"/>
      <c r="AK477" s="8"/>
      <c r="AL477" s="8"/>
      <c r="AM477" s="8"/>
      <c r="AN477" s="8"/>
      <c r="AO477" s="8"/>
      <c r="AP477" s="8"/>
      <c r="AQ477" s="8"/>
      <c r="AS477" s="36"/>
      <c r="AT477" s="36"/>
      <c r="AU477" s="9"/>
      <c r="AV477" s="8"/>
      <c r="AW477" s="8"/>
      <c r="AX477" s="8"/>
      <c r="AY477" s="8"/>
      <c r="AZ477" s="8"/>
      <c r="BA477" s="8"/>
      <c r="BB477" s="8"/>
      <c r="BC477" s="8"/>
    </row>
    <row r="478" spans="1:55" x14ac:dyDescent="0.25">
      <c r="A478" s="45">
        <v>62.9</v>
      </c>
      <c r="B478" s="47" t="b">
        <v>1</v>
      </c>
      <c r="U478" s="36"/>
      <c r="V478" s="36"/>
      <c r="W478" s="9"/>
      <c r="X478" s="8"/>
      <c r="Y478" s="8"/>
      <c r="Z478" s="8"/>
      <c r="AA478" s="8"/>
      <c r="AB478" s="8"/>
      <c r="AC478" s="8"/>
      <c r="AD478" s="8"/>
      <c r="AE478" s="8"/>
      <c r="AG478" s="36"/>
      <c r="AH478" s="36"/>
      <c r="AI478" s="9"/>
      <c r="AJ478" s="8"/>
      <c r="AK478" s="8"/>
      <c r="AL478" s="8"/>
      <c r="AM478" s="8"/>
      <c r="AN478" s="8"/>
      <c r="AO478" s="8"/>
      <c r="AP478" s="8"/>
      <c r="AQ478" s="8"/>
      <c r="AS478" s="36"/>
      <c r="AT478" s="36"/>
      <c r="AU478" s="9"/>
      <c r="AV478" s="8"/>
      <c r="AW478" s="8"/>
      <c r="AX478" s="8"/>
      <c r="AY478" s="8"/>
      <c r="AZ478" s="8"/>
      <c r="BA478" s="8"/>
      <c r="BB478" s="8"/>
      <c r="BC478" s="8"/>
    </row>
    <row r="479" spans="1:55" x14ac:dyDescent="0.25">
      <c r="A479" s="45">
        <v>61.5</v>
      </c>
      <c r="B479" s="47" t="b">
        <v>1</v>
      </c>
      <c r="U479" s="36"/>
      <c r="V479" s="36"/>
      <c r="W479" s="9"/>
      <c r="X479" s="8"/>
      <c r="Y479" s="8"/>
      <c r="Z479" s="8"/>
      <c r="AA479" s="8"/>
      <c r="AB479" s="8"/>
      <c r="AC479" s="8"/>
      <c r="AD479" s="8"/>
      <c r="AE479" s="8"/>
      <c r="AG479" s="36"/>
      <c r="AH479" s="36"/>
      <c r="AI479" s="9"/>
      <c r="AJ479" s="8"/>
      <c r="AK479" s="8"/>
      <c r="AL479" s="8"/>
      <c r="AM479" s="8"/>
      <c r="AN479" s="8"/>
      <c r="AO479" s="8"/>
      <c r="AP479" s="8"/>
      <c r="AQ479" s="8"/>
      <c r="AS479" s="36"/>
      <c r="AT479" s="36"/>
      <c r="AU479" s="9"/>
      <c r="AV479" s="8"/>
      <c r="AW479" s="8"/>
      <c r="AX479" s="8"/>
      <c r="AY479" s="8"/>
      <c r="AZ479" s="8"/>
      <c r="BA479" s="8"/>
      <c r="BB479" s="8"/>
      <c r="BC479" s="8"/>
    </row>
    <row r="480" spans="1:55" x14ac:dyDescent="0.25">
      <c r="A480" s="45">
        <v>63</v>
      </c>
      <c r="B480" s="47" t="b">
        <v>1</v>
      </c>
      <c r="U480" s="36"/>
      <c r="V480" s="36"/>
      <c r="W480" s="9"/>
      <c r="X480" s="8"/>
      <c r="Y480" s="8"/>
      <c r="Z480" s="8"/>
      <c r="AA480" s="8"/>
      <c r="AB480" s="8"/>
      <c r="AC480" s="8"/>
      <c r="AD480" s="8"/>
      <c r="AE480" s="8"/>
      <c r="AG480" s="36"/>
      <c r="AH480" s="36"/>
      <c r="AI480" s="9"/>
      <c r="AJ480" s="8"/>
      <c r="AK480" s="8"/>
      <c r="AL480" s="8"/>
      <c r="AM480" s="8"/>
      <c r="AN480" s="8"/>
      <c r="AO480" s="8"/>
      <c r="AP480" s="8"/>
      <c r="AQ480" s="8"/>
      <c r="AS480" s="36"/>
      <c r="AT480" s="36"/>
      <c r="AU480" s="9"/>
      <c r="AV480" s="8"/>
      <c r="AW480" s="8"/>
      <c r="AX480" s="8"/>
      <c r="AY480" s="8"/>
      <c r="AZ480" s="8"/>
      <c r="BA480" s="8"/>
      <c r="BB480" s="8"/>
      <c r="BC480" s="8"/>
    </row>
    <row r="481" spans="1:55" x14ac:dyDescent="0.25">
      <c r="A481" s="45">
        <v>59.3</v>
      </c>
      <c r="B481" s="47" t="b">
        <v>1</v>
      </c>
      <c r="U481" s="36"/>
      <c r="V481" s="36"/>
      <c r="W481" s="9"/>
      <c r="X481" s="8"/>
      <c r="Y481" s="8"/>
      <c r="Z481" s="8"/>
      <c r="AA481" s="8"/>
      <c r="AB481" s="8"/>
      <c r="AC481" s="8"/>
      <c r="AD481" s="8"/>
      <c r="AE481" s="8"/>
      <c r="AG481" s="36"/>
      <c r="AH481" s="36"/>
      <c r="AI481" s="9"/>
      <c r="AJ481" s="8"/>
      <c r="AK481" s="8"/>
      <c r="AL481" s="8"/>
      <c r="AM481" s="8"/>
      <c r="AN481" s="8"/>
      <c r="AO481" s="8"/>
      <c r="AP481" s="8"/>
      <c r="AQ481" s="8"/>
      <c r="AS481" s="36"/>
      <c r="AT481" s="36"/>
      <c r="AU481" s="9"/>
      <c r="AV481" s="8"/>
      <c r="AW481" s="8"/>
      <c r="AX481" s="8"/>
      <c r="AY481" s="8"/>
      <c r="AZ481" s="8"/>
      <c r="BA481" s="8"/>
      <c r="BB481" s="8"/>
      <c r="BC481" s="8"/>
    </row>
    <row r="482" spans="1:55" x14ac:dyDescent="0.25">
      <c r="A482" s="45">
        <v>58.5</v>
      </c>
      <c r="B482" s="47" t="b">
        <v>1</v>
      </c>
      <c r="U482" s="36"/>
      <c r="V482" s="36"/>
      <c r="W482" s="9"/>
      <c r="X482" s="8"/>
      <c r="Y482" s="8"/>
      <c r="Z482" s="8"/>
      <c r="AA482" s="8"/>
      <c r="AB482" s="8"/>
      <c r="AC482" s="8"/>
      <c r="AD482" s="8"/>
      <c r="AE482" s="8"/>
      <c r="AG482" s="36"/>
      <c r="AH482" s="36"/>
      <c r="AI482" s="9"/>
      <c r="AJ482" s="8"/>
      <c r="AK482" s="8"/>
      <c r="AL482" s="8"/>
      <c r="AM482" s="8"/>
      <c r="AN482" s="8"/>
      <c r="AO482" s="8"/>
      <c r="AP482" s="8"/>
      <c r="AQ482" s="8"/>
      <c r="AS482" s="36"/>
      <c r="AT482" s="36"/>
      <c r="AU482" s="9"/>
      <c r="AV482" s="8"/>
      <c r="AW482" s="8"/>
      <c r="AX482" s="8"/>
      <c r="AY482" s="8"/>
      <c r="AZ482" s="8"/>
      <c r="BA482" s="8"/>
      <c r="BB482" s="8"/>
      <c r="BC482" s="8"/>
    </row>
    <row r="483" spans="1:55" x14ac:dyDescent="0.25">
      <c r="A483" s="45">
        <v>57.7</v>
      </c>
      <c r="B483" s="47" t="b">
        <v>1</v>
      </c>
      <c r="U483" s="36"/>
      <c r="V483" s="36"/>
      <c r="W483" s="9"/>
      <c r="X483" s="8"/>
      <c r="Y483" s="8"/>
      <c r="Z483" s="8"/>
      <c r="AA483" s="8"/>
      <c r="AB483" s="8"/>
      <c r="AC483" s="8"/>
      <c r="AD483" s="8"/>
      <c r="AE483" s="8"/>
      <c r="AG483" s="36"/>
      <c r="AH483" s="36"/>
      <c r="AI483" s="9"/>
      <c r="AJ483" s="8"/>
      <c r="AK483" s="8"/>
      <c r="AL483" s="8"/>
      <c r="AM483" s="8"/>
      <c r="AN483" s="8"/>
      <c r="AO483" s="8"/>
      <c r="AP483" s="8"/>
      <c r="AQ483" s="8"/>
      <c r="AS483" s="36"/>
      <c r="AT483" s="36"/>
      <c r="AU483" s="9"/>
      <c r="AV483" s="8"/>
      <c r="AW483" s="8"/>
      <c r="AX483" s="8"/>
      <c r="AY483" s="8"/>
      <c r="AZ483" s="8"/>
      <c r="BA483" s="8"/>
      <c r="BB483" s="8"/>
      <c r="BC483" s="8"/>
    </row>
    <row r="484" spans="1:55" x14ac:dyDescent="0.25">
      <c r="A484" s="45">
        <v>57.3</v>
      </c>
      <c r="B484" s="47" t="b">
        <v>1</v>
      </c>
      <c r="U484" s="36"/>
      <c r="V484" s="36"/>
      <c r="W484" s="9"/>
      <c r="X484" s="8"/>
      <c r="Y484" s="8"/>
      <c r="Z484" s="8"/>
      <c r="AA484" s="8"/>
      <c r="AB484" s="8"/>
      <c r="AC484" s="8"/>
      <c r="AD484" s="8"/>
      <c r="AE484" s="8"/>
      <c r="AG484" s="36"/>
      <c r="AH484" s="36"/>
      <c r="AI484" s="9"/>
      <c r="AJ484" s="8"/>
      <c r="AK484" s="8"/>
      <c r="AL484" s="8"/>
      <c r="AM484" s="8"/>
      <c r="AN484" s="8"/>
      <c r="AO484" s="8"/>
      <c r="AP484" s="8"/>
      <c r="AQ484" s="8"/>
      <c r="AS484" s="36"/>
      <c r="AT484" s="36"/>
      <c r="AU484" s="9"/>
      <c r="AV484" s="8"/>
      <c r="AW484" s="8"/>
      <c r="AX484" s="8"/>
      <c r="AY484" s="8"/>
      <c r="AZ484" s="8"/>
      <c r="BA484" s="8"/>
      <c r="BB484" s="8"/>
      <c r="BC484" s="8"/>
    </row>
    <row r="485" spans="1:55" x14ac:dyDescent="0.25">
      <c r="A485" s="45">
        <v>56.7</v>
      </c>
      <c r="B485" s="47" t="b">
        <v>1</v>
      </c>
      <c r="U485" s="36"/>
      <c r="V485" s="36"/>
      <c r="W485" s="9"/>
      <c r="X485" s="8"/>
      <c r="Y485" s="8"/>
      <c r="Z485" s="8"/>
      <c r="AA485" s="8"/>
      <c r="AB485" s="8"/>
      <c r="AC485" s="8"/>
      <c r="AD485" s="8"/>
      <c r="AE485" s="8"/>
      <c r="AG485" s="36"/>
      <c r="AH485" s="36"/>
      <c r="AI485" s="9"/>
      <c r="AJ485" s="8"/>
      <c r="AK485" s="8"/>
      <c r="AL485" s="8"/>
      <c r="AM485" s="8"/>
      <c r="AN485" s="8"/>
      <c r="AO485" s="8"/>
      <c r="AP485" s="8"/>
      <c r="AQ485" s="8"/>
      <c r="AS485" s="36"/>
      <c r="AT485" s="36"/>
      <c r="AU485" s="9"/>
      <c r="AV485" s="8"/>
      <c r="AW485" s="8"/>
      <c r="AX485" s="8"/>
      <c r="AY485" s="8"/>
      <c r="AZ485" s="8"/>
      <c r="BA485" s="8"/>
      <c r="BB485" s="8"/>
      <c r="BC485" s="8"/>
    </row>
    <row r="486" spans="1:55" x14ac:dyDescent="0.25">
      <c r="A486" s="45">
        <v>56.4</v>
      </c>
      <c r="B486" s="47" t="b">
        <v>1</v>
      </c>
      <c r="U486" s="36"/>
      <c r="V486" s="36"/>
      <c r="W486" s="9"/>
      <c r="X486" s="8"/>
      <c r="Y486" s="8"/>
      <c r="Z486" s="8"/>
      <c r="AA486" s="8"/>
      <c r="AB486" s="8"/>
      <c r="AC486" s="8"/>
      <c r="AD486" s="8"/>
      <c r="AE486" s="8"/>
      <c r="AG486" s="36"/>
      <c r="AH486" s="36"/>
      <c r="AI486" s="9"/>
      <c r="AJ486" s="8"/>
      <c r="AK486" s="8"/>
      <c r="AL486" s="8"/>
      <c r="AM486" s="8"/>
      <c r="AN486" s="8"/>
      <c r="AO486" s="8"/>
      <c r="AP486" s="8"/>
      <c r="AQ486" s="8"/>
      <c r="AS486" s="36"/>
      <c r="AT486" s="36"/>
      <c r="AU486" s="9"/>
      <c r="AV486" s="8"/>
      <c r="AW486" s="8"/>
      <c r="AX486" s="8"/>
      <c r="AY486" s="8"/>
      <c r="AZ486" s="8"/>
      <c r="BA486" s="8"/>
      <c r="BB486" s="8"/>
      <c r="BC486" s="8"/>
    </row>
    <row r="487" spans="1:55" x14ac:dyDescent="0.25">
      <c r="A487" s="45">
        <v>55.9</v>
      </c>
      <c r="B487" s="47" t="b">
        <v>1</v>
      </c>
      <c r="U487" s="36"/>
      <c r="V487" s="36"/>
      <c r="W487" s="9"/>
      <c r="X487" s="8"/>
      <c r="Y487" s="8"/>
      <c r="Z487" s="8"/>
      <c r="AA487" s="8"/>
      <c r="AB487" s="8"/>
      <c r="AC487" s="8"/>
      <c r="AD487" s="8"/>
      <c r="AE487" s="8"/>
      <c r="AG487" s="36"/>
      <c r="AH487" s="36"/>
      <c r="AI487" s="9"/>
      <c r="AJ487" s="8"/>
      <c r="AK487" s="8"/>
      <c r="AL487" s="8"/>
      <c r="AM487" s="8"/>
      <c r="AN487" s="8"/>
      <c r="AO487" s="8"/>
      <c r="AP487" s="8"/>
      <c r="AQ487" s="8"/>
      <c r="AS487" s="36"/>
      <c r="AT487" s="36"/>
      <c r="AU487" s="9"/>
      <c r="AV487" s="8"/>
      <c r="AW487" s="8"/>
      <c r="AX487" s="8"/>
      <c r="AY487" s="8"/>
      <c r="AZ487" s="8"/>
      <c r="BA487" s="8"/>
      <c r="BB487" s="8"/>
      <c r="BC487" s="8"/>
    </row>
    <row r="488" spans="1:55" x14ac:dyDescent="0.25">
      <c r="A488" s="45">
        <v>55.6</v>
      </c>
      <c r="B488" s="47" t="b">
        <v>1</v>
      </c>
      <c r="U488" s="36"/>
      <c r="V488" s="36"/>
      <c r="W488" s="9"/>
      <c r="X488" s="8"/>
      <c r="Y488" s="8"/>
      <c r="Z488" s="8"/>
      <c r="AA488" s="8"/>
      <c r="AB488" s="8"/>
      <c r="AC488" s="8"/>
      <c r="AD488" s="8"/>
      <c r="AE488" s="8"/>
      <c r="AG488" s="36"/>
      <c r="AH488" s="36"/>
      <c r="AI488" s="9"/>
      <c r="AJ488" s="8"/>
      <c r="AK488" s="8"/>
      <c r="AL488" s="8"/>
      <c r="AM488" s="8"/>
      <c r="AN488" s="8"/>
      <c r="AO488" s="8"/>
      <c r="AP488" s="8"/>
      <c r="AQ488" s="8"/>
      <c r="AS488" s="36"/>
      <c r="AT488" s="36"/>
      <c r="AU488" s="9"/>
      <c r="AV488" s="8"/>
      <c r="AW488" s="8"/>
      <c r="AX488" s="8"/>
      <c r="AY488" s="8"/>
      <c r="AZ488" s="8"/>
      <c r="BA488" s="8"/>
      <c r="BB488" s="8"/>
      <c r="BC488" s="8"/>
    </row>
    <row r="489" spans="1:55" x14ac:dyDescent="0.25">
      <c r="A489" s="45">
        <v>55.3</v>
      </c>
      <c r="B489" s="47" t="b">
        <v>1</v>
      </c>
      <c r="U489" s="36"/>
      <c r="V489" s="36"/>
      <c r="W489" s="9"/>
      <c r="X489" s="8"/>
      <c r="Y489" s="8"/>
      <c r="Z489" s="8"/>
      <c r="AA489" s="8"/>
      <c r="AB489" s="8"/>
      <c r="AC489" s="8"/>
      <c r="AD489" s="8"/>
      <c r="AE489" s="8"/>
      <c r="AG489" s="36"/>
      <c r="AH489" s="36"/>
      <c r="AI489" s="9"/>
      <c r="AJ489" s="8"/>
      <c r="AK489" s="8"/>
      <c r="AL489" s="8"/>
      <c r="AM489" s="8"/>
      <c r="AN489" s="8"/>
      <c r="AO489" s="8"/>
      <c r="AP489" s="8"/>
      <c r="AQ489" s="8"/>
      <c r="AS489" s="36"/>
      <c r="AT489" s="36"/>
      <c r="AU489" s="9"/>
      <c r="AV489" s="8"/>
      <c r="AW489" s="8"/>
      <c r="AX489" s="8"/>
      <c r="AY489" s="8"/>
      <c r="AZ489" s="8"/>
      <c r="BA489" s="8"/>
      <c r="BB489" s="8"/>
      <c r="BC489" s="8"/>
    </row>
    <row r="490" spans="1:55" x14ac:dyDescent="0.25">
      <c r="A490" s="45">
        <v>54.8</v>
      </c>
      <c r="B490" s="47" t="b">
        <v>1</v>
      </c>
      <c r="U490" s="36"/>
      <c r="V490" s="36"/>
      <c r="W490" s="9"/>
      <c r="X490" s="8"/>
      <c r="Y490" s="8"/>
      <c r="Z490" s="8"/>
      <c r="AA490" s="8"/>
      <c r="AB490" s="8"/>
      <c r="AC490" s="8"/>
      <c r="AD490" s="8"/>
      <c r="AE490" s="8"/>
      <c r="AG490" s="36"/>
      <c r="AH490" s="36"/>
      <c r="AI490" s="9"/>
      <c r="AJ490" s="8"/>
      <c r="AK490" s="8"/>
      <c r="AL490" s="8"/>
      <c r="AM490" s="8"/>
      <c r="AN490" s="8"/>
      <c r="AO490" s="8"/>
      <c r="AP490" s="8"/>
      <c r="AQ490" s="8"/>
      <c r="AS490" s="36"/>
      <c r="AT490" s="36"/>
      <c r="AU490" s="9"/>
      <c r="AV490" s="8"/>
      <c r="AW490" s="8"/>
      <c r="AX490" s="8"/>
      <c r="AY490" s="8"/>
      <c r="AZ490" s="8"/>
      <c r="BA490" s="8"/>
      <c r="BB490" s="8"/>
      <c r="BC490" s="8"/>
    </row>
    <row r="491" spans="1:55" x14ac:dyDescent="0.25">
      <c r="A491" s="45">
        <v>54.2</v>
      </c>
      <c r="B491" s="47" t="b">
        <v>1</v>
      </c>
      <c r="U491" s="36"/>
      <c r="V491" s="36"/>
      <c r="W491" s="9"/>
      <c r="X491" s="8"/>
      <c r="Y491" s="8"/>
      <c r="Z491" s="8"/>
      <c r="AA491" s="8"/>
      <c r="AB491" s="8"/>
      <c r="AC491" s="8"/>
      <c r="AD491" s="8"/>
      <c r="AE491" s="8"/>
      <c r="AG491" s="36"/>
      <c r="AH491" s="36"/>
      <c r="AI491" s="9"/>
      <c r="AJ491" s="8"/>
      <c r="AK491" s="8"/>
      <c r="AL491" s="8"/>
      <c r="AM491" s="8"/>
      <c r="AN491" s="8"/>
      <c r="AO491" s="8"/>
      <c r="AP491" s="8"/>
      <c r="AQ491" s="8"/>
      <c r="AS491" s="36"/>
      <c r="AT491" s="36"/>
      <c r="AU491" s="9"/>
      <c r="AV491" s="8"/>
      <c r="AW491" s="8"/>
      <c r="AX491" s="8"/>
      <c r="AY491" s="8"/>
      <c r="AZ491" s="8"/>
      <c r="BA491" s="8"/>
      <c r="BB491" s="8"/>
      <c r="BC491" s="8"/>
    </row>
    <row r="492" spans="1:55" x14ac:dyDescent="0.25">
      <c r="A492" s="45">
        <v>53.6</v>
      </c>
      <c r="B492" s="47" t="b">
        <v>1</v>
      </c>
      <c r="U492" s="36"/>
      <c r="V492" s="36"/>
      <c r="W492" s="9"/>
      <c r="X492" s="8"/>
      <c r="Y492" s="8"/>
      <c r="Z492" s="8"/>
      <c r="AA492" s="8"/>
      <c r="AB492" s="8"/>
      <c r="AC492" s="8"/>
      <c r="AD492" s="8"/>
      <c r="AE492" s="8"/>
      <c r="AG492" s="36"/>
      <c r="AH492" s="36"/>
      <c r="AI492" s="9"/>
      <c r="AJ492" s="8"/>
      <c r="AK492" s="8"/>
      <c r="AL492" s="8"/>
      <c r="AM492" s="8"/>
      <c r="AN492" s="8"/>
      <c r="AO492" s="8"/>
      <c r="AP492" s="8"/>
      <c r="AQ492" s="8"/>
      <c r="AS492" s="36"/>
      <c r="AT492" s="36"/>
      <c r="AU492" s="9"/>
      <c r="AV492" s="8"/>
      <c r="AW492" s="8"/>
      <c r="AX492" s="8"/>
      <c r="AY492" s="8"/>
      <c r="AZ492" s="8"/>
      <c r="BA492" s="8"/>
      <c r="BB492" s="8"/>
      <c r="BC492" s="8"/>
    </row>
    <row r="493" spans="1:55" x14ac:dyDescent="0.25">
      <c r="A493" s="45">
        <v>53.3</v>
      </c>
      <c r="B493" s="47" t="b">
        <v>1</v>
      </c>
      <c r="U493" s="36"/>
      <c r="V493" s="36"/>
      <c r="W493" s="9"/>
      <c r="X493" s="8"/>
      <c r="Y493" s="8"/>
      <c r="Z493" s="8"/>
      <c r="AA493" s="8"/>
      <c r="AB493" s="8"/>
      <c r="AC493" s="8"/>
      <c r="AD493" s="8"/>
      <c r="AE493" s="8"/>
      <c r="AG493" s="36"/>
      <c r="AH493" s="36"/>
      <c r="AI493" s="9"/>
      <c r="AJ493" s="8"/>
      <c r="AK493" s="8"/>
      <c r="AL493" s="8"/>
      <c r="AM493" s="8"/>
      <c r="AN493" s="8"/>
      <c r="AO493" s="8"/>
      <c r="AP493" s="8"/>
      <c r="AQ493" s="8"/>
      <c r="AS493" s="36"/>
      <c r="AT493" s="36"/>
      <c r="AU493" s="9"/>
      <c r="AV493" s="8"/>
      <c r="AW493" s="8"/>
      <c r="AX493" s="8"/>
      <c r="AY493" s="8"/>
      <c r="AZ493" s="8"/>
      <c r="BA493" s="8"/>
      <c r="BB493" s="8"/>
      <c r="BC493" s="8"/>
    </row>
    <row r="494" spans="1:55" x14ac:dyDescent="0.25">
      <c r="A494" s="45">
        <v>52.8</v>
      </c>
      <c r="B494" s="47" t="b">
        <v>1</v>
      </c>
      <c r="U494" s="36"/>
      <c r="V494" s="36"/>
      <c r="W494" s="9"/>
      <c r="X494" s="8"/>
      <c r="Y494" s="8"/>
      <c r="Z494" s="8"/>
      <c r="AA494" s="8"/>
      <c r="AB494" s="8"/>
      <c r="AC494" s="8"/>
      <c r="AD494" s="8"/>
      <c r="AE494" s="8"/>
      <c r="AG494" s="36"/>
      <c r="AH494" s="36"/>
      <c r="AI494" s="9"/>
      <c r="AJ494" s="8"/>
      <c r="AK494" s="8"/>
      <c r="AL494" s="8"/>
      <c r="AM494" s="8"/>
      <c r="AN494" s="8"/>
      <c r="AO494" s="8"/>
      <c r="AP494" s="8"/>
      <c r="AQ494" s="8"/>
      <c r="AS494" s="36"/>
      <c r="AT494" s="36"/>
      <c r="AU494" s="9"/>
      <c r="AV494" s="8"/>
      <c r="AW494" s="8"/>
      <c r="AX494" s="8"/>
      <c r="AY494" s="8"/>
      <c r="AZ494" s="8"/>
      <c r="BA494" s="8"/>
      <c r="BB494" s="8"/>
      <c r="BC494" s="8"/>
    </row>
    <row r="495" spans="1:55" x14ac:dyDescent="0.25">
      <c r="A495" s="45">
        <v>52.1</v>
      </c>
      <c r="B495" s="47" t="b">
        <v>1</v>
      </c>
      <c r="U495" s="36"/>
      <c r="V495" s="36"/>
      <c r="W495" s="9"/>
      <c r="X495" s="8"/>
      <c r="Y495" s="8"/>
      <c r="Z495" s="8"/>
      <c r="AA495" s="8"/>
      <c r="AB495" s="8"/>
      <c r="AC495" s="8"/>
      <c r="AD495" s="8"/>
      <c r="AE495" s="8"/>
      <c r="AG495" s="36"/>
      <c r="AH495" s="36"/>
      <c r="AI495" s="9"/>
      <c r="AJ495" s="8"/>
      <c r="AK495" s="8"/>
      <c r="AL495" s="8"/>
      <c r="AM495" s="8"/>
      <c r="AN495" s="8"/>
      <c r="AO495" s="8"/>
      <c r="AP495" s="8"/>
      <c r="AQ495" s="8"/>
      <c r="AS495" s="36"/>
      <c r="AT495" s="36"/>
      <c r="AU495" s="9"/>
      <c r="AV495" s="8"/>
      <c r="AW495" s="8"/>
      <c r="AX495" s="8"/>
      <c r="AY495" s="8"/>
      <c r="AZ495" s="8"/>
      <c r="BA495" s="8"/>
      <c r="BB495" s="8"/>
      <c r="BC495" s="8"/>
    </row>
    <row r="496" spans="1:55" x14ac:dyDescent="0.25">
      <c r="A496" s="45">
        <v>51.8</v>
      </c>
      <c r="B496" s="47" t="b">
        <v>1</v>
      </c>
      <c r="U496" s="36"/>
      <c r="V496" s="36"/>
      <c r="W496" s="9"/>
      <c r="X496" s="8"/>
      <c r="Y496" s="8"/>
      <c r="Z496" s="8"/>
      <c r="AA496" s="8"/>
      <c r="AB496" s="8"/>
      <c r="AC496" s="8"/>
      <c r="AD496" s="8"/>
      <c r="AE496" s="8"/>
      <c r="AG496" s="36"/>
      <c r="AH496" s="36"/>
      <c r="AI496" s="9"/>
      <c r="AJ496" s="8"/>
      <c r="AK496" s="8"/>
      <c r="AL496" s="8"/>
      <c r="AM496" s="8"/>
      <c r="AN496" s="8"/>
      <c r="AO496" s="8"/>
      <c r="AP496" s="8"/>
      <c r="AQ496" s="8"/>
      <c r="AS496" s="36"/>
      <c r="AT496" s="36"/>
      <c r="AU496" s="9"/>
      <c r="AV496" s="8"/>
      <c r="AW496" s="8"/>
      <c r="AX496" s="8"/>
      <c r="AY496" s="8"/>
      <c r="AZ496" s="8"/>
      <c r="BA496" s="8"/>
      <c r="BB496" s="8"/>
      <c r="BC496" s="8"/>
    </row>
    <row r="497" spans="1:55" x14ac:dyDescent="0.25">
      <c r="A497" s="45">
        <v>51.6</v>
      </c>
      <c r="B497" s="47" t="b">
        <v>1</v>
      </c>
      <c r="U497" s="36"/>
      <c r="V497" s="36"/>
      <c r="W497" s="9"/>
      <c r="X497" s="8"/>
      <c r="Y497" s="8"/>
      <c r="Z497" s="8"/>
      <c r="AA497" s="8"/>
      <c r="AB497" s="8"/>
      <c r="AC497" s="8"/>
      <c r="AD497" s="8"/>
      <c r="AE497" s="8"/>
      <c r="AG497" s="36"/>
      <c r="AH497" s="36"/>
      <c r="AI497" s="9"/>
      <c r="AJ497" s="8"/>
      <c r="AK497" s="8"/>
      <c r="AL497" s="8"/>
      <c r="AM497" s="8"/>
      <c r="AN497" s="8"/>
      <c r="AO497" s="8"/>
      <c r="AP497" s="8"/>
      <c r="AQ497" s="8"/>
      <c r="AS497" s="36"/>
      <c r="AT497" s="36"/>
      <c r="AU497" s="9"/>
      <c r="AV497" s="8"/>
      <c r="AW497" s="8"/>
      <c r="AX497" s="8"/>
      <c r="AY497" s="8"/>
      <c r="AZ497" s="8"/>
      <c r="BA497" s="8"/>
      <c r="BB497" s="8"/>
      <c r="BC497" s="8"/>
    </row>
    <row r="498" spans="1:55" x14ac:dyDescent="0.25">
      <c r="A498" s="45">
        <v>51.5</v>
      </c>
      <c r="B498" s="47" t="b">
        <v>1</v>
      </c>
      <c r="U498" s="36"/>
      <c r="V498" s="36"/>
      <c r="W498" s="9"/>
      <c r="X498" s="8"/>
      <c r="Y498" s="8"/>
      <c r="Z498" s="8"/>
      <c r="AA498" s="8"/>
      <c r="AB498" s="8"/>
      <c r="AC498" s="8"/>
      <c r="AD498" s="8"/>
      <c r="AE498" s="8"/>
      <c r="AG498" s="36"/>
      <c r="AH498" s="36"/>
      <c r="AI498" s="9"/>
      <c r="AJ498" s="8"/>
      <c r="AK498" s="8"/>
      <c r="AL498" s="8"/>
      <c r="AM498" s="8"/>
      <c r="AN498" s="8"/>
      <c r="AO498" s="8"/>
      <c r="AP498" s="8"/>
      <c r="AQ498" s="8"/>
      <c r="AS498" s="36"/>
      <c r="AT498" s="36"/>
      <c r="AU498" s="9"/>
      <c r="AV498" s="8"/>
      <c r="AW498" s="8"/>
      <c r="AX498" s="8"/>
      <c r="AY498" s="8"/>
      <c r="AZ498" s="8"/>
      <c r="BA498" s="8"/>
      <c r="BB498" s="8"/>
      <c r="BC498" s="8"/>
    </row>
    <row r="499" spans="1:55" x14ac:dyDescent="0.25">
      <c r="A499" s="45">
        <v>51.4</v>
      </c>
      <c r="B499" s="47" t="b">
        <v>1</v>
      </c>
      <c r="U499" s="36"/>
      <c r="V499" s="36"/>
      <c r="W499" s="9"/>
      <c r="X499" s="8"/>
      <c r="Y499" s="8"/>
      <c r="Z499" s="8"/>
      <c r="AA499" s="8"/>
      <c r="AB499" s="8"/>
      <c r="AC499" s="8"/>
      <c r="AD499" s="8"/>
      <c r="AE499" s="8"/>
      <c r="AG499" s="36"/>
      <c r="AH499" s="36"/>
      <c r="AI499" s="9"/>
      <c r="AJ499" s="8"/>
      <c r="AK499" s="8"/>
      <c r="AL499" s="8"/>
      <c r="AM499" s="8"/>
      <c r="AN499" s="8"/>
      <c r="AO499" s="8"/>
      <c r="AP499" s="8"/>
      <c r="AQ499" s="8"/>
      <c r="AS499" s="36"/>
      <c r="AT499" s="36"/>
      <c r="AU499" s="9"/>
      <c r="AV499" s="8"/>
      <c r="AW499" s="8"/>
      <c r="AX499" s="8"/>
      <c r="AY499" s="8"/>
      <c r="AZ499" s="8"/>
      <c r="BA499" s="8"/>
      <c r="BB499" s="8"/>
      <c r="BC499" s="8"/>
    </row>
    <row r="500" spans="1:55" x14ac:dyDescent="0.25">
      <c r="A500" s="45">
        <v>82.2</v>
      </c>
      <c r="B500" s="47" t="b">
        <v>1</v>
      </c>
      <c r="U500" s="36"/>
      <c r="V500" s="36"/>
      <c r="W500" s="9"/>
      <c r="X500" s="8"/>
      <c r="Y500" s="8"/>
      <c r="Z500" s="8"/>
      <c r="AA500" s="8"/>
      <c r="AB500" s="8"/>
      <c r="AC500" s="8"/>
      <c r="AD500" s="8"/>
      <c r="AE500" s="8"/>
      <c r="AG500" s="36"/>
      <c r="AH500" s="36"/>
      <c r="AI500" s="9"/>
      <c r="AJ500" s="8"/>
      <c r="AK500" s="8"/>
      <c r="AL500" s="8"/>
      <c r="AM500" s="8"/>
      <c r="AN500" s="8"/>
      <c r="AO500" s="8"/>
      <c r="AP500" s="8"/>
      <c r="AQ500" s="8"/>
      <c r="AS500" s="36"/>
      <c r="AT500" s="36"/>
      <c r="AU500" s="9"/>
      <c r="AV500" s="8"/>
      <c r="AW500" s="8"/>
      <c r="AX500" s="8"/>
      <c r="AY500" s="8"/>
      <c r="AZ500" s="8"/>
      <c r="BA500" s="8"/>
      <c r="BB500" s="8"/>
      <c r="BC500" s="8"/>
    </row>
    <row r="501" spans="1:55" x14ac:dyDescent="0.25">
      <c r="A501" s="45">
        <v>82</v>
      </c>
      <c r="B501" s="47" t="b">
        <v>1</v>
      </c>
      <c r="U501" s="36"/>
      <c r="V501" s="36"/>
      <c r="W501" s="9"/>
      <c r="X501" s="8"/>
      <c r="Y501" s="8"/>
      <c r="Z501" s="8"/>
      <c r="AA501" s="8"/>
      <c r="AB501" s="8"/>
      <c r="AC501" s="8"/>
      <c r="AD501" s="8"/>
      <c r="AE501" s="8"/>
      <c r="AG501" s="36"/>
      <c r="AH501" s="36"/>
      <c r="AI501" s="9"/>
      <c r="AJ501" s="8"/>
      <c r="AK501" s="8"/>
      <c r="AL501" s="8"/>
      <c r="AM501" s="8"/>
      <c r="AN501" s="8"/>
      <c r="AO501" s="8"/>
      <c r="AP501" s="8"/>
      <c r="AQ501" s="8"/>
      <c r="AS501" s="36"/>
      <c r="AT501" s="36"/>
      <c r="AU501" s="9"/>
      <c r="AV501" s="8"/>
      <c r="AW501" s="8"/>
      <c r="AX501" s="8"/>
      <c r="AY501" s="8"/>
      <c r="AZ501" s="8"/>
      <c r="BA501" s="8"/>
      <c r="BB501" s="8"/>
      <c r="BC501" s="8"/>
    </row>
    <row r="502" spans="1:55" x14ac:dyDescent="0.25">
      <c r="A502" s="45">
        <v>81.8</v>
      </c>
      <c r="B502" s="47" t="b">
        <v>1</v>
      </c>
      <c r="U502" s="36"/>
      <c r="V502" s="36"/>
      <c r="W502" s="9"/>
      <c r="X502" s="8"/>
      <c r="Y502" s="8"/>
      <c r="Z502" s="8"/>
      <c r="AA502" s="8"/>
      <c r="AB502" s="8"/>
      <c r="AC502" s="8"/>
      <c r="AD502" s="8"/>
      <c r="AE502" s="8"/>
      <c r="AG502" s="36"/>
      <c r="AH502" s="36"/>
      <c r="AI502" s="9"/>
      <c r="AJ502" s="8"/>
      <c r="AK502" s="8"/>
      <c r="AL502" s="8"/>
      <c r="AM502" s="8"/>
      <c r="AN502" s="8"/>
      <c r="AO502" s="8"/>
      <c r="AP502" s="8"/>
      <c r="AQ502" s="8"/>
      <c r="AS502" s="36"/>
      <c r="AT502" s="36"/>
      <c r="AU502" s="9"/>
      <c r="AV502" s="8"/>
      <c r="AW502" s="8"/>
      <c r="AX502" s="8"/>
      <c r="AY502" s="8"/>
      <c r="AZ502" s="8"/>
      <c r="BA502" s="8"/>
      <c r="BB502" s="8"/>
      <c r="BC502" s="8"/>
    </row>
    <row r="503" spans="1:55" x14ac:dyDescent="0.25">
      <c r="A503" s="45">
        <v>81.599999999999994</v>
      </c>
      <c r="B503" s="47" t="b">
        <v>1</v>
      </c>
      <c r="U503" s="36"/>
      <c r="V503" s="36"/>
      <c r="W503" s="9"/>
      <c r="X503" s="8"/>
      <c r="Y503" s="8"/>
      <c r="Z503" s="8"/>
      <c r="AA503" s="8"/>
      <c r="AB503" s="8"/>
      <c r="AC503" s="8"/>
      <c r="AD503" s="8"/>
      <c r="AE503" s="8"/>
      <c r="AG503" s="36"/>
      <c r="AH503" s="36"/>
      <c r="AI503" s="9"/>
      <c r="AJ503" s="8"/>
      <c r="AK503" s="8"/>
      <c r="AL503" s="8"/>
      <c r="AM503" s="8"/>
      <c r="AN503" s="8"/>
      <c r="AO503" s="8"/>
      <c r="AP503" s="8"/>
      <c r="AQ503" s="8"/>
      <c r="AS503" s="36"/>
      <c r="AT503" s="36"/>
      <c r="AU503" s="9"/>
      <c r="AV503" s="8"/>
      <c r="AW503" s="8"/>
      <c r="AX503" s="8"/>
      <c r="AY503" s="8"/>
      <c r="AZ503" s="8"/>
      <c r="BA503" s="8"/>
      <c r="BB503" s="8"/>
      <c r="BC503" s="8"/>
    </row>
    <row r="504" spans="1:55" x14ac:dyDescent="0.25">
      <c r="A504" s="45">
        <v>81.5</v>
      </c>
      <c r="B504" s="47" t="b">
        <v>1</v>
      </c>
      <c r="U504" s="36"/>
      <c r="V504" s="36"/>
      <c r="W504" s="9"/>
      <c r="X504" s="8"/>
      <c r="Y504" s="8"/>
      <c r="Z504" s="8"/>
      <c r="AA504" s="8"/>
      <c r="AB504" s="8"/>
      <c r="AC504" s="8"/>
      <c r="AD504" s="8"/>
      <c r="AE504" s="8"/>
      <c r="AG504" s="36"/>
      <c r="AH504" s="36"/>
      <c r="AI504" s="9"/>
      <c r="AJ504" s="8"/>
      <c r="AK504" s="8"/>
      <c r="AL504" s="8"/>
      <c r="AM504" s="8"/>
      <c r="AN504" s="8"/>
      <c r="AO504" s="8"/>
      <c r="AP504" s="8"/>
      <c r="AQ504" s="8"/>
      <c r="AS504" s="36"/>
      <c r="AT504" s="36"/>
      <c r="AU504" s="9"/>
      <c r="AV504" s="8"/>
      <c r="AW504" s="8"/>
      <c r="AX504" s="8"/>
      <c r="AY504" s="8"/>
      <c r="AZ504" s="8"/>
      <c r="BA504" s="8"/>
      <c r="BB504" s="8"/>
      <c r="BC504" s="8"/>
    </row>
    <row r="505" spans="1:55" x14ac:dyDescent="0.25">
      <c r="A505" s="45">
        <v>81.2</v>
      </c>
      <c r="B505" s="47" t="b">
        <v>1</v>
      </c>
      <c r="U505" s="36"/>
      <c r="V505" s="36"/>
      <c r="W505" s="9"/>
      <c r="X505" s="8"/>
      <c r="Y505" s="8"/>
      <c r="Z505" s="8"/>
      <c r="AA505" s="8"/>
      <c r="AB505" s="8"/>
      <c r="AC505" s="8"/>
      <c r="AD505" s="8"/>
      <c r="AE505" s="8"/>
      <c r="AG505" s="36"/>
      <c r="AH505" s="36"/>
      <c r="AI505" s="9"/>
      <c r="AJ505" s="8"/>
      <c r="AK505" s="8"/>
      <c r="AL505" s="8"/>
      <c r="AM505" s="8"/>
      <c r="AN505" s="8"/>
      <c r="AO505" s="8"/>
      <c r="AP505" s="8"/>
      <c r="AQ505" s="8"/>
      <c r="AS505" s="36"/>
      <c r="AT505" s="36"/>
      <c r="AU505" s="9"/>
      <c r="AV505" s="8"/>
      <c r="AW505" s="8"/>
      <c r="AX505" s="8"/>
      <c r="AY505" s="8"/>
      <c r="AZ505" s="8"/>
      <c r="BA505" s="8"/>
      <c r="BB505" s="8"/>
      <c r="BC505" s="8"/>
    </row>
    <row r="506" spans="1:55" x14ac:dyDescent="0.25">
      <c r="A506" s="45">
        <v>81</v>
      </c>
      <c r="B506" s="47" t="b">
        <v>1</v>
      </c>
      <c r="U506" s="36"/>
      <c r="V506" s="36"/>
      <c r="W506" s="9"/>
      <c r="X506" s="8"/>
      <c r="Y506" s="8"/>
      <c r="Z506" s="8"/>
      <c r="AA506" s="8"/>
      <c r="AB506" s="8"/>
      <c r="AC506" s="8"/>
      <c r="AD506" s="8"/>
      <c r="AE506" s="8"/>
      <c r="AG506" s="36"/>
      <c r="AH506" s="36"/>
      <c r="AI506" s="9"/>
      <c r="AJ506" s="8"/>
      <c r="AK506" s="8"/>
      <c r="AL506" s="8"/>
      <c r="AM506" s="8"/>
      <c r="AN506" s="8"/>
      <c r="AO506" s="8"/>
      <c r="AP506" s="8"/>
      <c r="AQ506" s="8"/>
      <c r="AS506" s="36"/>
      <c r="AT506" s="36"/>
      <c r="AU506" s="9"/>
      <c r="AV506" s="8"/>
      <c r="AW506" s="8"/>
      <c r="AX506" s="8"/>
      <c r="AY506" s="8"/>
      <c r="AZ506" s="8"/>
      <c r="BA506" s="8"/>
      <c r="BB506" s="8"/>
      <c r="BC506" s="8"/>
    </row>
    <row r="507" spans="1:55" x14ac:dyDescent="0.25">
      <c r="A507" s="45">
        <v>87</v>
      </c>
      <c r="B507" s="47" t="b">
        <v>1</v>
      </c>
      <c r="U507" s="36"/>
      <c r="V507" s="36"/>
      <c r="W507" s="9"/>
      <c r="X507" s="8"/>
      <c r="Y507" s="8"/>
      <c r="Z507" s="8"/>
      <c r="AA507" s="8"/>
      <c r="AB507" s="8"/>
      <c r="AC507" s="8"/>
      <c r="AD507" s="8"/>
      <c r="AE507" s="8"/>
      <c r="AG507" s="36"/>
      <c r="AH507" s="36"/>
      <c r="AI507" s="9"/>
      <c r="AJ507" s="8"/>
      <c r="AK507" s="8"/>
      <c r="AL507" s="8"/>
      <c r="AM507" s="8"/>
      <c r="AN507" s="8"/>
      <c r="AO507" s="8"/>
      <c r="AP507" s="8"/>
      <c r="AQ507" s="8"/>
      <c r="AS507" s="36"/>
      <c r="AT507" s="36"/>
      <c r="AU507" s="9"/>
      <c r="AV507" s="8"/>
      <c r="AW507" s="8"/>
      <c r="AX507" s="8"/>
      <c r="AY507" s="8"/>
      <c r="AZ507" s="8"/>
      <c r="BA507" s="8"/>
      <c r="BB507" s="8"/>
      <c r="BC507" s="8"/>
    </row>
    <row r="508" spans="1:55" x14ac:dyDescent="0.25">
      <c r="A508" s="45">
        <v>85</v>
      </c>
      <c r="B508" s="47" t="b">
        <v>1</v>
      </c>
      <c r="U508" s="36"/>
      <c r="V508" s="36"/>
      <c r="W508" s="9"/>
      <c r="X508" s="8"/>
      <c r="Y508" s="8"/>
      <c r="Z508" s="8"/>
      <c r="AA508" s="8"/>
      <c r="AB508" s="8"/>
      <c r="AC508" s="8"/>
      <c r="AD508" s="8"/>
      <c r="AE508" s="8"/>
      <c r="AG508" s="36"/>
      <c r="AH508" s="36"/>
      <c r="AI508" s="9"/>
      <c r="AJ508" s="8"/>
      <c r="AK508" s="8"/>
      <c r="AL508" s="8"/>
      <c r="AM508" s="8"/>
      <c r="AN508" s="8"/>
      <c r="AO508" s="8"/>
      <c r="AP508" s="8"/>
      <c r="AQ508" s="8"/>
      <c r="AS508" s="36"/>
      <c r="AT508" s="36"/>
      <c r="AU508" s="9"/>
      <c r="AV508" s="8"/>
      <c r="AW508" s="8"/>
      <c r="AX508" s="8"/>
      <c r="AY508" s="8"/>
      <c r="AZ508" s="8"/>
      <c r="BA508" s="8"/>
      <c r="BB508" s="8"/>
      <c r="BC508" s="8"/>
    </row>
    <row r="509" spans="1:55" x14ac:dyDescent="0.25">
      <c r="A509" s="45">
        <v>85</v>
      </c>
      <c r="B509" s="47" t="b">
        <v>1</v>
      </c>
      <c r="U509" s="36"/>
      <c r="V509" s="36"/>
      <c r="W509" s="9"/>
      <c r="X509" s="8"/>
      <c r="Y509" s="8"/>
      <c r="Z509" s="8"/>
      <c r="AA509" s="8"/>
      <c r="AB509" s="8"/>
      <c r="AC509" s="8"/>
      <c r="AD509" s="8"/>
      <c r="AE509" s="8"/>
      <c r="AG509" s="36"/>
      <c r="AH509" s="36"/>
      <c r="AI509" s="9"/>
      <c r="AJ509" s="8"/>
      <c r="AK509" s="8"/>
      <c r="AL509" s="8"/>
      <c r="AM509" s="8"/>
      <c r="AN509" s="8"/>
      <c r="AO509" s="8"/>
      <c r="AP509" s="8"/>
      <c r="AQ509" s="8"/>
      <c r="AS509" s="36"/>
      <c r="AT509" s="36"/>
      <c r="AU509" s="9"/>
      <c r="AV509" s="8"/>
      <c r="AW509" s="8"/>
      <c r="AX509" s="8"/>
      <c r="AY509" s="8"/>
      <c r="AZ509" s="8"/>
      <c r="BA509" s="8"/>
      <c r="BB509" s="8"/>
      <c r="BC509" s="8"/>
    </row>
    <row r="510" spans="1:55" x14ac:dyDescent="0.25">
      <c r="A510" s="45">
        <v>81</v>
      </c>
      <c r="B510" s="47" t="b">
        <v>1</v>
      </c>
      <c r="U510" s="36"/>
      <c r="V510" s="36"/>
      <c r="W510" s="9"/>
      <c r="X510" s="8"/>
      <c r="Y510" s="8"/>
      <c r="Z510" s="8"/>
      <c r="AA510" s="8"/>
      <c r="AB510" s="8"/>
      <c r="AC510" s="8"/>
      <c r="AD510" s="8"/>
      <c r="AE510" s="8"/>
      <c r="AG510" s="36"/>
      <c r="AH510" s="36"/>
      <c r="AI510" s="9"/>
      <c r="AJ510" s="8"/>
      <c r="AK510" s="8"/>
      <c r="AL510" s="8"/>
      <c r="AM510" s="8"/>
      <c r="AN510" s="8"/>
      <c r="AO510" s="8"/>
      <c r="AP510" s="8"/>
      <c r="AQ510" s="8"/>
      <c r="AS510" s="36"/>
      <c r="AT510" s="36"/>
      <c r="AU510" s="9"/>
      <c r="AV510" s="8"/>
      <c r="AW510" s="8"/>
      <c r="AX510" s="8"/>
      <c r="AY510" s="8"/>
      <c r="AZ510" s="8"/>
      <c r="BA510" s="8"/>
      <c r="BB510" s="8"/>
      <c r="BC510" s="8"/>
    </row>
    <row r="511" spans="1:55" x14ac:dyDescent="0.25">
      <c r="A511" s="45">
        <v>80</v>
      </c>
      <c r="B511" s="47" t="b">
        <v>1</v>
      </c>
      <c r="U511" s="36"/>
      <c r="V511" s="36"/>
      <c r="W511" s="9"/>
      <c r="X511" s="8"/>
      <c r="Y511" s="8"/>
      <c r="Z511" s="8"/>
      <c r="AA511" s="8"/>
      <c r="AB511" s="8"/>
      <c r="AC511" s="8"/>
      <c r="AD511" s="8"/>
      <c r="AE511" s="8"/>
      <c r="AG511" s="36"/>
      <c r="AH511" s="36"/>
      <c r="AI511" s="9"/>
      <c r="AJ511" s="8"/>
      <c r="AK511" s="8"/>
      <c r="AL511" s="8"/>
      <c r="AM511" s="8"/>
      <c r="AN511" s="8"/>
      <c r="AO511" s="8"/>
      <c r="AP511" s="8"/>
      <c r="AQ511" s="8"/>
      <c r="AS511" s="36"/>
      <c r="AT511" s="36"/>
      <c r="AU511" s="9"/>
      <c r="AV511" s="8"/>
      <c r="AW511" s="8"/>
      <c r="AX511" s="8"/>
      <c r="AY511" s="8"/>
      <c r="AZ511" s="8"/>
      <c r="BA511" s="8"/>
      <c r="BB511" s="8"/>
      <c r="BC511" s="8"/>
    </row>
    <row r="512" spans="1:55" x14ac:dyDescent="0.25">
      <c r="A512" s="45">
        <v>79.7</v>
      </c>
      <c r="B512" s="47" t="b">
        <v>1</v>
      </c>
      <c r="U512" s="36"/>
      <c r="V512" s="36"/>
      <c r="W512" s="9"/>
      <c r="X512" s="8"/>
      <c r="Y512" s="8"/>
      <c r="Z512" s="8"/>
      <c r="AA512" s="8"/>
      <c r="AB512" s="8"/>
      <c r="AC512" s="8"/>
      <c r="AD512" s="8"/>
      <c r="AE512" s="8"/>
      <c r="AG512" s="36"/>
      <c r="AH512" s="36"/>
      <c r="AI512" s="9"/>
      <c r="AJ512" s="8"/>
      <c r="AK512" s="8"/>
      <c r="AL512" s="8"/>
      <c r="AM512" s="8"/>
      <c r="AN512" s="8"/>
      <c r="AO512" s="8"/>
      <c r="AP512" s="8"/>
      <c r="AQ512" s="8"/>
      <c r="AS512" s="36"/>
      <c r="AT512" s="36"/>
      <c r="AU512" s="9"/>
      <c r="AV512" s="8"/>
      <c r="AW512" s="8"/>
      <c r="AX512" s="8"/>
      <c r="AY512" s="8"/>
      <c r="AZ512" s="8"/>
      <c r="BA512" s="8"/>
      <c r="BB512" s="8"/>
      <c r="BC512" s="8"/>
    </row>
    <row r="513" spans="1:55" x14ac:dyDescent="0.25">
      <c r="A513" s="45">
        <v>79.5</v>
      </c>
      <c r="B513" s="47" t="b">
        <v>1</v>
      </c>
      <c r="U513" s="36"/>
      <c r="V513" s="36"/>
      <c r="W513" s="9"/>
      <c r="X513" s="8"/>
      <c r="Y513" s="8"/>
      <c r="Z513" s="8"/>
      <c r="AA513" s="8"/>
      <c r="AB513" s="8"/>
      <c r="AC513" s="8"/>
      <c r="AD513" s="8"/>
      <c r="AE513" s="8"/>
      <c r="AG513" s="36"/>
      <c r="AH513" s="36"/>
      <c r="AI513" s="9"/>
      <c r="AJ513" s="8"/>
      <c r="AK513" s="8"/>
      <c r="AL513" s="8"/>
      <c r="AM513" s="8"/>
      <c r="AN513" s="8"/>
      <c r="AO513" s="8"/>
      <c r="AP513" s="8"/>
      <c r="AQ513" s="8"/>
      <c r="AS513" s="36"/>
      <c r="AT513" s="36"/>
      <c r="AU513" s="9"/>
      <c r="AV513" s="8"/>
      <c r="AW513" s="8"/>
      <c r="AX513" s="8"/>
      <c r="AY513" s="8"/>
      <c r="AZ513" s="8"/>
      <c r="BA513" s="8"/>
      <c r="BB513" s="8"/>
      <c r="BC513" s="8"/>
    </row>
    <row r="514" spans="1:55" x14ac:dyDescent="0.25">
      <c r="A514" s="45">
        <v>79.400000000000006</v>
      </c>
      <c r="B514" s="47" t="b">
        <v>1</v>
      </c>
      <c r="U514" s="36"/>
      <c r="V514" s="36"/>
      <c r="W514" s="9"/>
      <c r="X514" s="8"/>
      <c r="Y514" s="8"/>
      <c r="Z514" s="8"/>
      <c r="AA514" s="8"/>
      <c r="AB514" s="8"/>
      <c r="AC514" s="8"/>
      <c r="AD514" s="8"/>
      <c r="AE514" s="8"/>
      <c r="AG514" s="36"/>
      <c r="AH514" s="36"/>
      <c r="AI514" s="9"/>
      <c r="AJ514" s="8"/>
      <c r="AK514" s="8"/>
      <c r="AL514" s="8"/>
      <c r="AM514" s="8"/>
      <c r="AN514" s="8"/>
      <c r="AO514" s="8"/>
      <c r="AP514" s="8"/>
      <c r="AQ514" s="8"/>
      <c r="AS514" s="36"/>
      <c r="AT514" s="36"/>
      <c r="AU514" s="9"/>
      <c r="AV514" s="8"/>
      <c r="AW514" s="8"/>
      <c r="AX514" s="8"/>
      <c r="AY514" s="8"/>
      <c r="AZ514" s="8"/>
      <c r="BA514" s="8"/>
      <c r="BB514" s="8"/>
      <c r="BC514" s="8"/>
    </row>
    <row r="515" spans="1:55" x14ac:dyDescent="0.25">
      <c r="A515" s="45">
        <v>79.099999999999994</v>
      </c>
      <c r="B515" s="47" t="b">
        <v>1</v>
      </c>
      <c r="U515" s="36"/>
      <c r="V515" s="36"/>
      <c r="W515" s="9"/>
      <c r="X515" s="8"/>
      <c r="Y515" s="8"/>
      <c r="Z515" s="8"/>
      <c r="AA515" s="8"/>
      <c r="AB515" s="8"/>
      <c r="AC515" s="8"/>
      <c r="AD515" s="8"/>
      <c r="AE515" s="8"/>
      <c r="AG515" s="36"/>
      <c r="AH515" s="36"/>
      <c r="AI515" s="9"/>
      <c r="AJ515" s="8"/>
      <c r="AK515" s="8"/>
      <c r="AL515" s="8"/>
      <c r="AM515" s="8"/>
      <c r="AN515" s="8"/>
      <c r="AO515" s="8"/>
      <c r="AP515" s="8"/>
      <c r="AQ515" s="8"/>
      <c r="AS515" s="36"/>
      <c r="AT515" s="36"/>
      <c r="AU515" s="9"/>
      <c r="AV515" s="8"/>
      <c r="AW515" s="8"/>
      <c r="AX515" s="8"/>
      <c r="AY515" s="8"/>
      <c r="AZ515" s="8"/>
      <c r="BA515" s="8"/>
      <c r="BB515" s="8"/>
      <c r="BC515" s="8"/>
    </row>
    <row r="516" spans="1:55" x14ac:dyDescent="0.25">
      <c r="A516" s="45">
        <v>52.5</v>
      </c>
      <c r="B516" s="47" t="b">
        <v>1</v>
      </c>
      <c r="U516" s="36"/>
      <c r="V516" s="36"/>
      <c r="W516" s="9"/>
      <c r="X516" s="8"/>
      <c r="Y516" s="8"/>
      <c r="Z516" s="8"/>
      <c r="AA516" s="8"/>
      <c r="AB516" s="8"/>
      <c r="AC516" s="8"/>
      <c r="AD516" s="8"/>
      <c r="AE516" s="8"/>
      <c r="AG516" s="36"/>
      <c r="AH516" s="36"/>
      <c r="AI516" s="9"/>
      <c r="AJ516" s="8"/>
      <c r="AK516" s="8"/>
      <c r="AL516" s="8"/>
      <c r="AM516" s="8"/>
      <c r="AN516" s="8"/>
      <c r="AO516" s="8"/>
      <c r="AP516" s="8"/>
      <c r="AQ516" s="8"/>
      <c r="AS516" s="36"/>
      <c r="AT516" s="36"/>
      <c r="AU516" s="9"/>
      <c r="AV516" s="8"/>
      <c r="AW516" s="8"/>
      <c r="AX516" s="8"/>
      <c r="AY516" s="8"/>
      <c r="AZ516" s="8"/>
      <c r="BA516" s="8"/>
      <c r="BB516" s="8"/>
      <c r="BC516" s="8"/>
    </row>
    <row r="517" spans="1:55" x14ac:dyDescent="0.25">
      <c r="A517" s="45">
        <v>58</v>
      </c>
      <c r="B517" s="47" t="b">
        <v>1</v>
      </c>
      <c r="U517" s="36"/>
      <c r="V517" s="36"/>
      <c r="W517" s="9"/>
      <c r="X517" s="8"/>
      <c r="Y517" s="8"/>
      <c r="Z517" s="8"/>
      <c r="AA517" s="8"/>
      <c r="AB517" s="8"/>
      <c r="AC517" s="8"/>
      <c r="AD517" s="8"/>
      <c r="AE517" s="8"/>
      <c r="AG517" s="36"/>
      <c r="AH517" s="36"/>
      <c r="AI517" s="9"/>
      <c r="AJ517" s="8"/>
      <c r="AK517" s="8"/>
      <c r="AL517" s="8"/>
      <c r="AM517" s="8"/>
      <c r="AN517" s="8"/>
      <c r="AO517" s="8"/>
      <c r="AP517" s="8"/>
      <c r="AQ517" s="8"/>
      <c r="AS517" s="36"/>
      <c r="AT517" s="36"/>
      <c r="AU517" s="9"/>
      <c r="AV517" s="8"/>
      <c r="AW517" s="8"/>
      <c r="AX517" s="8"/>
      <c r="AY517" s="8"/>
      <c r="AZ517" s="8"/>
      <c r="BA517" s="8"/>
      <c r="BB517" s="8"/>
      <c r="BC517" s="8"/>
    </row>
    <row r="518" spans="1:55" x14ac:dyDescent="0.25">
      <c r="A518" s="45">
        <v>49.9</v>
      </c>
      <c r="B518" s="47" t="b">
        <v>1</v>
      </c>
      <c r="U518" s="36"/>
      <c r="V518" s="36"/>
      <c r="W518" s="9"/>
      <c r="X518" s="8"/>
      <c r="Y518" s="8"/>
      <c r="Z518" s="8"/>
      <c r="AA518" s="8"/>
      <c r="AB518" s="8"/>
      <c r="AC518" s="8"/>
      <c r="AD518" s="8"/>
      <c r="AE518" s="8"/>
      <c r="AG518" s="36"/>
      <c r="AH518" s="36"/>
      <c r="AI518" s="9"/>
      <c r="AJ518" s="8"/>
      <c r="AK518" s="8"/>
      <c r="AL518" s="8"/>
      <c r="AM518" s="8"/>
      <c r="AN518" s="8"/>
      <c r="AO518" s="8"/>
      <c r="AP518" s="8"/>
      <c r="AQ518" s="8"/>
      <c r="AS518" s="36"/>
      <c r="AT518" s="36"/>
      <c r="AU518" s="9"/>
      <c r="AV518" s="8"/>
      <c r="AW518" s="8"/>
      <c r="AX518" s="8"/>
      <c r="AY518" s="8"/>
      <c r="AZ518" s="8"/>
      <c r="BA518" s="8"/>
      <c r="BB518" s="8"/>
      <c r="BC518" s="8"/>
    </row>
    <row r="519" spans="1:55" x14ac:dyDescent="0.25">
      <c r="A519" s="45">
        <v>53</v>
      </c>
      <c r="B519" s="47" t="b">
        <v>1</v>
      </c>
      <c r="U519" s="36"/>
      <c r="V519" s="36"/>
      <c r="W519" s="9"/>
      <c r="X519" s="8"/>
      <c r="Y519" s="8"/>
      <c r="Z519" s="8"/>
      <c r="AA519" s="8"/>
      <c r="AB519" s="8"/>
      <c r="AC519" s="8"/>
      <c r="AD519" s="8"/>
      <c r="AE519" s="8"/>
      <c r="AG519" s="36"/>
      <c r="AH519" s="36"/>
      <c r="AI519" s="9"/>
      <c r="AJ519" s="8"/>
      <c r="AK519" s="8"/>
      <c r="AL519" s="8"/>
      <c r="AM519" s="8"/>
      <c r="AN519" s="8"/>
      <c r="AO519" s="8"/>
      <c r="AP519" s="8"/>
      <c r="AQ519" s="8"/>
      <c r="AS519" s="36"/>
      <c r="AT519" s="36"/>
      <c r="AU519" s="9"/>
      <c r="AV519" s="8"/>
      <c r="AW519" s="8"/>
      <c r="AX519" s="8"/>
      <c r="AY519" s="8"/>
      <c r="AZ519" s="8"/>
      <c r="BA519" s="8"/>
      <c r="BB519" s="8"/>
      <c r="BC519" s="8"/>
    </row>
    <row r="520" spans="1:55" x14ac:dyDescent="0.25">
      <c r="A520" s="45">
        <v>49.8</v>
      </c>
      <c r="B520" s="47" t="b">
        <v>1</v>
      </c>
      <c r="U520" s="36"/>
      <c r="V520" s="36"/>
      <c r="W520" s="9"/>
      <c r="X520" s="8"/>
      <c r="Y520" s="8"/>
      <c r="Z520" s="8"/>
      <c r="AA520" s="8"/>
      <c r="AB520" s="8"/>
      <c r="AC520" s="8"/>
      <c r="AD520" s="8"/>
      <c r="AE520" s="8"/>
      <c r="AG520" s="36"/>
      <c r="AH520" s="36"/>
      <c r="AI520" s="9"/>
      <c r="AJ520" s="8"/>
      <c r="AK520" s="8"/>
      <c r="AL520" s="8"/>
      <c r="AM520" s="8"/>
      <c r="AN520" s="8"/>
      <c r="AO520" s="8"/>
      <c r="AP520" s="8"/>
      <c r="AQ520" s="8"/>
      <c r="AS520" s="36"/>
      <c r="AT520" s="36"/>
      <c r="AU520" s="9"/>
      <c r="AV520" s="8"/>
      <c r="AW520" s="8"/>
      <c r="AX520" s="8"/>
      <c r="AY520" s="8"/>
      <c r="AZ520" s="8"/>
      <c r="BA520" s="8"/>
      <c r="BB520" s="8"/>
      <c r="BC520" s="8"/>
    </row>
    <row r="521" spans="1:55" x14ac:dyDescent="0.25">
      <c r="A521" s="45">
        <v>49.2</v>
      </c>
      <c r="B521" s="47" t="b">
        <v>1</v>
      </c>
      <c r="U521" s="36"/>
      <c r="V521" s="36"/>
      <c r="W521" s="9"/>
      <c r="X521" s="8"/>
      <c r="Y521" s="8"/>
      <c r="Z521" s="8"/>
      <c r="AA521" s="8"/>
      <c r="AB521" s="8"/>
      <c r="AC521" s="8"/>
      <c r="AD521" s="8"/>
      <c r="AE521" s="8"/>
      <c r="AG521" s="36"/>
      <c r="AH521" s="36"/>
      <c r="AI521" s="9"/>
      <c r="AJ521" s="8"/>
      <c r="AK521" s="8"/>
      <c r="AL521" s="8"/>
      <c r="AM521" s="8"/>
      <c r="AN521" s="8"/>
      <c r="AO521" s="8"/>
      <c r="AP521" s="8"/>
      <c r="AQ521" s="8"/>
      <c r="AS521" s="36"/>
      <c r="AT521" s="36"/>
      <c r="AU521" s="9"/>
      <c r="AV521" s="8"/>
      <c r="AW521" s="8"/>
      <c r="AX521" s="8"/>
      <c r="AY521" s="8"/>
      <c r="AZ521" s="8"/>
      <c r="BA521" s="8"/>
      <c r="BB521" s="8"/>
      <c r="BC521" s="8"/>
    </row>
    <row r="522" spans="1:55" x14ac:dyDescent="0.25">
      <c r="A522" s="45">
        <v>48.6</v>
      </c>
      <c r="B522" s="47" t="b">
        <v>1</v>
      </c>
      <c r="U522" s="36"/>
      <c r="V522" s="36"/>
      <c r="W522" s="9"/>
      <c r="X522" s="8"/>
      <c r="Y522" s="8"/>
      <c r="Z522" s="8"/>
      <c r="AA522" s="8"/>
      <c r="AB522" s="8"/>
      <c r="AC522" s="8"/>
      <c r="AD522" s="8"/>
      <c r="AE522" s="8"/>
      <c r="AG522" s="36"/>
      <c r="AH522" s="36"/>
      <c r="AI522" s="9"/>
      <c r="AJ522" s="8"/>
      <c r="AK522" s="8"/>
      <c r="AL522" s="8"/>
      <c r="AM522" s="8"/>
      <c r="AN522" s="8"/>
      <c r="AO522" s="8"/>
      <c r="AP522" s="8"/>
      <c r="AQ522" s="8"/>
      <c r="AS522" s="36"/>
      <c r="AT522" s="36"/>
      <c r="AU522" s="9"/>
      <c r="AV522" s="8"/>
      <c r="AW522" s="8"/>
      <c r="AX522" s="8"/>
      <c r="AY522" s="8"/>
      <c r="AZ522" s="8"/>
      <c r="BA522" s="8"/>
      <c r="BB522" s="8"/>
      <c r="BC522" s="8"/>
    </row>
    <row r="523" spans="1:55" x14ac:dyDescent="0.25">
      <c r="A523" s="45">
        <v>47.6</v>
      </c>
      <c r="B523" s="47" t="b">
        <v>1</v>
      </c>
      <c r="U523" s="36"/>
      <c r="V523" s="36"/>
      <c r="W523" s="9"/>
      <c r="X523" s="8"/>
      <c r="Y523" s="8"/>
      <c r="Z523" s="8"/>
      <c r="AA523" s="8"/>
      <c r="AB523" s="8"/>
      <c r="AC523" s="8"/>
      <c r="AD523" s="8"/>
      <c r="AE523" s="8"/>
      <c r="AG523" s="36"/>
      <c r="AH523" s="36"/>
      <c r="AI523" s="9"/>
      <c r="AJ523" s="8"/>
      <c r="AK523" s="8"/>
      <c r="AL523" s="8"/>
      <c r="AM523" s="8"/>
      <c r="AN523" s="8"/>
      <c r="AO523" s="8"/>
      <c r="AP523" s="8"/>
      <c r="AQ523" s="8"/>
      <c r="AS523" s="36"/>
      <c r="AT523" s="36"/>
      <c r="AU523" s="9"/>
      <c r="AV523" s="8"/>
      <c r="AW523" s="8"/>
      <c r="AX523" s="8"/>
      <c r="AY523" s="8"/>
      <c r="AZ523" s="8"/>
      <c r="BA523" s="8"/>
      <c r="BB523" s="8"/>
      <c r="BC523" s="8"/>
    </row>
    <row r="524" spans="1:55" x14ac:dyDescent="0.25">
      <c r="A524" s="45">
        <v>46.8</v>
      </c>
      <c r="B524" s="47" t="b">
        <v>1</v>
      </c>
      <c r="U524" s="36"/>
      <c r="V524" s="36"/>
      <c r="W524" s="9"/>
      <c r="X524" s="8"/>
      <c r="Y524" s="8"/>
      <c r="Z524" s="8"/>
      <c r="AA524" s="8"/>
      <c r="AB524" s="8"/>
      <c r="AC524" s="8"/>
      <c r="AD524" s="8"/>
      <c r="AE524" s="8"/>
      <c r="AG524" s="36"/>
      <c r="AH524" s="36"/>
      <c r="AI524" s="9"/>
      <c r="AJ524" s="8"/>
      <c r="AK524" s="8"/>
      <c r="AL524" s="8"/>
      <c r="AM524" s="8"/>
      <c r="AN524" s="8"/>
      <c r="AO524" s="8"/>
      <c r="AP524" s="8"/>
      <c r="AQ524" s="8"/>
      <c r="AS524" s="36"/>
      <c r="AT524" s="36"/>
      <c r="AU524" s="9"/>
      <c r="AV524" s="8"/>
      <c r="AW524" s="8"/>
      <c r="AX524" s="8"/>
      <c r="AY524" s="8"/>
      <c r="AZ524" s="8"/>
      <c r="BA524" s="8"/>
      <c r="BB524" s="8"/>
      <c r="BC524" s="8"/>
    </row>
    <row r="525" spans="1:55" x14ac:dyDescent="0.25">
      <c r="A525" s="45">
        <v>46.3</v>
      </c>
      <c r="B525" s="47" t="b">
        <v>1</v>
      </c>
      <c r="U525" s="36"/>
      <c r="V525" s="36"/>
      <c r="W525" s="9"/>
      <c r="X525" s="8"/>
      <c r="Y525" s="8"/>
      <c r="Z525" s="8"/>
      <c r="AA525" s="8"/>
      <c r="AB525" s="8"/>
      <c r="AC525" s="8"/>
      <c r="AD525" s="8"/>
      <c r="AE525" s="8"/>
      <c r="AG525" s="36"/>
      <c r="AH525" s="36"/>
      <c r="AI525" s="9"/>
      <c r="AJ525" s="8"/>
      <c r="AK525" s="8"/>
      <c r="AL525" s="8"/>
      <c r="AM525" s="8"/>
      <c r="AN525" s="8"/>
      <c r="AO525" s="8"/>
      <c r="AP525" s="8"/>
      <c r="AQ525" s="8"/>
      <c r="AS525" s="36"/>
      <c r="AT525" s="36"/>
      <c r="AU525" s="9"/>
      <c r="AV525" s="8"/>
      <c r="AW525" s="8"/>
      <c r="AX525" s="8"/>
      <c r="AY525" s="8"/>
      <c r="AZ525" s="8"/>
      <c r="BA525" s="8"/>
      <c r="BB525" s="8"/>
      <c r="BC525" s="8"/>
    </row>
    <row r="526" spans="1:55" x14ac:dyDescent="0.25">
      <c r="A526" s="45">
        <v>45.9</v>
      </c>
      <c r="B526" s="47" t="b">
        <v>1</v>
      </c>
      <c r="U526" s="36"/>
      <c r="V526" s="36"/>
      <c r="W526" s="9"/>
      <c r="X526" s="8"/>
      <c r="Y526" s="8"/>
      <c r="Z526" s="8"/>
      <c r="AA526" s="8"/>
      <c r="AB526" s="8"/>
      <c r="AC526" s="8"/>
      <c r="AD526" s="8"/>
      <c r="AE526" s="8"/>
      <c r="AG526" s="36"/>
      <c r="AH526" s="36"/>
      <c r="AI526" s="9"/>
      <c r="AJ526" s="8"/>
      <c r="AK526" s="8"/>
      <c r="AL526" s="8"/>
      <c r="AM526" s="8"/>
      <c r="AN526" s="8"/>
      <c r="AO526" s="8"/>
      <c r="AP526" s="8"/>
      <c r="AQ526" s="8"/>
      <c r="AS526" s="36"/>
      <c r="AT526" s="36"/>
      <c r="AU526" s="9"/>
      <c r="AV526" s="8"/>
      <c r="AW526" s="8"/>
      <c r="AX526" s="8"/>
      <c r="AY526" s="8"/>
      <c r="AZ526" s="8"/>
      <c r="BA526" s="8"/>
      <c r="BB526" s="8"/>
      <c r="BC526" s="8"/>
    </row>
    <row r="527" spans="1:55" x14ac:dyDescent="0.25">
      <c r="A527" s="45">
        <v>45.7</v>
      </c>
      <c r="B527" s="47" t="b">
        <v>1</v>
      </c>
      <c r="U527" s="36"/>
      <c r="V527" s="36"/>
      <c r="W527" s="9"/>
      <c r="X527" s="8"/>
      <c r="Y527" s="8"/>
      <c r="Z527" s="8"/>
      <c r="AA527" s="8"/>
      <c r="AB527" s="8"/>
      <c r="AC527" s="8"/>
      <c r="AD527" s="8"/>
      <c r="AE527" s="8"/>
      <c r="AG527" s="36"/>
      <c r="AH527" s="36"/>
      <c r="AI527" s="9"/>
      <c r="AJ527" s="8"/>
      <c r="AK527" s="8"/>
      <c r="AL527" s="8"/>
      <c r="AM527" s="8"/>
      <c r="AN527" s="8"/>
      <c r="AO527" s="8"/>
      <c r="AP527" s="8"/>
      <c r="AQ527" s="8"/>
      <c r="AS527" s="36"/>
      <c r="AT527" s="36"/>
      <c r="AU527" s="9"/>
      <c r="AV527" s="8"/>
      <c r="AW527" s="8"/>
      <c r="AX527" s="8"/>
      <c r="AY527" s="8"/>
      <c r="AZ527" s="8"/>
      <c r="BA527" s="8"/>
      <c r="BB527" s="8"/>
      <c r="BC527" s="8"/>
    </row>
    <row r="528" spans="1:55" x14ac:dyDescent="0.25">
      <c r="A528" s="45">
        <v>45.7</v>
      </c>
      <c r="B528" s="47" t="b">
        <v>1</v>
      </c>
      <c r="U528" s="36"/>
      <c r="V528" s="36"/>
      <c r="W528" s="9"/>
      <c r="X528" s="8"/>
      <c r="Y528" s="8"/>
      <c r="Z528" s="8"/>
      <c r="AA528" s="8"/>
      <c r="AB528" s="8"/>
      <c r="AC528" s="8"/>
      <c r="AD528" s="8"/>
      <c r="AE528" s="8"/>
      <c r="AG528" s="36"/>
      <c r="AH528" s="36"/>
      <c r="AI528" s="9"/>
      <c r="AJ528" s="8"/>
      <c r="AK528" s="8"/>
      <c r="AL528" s="8"/>
      <c r="AM528" s="8"/>
      <c r="AN528" s="8"/>
      <c r="AO528" s="8"/>
      <c r="AP528" s="8"/>
      <c r="AQ528" s="8"/>
      <c r="AS528" s="36"/>
      <c r="AT528" s="36"/>
      <c r="AU528" s="9"/>
      <c r="AV528" s="8"/>
      <c r="AW528" s="8"/>
      <c r="AX528" s="8"/>
      <c r="AY528" s="8"/>
      <c r="AZ528" s="8"/>
      <c r="BA528" s="8"/>
      <c r="BB528" s="8"/>
      <c r="BC528" s="8"/>
    </row>
    <row r="529" spans="1:55" x14ac:dyDescent="0.25">
      <c r="A529" s="45">
        <v>45.6</v>
      </c>
      <c r="B529" s="47" t="b">
        <v>1</v>
      </c>
      <c r="U529" s="36"/>
      <c r="V529" s="36"/>
      <c r="W529" s="9"/>
      <c r="X529" s="8"/>
      <c r="Y529" s="8"/>
      <c r="Z529" s="8"/>
      <c r="AA529" s="8"/>
      <c r="AB529" s="8"/>
      <c r="AC529" s="8"/>
      <c r="AD529" s="8"/>
      <c r="AE529" s="8"/>
      <c r="AG529" s="36"/>
      <c r="AH529" s="36"/>
      <c r="AI529" s="9"/>
      <c r="AJ529" s="8"/>
      <c r="AK529" s="8"/>
      <c r="AL529" s="8"/>
      <c r="AM529" s="8"/>
      <c r="AN529" s="8"/>
      <c r="AO529" s="8"/>
      <c r="AP529" s="8"/>
      <c r="AQ529" s="8"/>
      <c r="AS529" s="36"/>
      <c r="AT529" s="36"/>
      <c r="AU529" s="9"/>
      <c r="AV529" s="8"/>
      <c r="AW529" s="8"/>
      <c r="AX529" s="8"/>
      <c r="AY529" s="8"/>
      <c r="AZ529" s="8"/>
      <c r="BA529" s="8"/>
      <c r="BB529" s="8"/>
      <c r="BC529" s="8"/>
    </row>
    <row r="530" spans="1:55" x14ac:dyDescent="0.25">
      <c r="A530" s="45">
        <v>45.6</v>
      </c>
      <c r="B530" s="47" t="b">
        <v>1</v>
      </c>
      <c r="U530" s="36"/>
      <c r="V530" s="36"/>
      <c r="W530" s="9"/>
      <c r="X530" s="8"/>
      <c r="Y530" s="8"/>
      <c r="Z530" s="8"/>
      <c r="AA530" s="8"/>
      <c r="AB530" s="8"/>
      <c r="AC530" s="8"/>
      <c r="AD530" s="8"/>
      <c r="AE530" s="8"/>
      <c r="AG530" s="36"/>
      <c r="AH530" s="36"/>
      <c r="AI530" s="9"/>
      <c r="AJ530" s="8"/>
      <c r="AK530" s="8"/>
      <c r="AL530" s="8"/>
      <c r="AM530" s="8"/>
      <c r="AN530" s="8"/>
      <c r="AO530" s="8"/>
      <c r="AP530" s="8"/>
      <c r="AQ530" s="8"/>
      <c r="AS530" s="36"/>
      <c r="AT530" s="36"/>
      <c r="AU530" s="9"/>
      <c r="AV530" s="8"/>
      <c r="AW530" s="8"/>
      <c r="AX530" s="8"/>
      <c r="AY530" s="8"/>
      <c r="AZ530" s="8"/>
      <c r="BA530" s="8"/>
      <c r="BB530" s="8"/>
      <c r="BC530" s="8"/>
    </row>
    <row r="531" spans="1:55" x14ac:dyDescent="0.25">
      <c r="A531" s="45">
        <v>46</v>
      </c>
      <c r="B531" s="47" t="b">
        <v>1</v>
      </c>
      <c r="U531" s="36"/>
      <c r="V531" s="36"/>
      <c r="W531" s="9"/>
      <c r="X531" s="8"/>
      <c r="Y531" s="8"/>
      <c r="Z531" s="8"/>
      <c r="AA531" s="8"/>
      <c r="AB531" s="8"/>
      <c r="AC531" s="8"/>
      <c r="AD531" s="8"/>
      <c r="AE531" s="8"/>
      <c r="AG531" s="36"/>
      <c r="AH531" s="36"/>
      <c r="AI531" s="9"/>
      <c r="AJ531" s="8"/>
      <c r="AK531" s="8"/>
      <c r="AL531" s="8"/>
      <c r="AM531" s="8"/>
      <c r="AN531" s="8"/>
      <c r="AO531" s="8"/>
      <c r="AP531" s="8"/>
      <c r="AQ531" s="8"/>
      <c r="AS531" s="36"/>
      <c r="AT531" s="36"/>
      <c r="AU531" s="9"/>
      <c r="AV531" s="8"/>
      <c r="AW531" s="8"/>
      <c r="AX531" s="8"/>
      <c r="AY531" s="8"/>
      <c r="AZ531" s="8"/>
      <c r="BA531" s="8"/>
      <c r="BB531" s="8"/>
      <c r="BC531" s="8"/>
    </row>
    <row r="532" spans="1:55" x14ac:dyDescent="0.25">
      <c r="A532" s="45">
        <v>53.1</v>
      </c>
      <c r="B532" s="47" t="b">
        <v>1</v>
      </c>
      <c r="U532" s="36"/>
      <c r="V532" s="36"/>
      <c r="W532" s="9"/>
      <c r="X532" s="8"/>
      <c r="Y532" s="8"/>
      <c r="Z532" s="8"/>
      <c r="AA532" s="8"/>
      <c r="AB532" s="8"/>
      <c r="AC532" s="8"/>
      <c r="AD532" s="8"/>
      <c r="AE532" s="8"/>
      <c r="AG532" s="36"/>
      <c r="AH532" s="36"/>
      <c r="AI532" s="9"/>
      <c r="AJ532" s="8"/>
      <c r="AK532" s="8"/>
      <c r="AL532" s="8"/>
      <c r="AM532" s="8"/>
      <c r="AN532" s="8"/>
      <c r="AO532" s="8"/>
      <c r="AP532" s="8"/>
      <c r="AQ532" s="8"/>
      <c r="AS532" s="36"/>
      <c r="AT532" s="36"/>
      <c r="AU532" s="9"/>
      <c r="AV532" s="8"/>
      <c r="AW532" s="8"/>
      <c r="AX532" s="8"/>
      <c r="AY532" s="8"/>
      <c r="AZ532" s="8"/>
      <c r="BA532" s="8"/>
      <c r="BB532" s="8"/>
      <c r="BC532" s="8"/>
    </row>
    <row r="533" spans="1:55" x14ac:dyDescent="0.25">
      <c r="A533" s="45">
        <v>52.6</v>
      </c>
      <c r="B533" s="47" t="b">
        <v>1</v>
      </c>
      <c r="U533" s="36"/>
      <c r="V533" s="36"/>
      <c r="W533" s="9"/>
      <c r="X533" s="8"/>
      <c r="Y533" s="8"/>
      <c r="Z533" s="8"/>
      <c r="AA533" s="8"/>
      <c r="AB533" s="8"/>
      <c r="AC533" s="8"/>
      <c r="AD533" s="8"/>
      <c r="AE533" s="8"/>
      <c r="AG533" s="36"/>
      <c r="AH533" s="36"/>
      <c r="AI533" s="9"/>
      <c r="AJ533" s="8"/>
      <c r="AK533" s="8"/>
      <c r="AL533" s="8"/>
      <c r="AM533" s="8"/>
      <c r="AN533" s="8"/>
      <c r="AO533" s="8"/>
      <c r="AP533" s="8"/>
      <c r="AQ533" s="8"/>
      <c r="AS533" s="36"/>
      <c r="AT533" s="36"/>
      <c r="AU533" s="9"/>
      <c r="AV533" s="8"/>
      <c r="AW533" s="8"/>
      <c r="AX533" s="8"/>
      <c r="AY533" s="8"/>
      <c r="AZ533" s="8"/>
      <c r="BA533" s="8"/>
      <c r="BB533" s="8"/>
      <c r="BC533" s="8"/>
    </row>
    <row r="534" spans="1:55" x14ac:dyDescent="0.25">
      <c r="A534" s="45">
        <v>52.2</v>
      </c>
      <c r="B534" s="47" t="b">
        <v>1</v>
      </c>
      <c r="U534" s="36"/>
      <c r="V534" s="36"/>
      <c r="W534" s="9"/>
      <c r="X534" s="8"/>
      <c r="Y534" s="8"/>
      <c r="Z534" s="8"/>
      <c r="AA534" s="8"/>
      <c r="AB534" s="8"/>
      <c r="AC534" s="8"/>
      <c r="AD534" s="8"/>
      <c r="AE534" s="8"/>
      <c r="AG534" s="36"/>
      <c r="AH534" s="36"/>
      <c r="AI534" s="9"/>
      <c r="AJ534" s="8"/>
      <c r="AK534" s="8"/>
      <c r="AL534" s="8"/>
      <c r="AM534" s="8"/>
      <c r="AN534" s="8"/>
      <c r="AO534" s="8"/>
      <c r="AP534" s="8"/>
      <c r="AQ534" s="8"/>
      <c r="AS534" s="36"/>
      <c r="AT534" s="36"/>
      <c r="AU534" s="9"/>
      <c r="AV534" s="8"/>
      <c r="AW534" s="8"/>
      <c r="AX534" s="8"/>
      <c r="AY534" s="8"/>
      <c r="AZ534" s="8"/>
      <c r="BA534" s="8"/>
      <c r="BB534" s="8"/>
      <c r="BC534" s="8"/>
    </row>
    <row r="535" spans="1:55" x14ac:dyDescent="0.25">
      <c r="A535" s="45">
        <v>51.8</v>
      </c>
      <c r="B535" s="47" t="b">
        <v>1</v>
      </c>
      <c r="U535" s="36"/>
      <c r="V535" s="36"/>
      <c r="W535" s="9"/>
      <c r="X535" s="8"/>
      <c r="Y535" s="8"/>
      <c r="Z535" s="8"/>
      <c r="AA535" s="8"/>
      <c r="AB535" s="8"/>
      <c r="AC535" s="8"/>
      <c r="AD535" s="8"/>
      <c r="AE535" s="8"/>
      <c r="AG535" s="36"/>
      <c r="AH535" s="36"/>
      <c r="AI535" s="9"/>
      <c r="AJ535" s="8"/>
      <c r="AK535" s="8"/>
      <c r="AL535" s="8"/>
      <c r="AM535" s="8"/>
      <c r="AN535" s="8"/>
      <c r="AO535" s="8"/>
      <c r="AP535" s="8"/>
      <c r="AQ535" s="8"/>
      <c r="AS535" s="36"/>
      <c r="AT535" s="36"/>
      <c r="AU535" s="9"/>
      <c r="AV535" s="8"/>
      <c r="AW535" s="8"/>
      <c r="AX535" s="8"/>
      <c r="AY535" s="8"/>
      <c r="AZ535" s="8"/>
      <c r="BA535" s="8"/>
      <c r="BB535" s="8"/>
      <c r="BC535" s="8"/>
    </row>
    <row r="536" spans="1:55" x14ac:dyDescent="0.25">
      <c r="A536" s="45">
        <v>51.6</v>
      </c>
      <c r="B536" s="47" t="b">
        <v>1</v>
      </c>
      <c r="U536" s="36"/>
      <c r="V536" s="36"/>
      <c r="W536" s="9"/>
      <c r="X536" s="8"/>
      <c r="Y536" s="8"/>
      <c r="Z536" s="8"/>
      <c r="AA536" s="8"/>
      <c r="AB536" s="8"/>
      <c r="AC536" s="8"/>
      <c r="AD536" s="8"/>
      <c r="AE536" s="8"/>
      <c r="AG536" s="36"/>
      <c r="AH536" s="36"/>
      <c r="AI536" s="9"/>
      <c r="AJ536" s="8"/>
      <c r="AK536" s="8"/>
      <c r="AL536" s="8"/>
      <c r="AM536" s="8"/>
      <c r="AN536" s="8"/>
      <c r="AO536" s="8"/>
      <c r="AP536" s="8"/>
      <c r="AQ536" s="8"/>
      <c r="AS536" s="36"/>
      <c r="AT536" s="36"/>
      <c r="AU536" s="9"/>
      <c r="AV536" s="8"/>
      <c r="AW536" s="8"/>
      <c r="AX536" s="8"/>
      <c r="AY536" s="8"/>
      <c r="AZ536" s="8"/>
      <c r="BA536" s="8"/>
      <c r="BB536" s="8"/>
      <c r="BC536" s="8"/>
    </row>
    <row r="537" spans="1:55" x14ac:dyDescent="0.25">
      <c r="A537" s="45">
        <v>51.2</v>
      </c>
      <c r="B537" s="47" t="b">
        <v>1</v>
      </c>
      <c r="U537" s="36"/>
      <c r="V537" s="36"/>
      <c r="W537" s="9"/>
      <c r="X537" s="8"/>
      <c r="Y537" s="8"/>
      <c r="Z537" s="8"/>
      <c r="AA537" s="8"/>
      <c r="AB537" s="8"/>
      <c r="AC537" s="8"/>
      <c r="AD537" s="8"/>
      <c r="AE537" s="8"/>
      <c r="AG537" s="36"/>
      <c r="AH537" s="36"/>
      <c r="AI537" s="9"/>
      <c r="AJ537" s="8"/>
      <c r="AK537" s="8"/>
      <c r="AL537" s="8"/>
      <c r="AM537" s="8"/>
      <c r="AN537" s="8"/>
      <c r="AO537" s="8"/>
      <c r="AP537" s="8"/>
      <c r="AQ537" s="8"/>
      <c r="AS537" s="36"/>
      <c r="AT537" s="36"/>
      <c r="AU537" s="9"/>
      <c r="AV537" s="8"/>
      <c r="AW537" s="8"/>
      <c r="AX537" s="8"/>
      <c r="AY537" s="8"/>
      <c r="AZ537" s="8"/>
      <c r="BA537" s="8"/>
      <c r="BB537" s="8"/>
      <c r="BC537" s="8"/>
    </row>
    <row r="538" spans="1:55" x14ac:dyDescent="0.25">
      <c r="A538" s="45">
        <v>57</v>
      </c>
      <c r="B538" s="47" t="b">
        <v>1</v>
      </c>
      <c r="U538" s="36"/>
      <c r="V538" s="36"/>
      <c r="W538" s="9"/>
      <c r="X538" s="8"/>
      <c r="Y538" s="8"/>
      <c r="Z538" s="8"/>
      <c r="AA538" s="8"/>
      <c r="AB538" s="8"/>
      <c r="AC538" s="8"/>
      <c r="AD538" s="8"/>
      <c r="AE538" s="8"/>
      <c r="AG538" s="36"/>
      <c r="AH538" s="36"/>
      <c r="AI538" s="9"/>
      <c r="AJ538" s="8"/>
      <c r="AK538" s="8"/>
      <c r="AL538" s="8"/>
      <c r="AM538" s="8"/>
      <c r="AN538" s="8"/>
      <c r="AO538" s="8"/>
      <c r="AP538" s="8"/>
      <c r="AQ538" s="8"/>
      <c r="AS538" s="36"/>
      <c r="AT538" s="36"/>
      <c r="AU538" s="9"/>
      <c r="AV538" s="8"/>
      <c r="AW538" s="8"/>
      <c r="AX538" s="8"/>
      <c r="AY538" s="8"/>
      <c r="AZ538" s="8"/>
      <c r="BA538" s="8"/>
      <c r="BB538" s="8"/>
      <c r="BC538" s="8"/>
    </row>
    <row r="539" spans="1:55" x14ac:dyDescent="0.25">
      <c r="A539" s="45">
        <v>49.6</v>
      </c>
      <c r="B539" s="47" t="b">
        <v>1</v>
      </c>
      <c r="U539" s="36"/>
      <c r="V539" s="36"/>
      <c r="W539" s="9"/>
      <c r="X539" s="8"/>
      <c r="Y539" s="8"/>
      <c r="Z539" s="8"/>
      <c r="AA539" s="8"/>
      <c r="AB539" s="8"/>
      <c r="AC539" s="8"/>
      <c r="AD539" s="8"/>
      <c r="AE539" s="8"/>
      <c r="AG539" s="36"/>
      <c r="AH539" s="36"/>
      <c r="AI539" s="9"/>
      <c r="AJ539" s="8"/>
      <c r="AK539" s="8"/>
      <c r="AL539" s="8"/>
      <c r="AM539" s="8"/>
      <c r="AN539" s="8"/>
      <c r="AO539" s="8"/>
      <c r="AP539" s="8"/>
      <c r="AQ539" s="8"/>
      <c r="AS539" s="36"/>
      <c r="AT539" s="36"/>
      <c r="AU539" s="9"/>
      <c r="AV539" s="8"/>
      <c r="AW539" s="8"/>
      <c r="AX539" s="8"/>
      <c r="AY539" s="8"/>
      <c r="AZ539" s="8"/>
      <c r="BA539" s="8"/>
      <c r="BB539" s="8"/>
      <c r="BC539" s="8"/>
    </row>
    <row r="540" spans="1:55" x14ac:dyDescent="0.25">
      <c r="A540" s="45">
        <v>49.4</v>
      </c>
      <c r="B540" s="47" t="b">
        <v>1</v>
      </c>
      <c r="U540" s="36"/>
      <c r="V540" s="36"/>
      <c r="W540" s="9"/>
      <c r="X540" s="8"/>
      <c r="Y540" s="8"/>
      <c r="Z540" s="8"/>
      <c r="AA540" s="8"/>
      <c r="AB540" s="8"/>
      <c r="AC540" s="8"/>
      <c r="AD540" s="8"/>
      <c r="AE540" s="8"/>
      <c r="AG540" s="36"/>
      <c r="AH540" s="36"/>
      <c r="AI540" s="9"/>
      <c r="AJ540" s="8"/>
      <c r="AK540" s="8"/>
      <c r="AL540" s="8"/>
      <c r="AM540" s="8"/>
      <c r="AN540" s="8"/>
      <c r="AO540" s="8"/>
      <c r="AP540" s="8"/>
      <c r="AQ540" s="8"/>
      <c r="AS540" s="36"/>
      <c r="AT540" s="36"/>
      <c r="AU540" s="9"/>
      <c r="AV540" s="8"/>
      <c r="AW540" s="8"/>
      <c r="AX540" s="8"/>
      <c r="AY540" s="8"/>
      <c r="AZ540" s="8"/>
      <c r="BA540" s="8"/>
      <c r="BB540" s="8"/>
      <c r="BC540" s="8"/>
    </row>
    <row r="541" spans="1:55" x14ac:dyDescent="0.25">
      <c r="A541" s="45">
        <v>48.5</v>
      </c>
      <c r="B541" s="47" t="b">
        <v>1</v>
      </c>
      <c r="U541" s="36"/>
      <c r="V541" s="36"/>
      <c r="W541" s="9"/>
      <c r="X541" s="8"/>
      <c r="Y541" s="8"/>
      <c r="Z541" s="8"/>
      <c r="AA541" s="8"/>
      <c r="AB541" s="8"/>
      <c r="AC541" s="8"/>
      <c r="AD541" s="8"/>
      <c r="AE541" s="8"/>
      <c r="AG541" s="36"/>
      <c r="AH541" s="36"/>
      <c r="AI541" s="9"/>
      <c r="AJ541" s="8"/>
      <c r="AK541" s="8"/>
      <c r="AL541" s="8"/>
      <c r="AM541" s="8"/>
      <c r="AN541" s="8"/>
      <c r="AO541" s="8"/>
      <c r="AP541" s="8"/>
      <c r="AQ541" s="8"/>
      <c r="AS541" s="36"/>
      <c r="AT541" s="36"/>
      <c r="AU541" s="9"/>
      <c r="AV541" s="8"/>
      <c r="AW541" s="8"/>
      <c r="AX541" s="8"/>
      <c r="AY541" s="8"/>
      <c r="AZ541" s="8"/>
      <c r="BA541" s="8"/>
      <c r="BB541" s="8"/>
      <c r="BC541" s="8"/>
    </row>
    <row r="542" spans="1:55" x14ac:dyDescent="0.25">
      <c r="A542" s="45">
        <v>48.6</v>
      </c>
      <c r="B542" s="47" t="b">
        <v>1</v>
      </c>
      <c r="U542" s="36"/>
      <c r="V542" s="36"/>
      <c r="W542" s="9"/>
      <c r="X542" s="8"/>
      <c r="Y542" s="8"/>
      <c r="Z542" s="8"/>
      <c r="AA542" s="8"/>
      <c r="AB542" s="8"/>
      <c r="AC542" s="8"/>
      <c r="AD542" s="8"/>
      <c r="AE542" s="8"/>
      <c r="AG542" s="36"/>
      <c r="AH542" s="36"/>
      <c r="AI542" s="9"/>
      <c r="AJ542" s="8"/>
      <c r="AK542" s="8"/>
      <c r="AL542" s="8"/>
      <c r="AM542" s="8"/>
      <c r="AN542" s="8"/>
      <c r="AO542" s="8"/>
      <c r="AP542" s="8"/>
      <c r="AQ542" s="8"/>
      <c r="AS542" s="36"/>
      <c r="AT542" s="36"/>
      <c r="AU542" s="9"/>
      <c r="AV542" s="8"/>
      <c r="AW542" s="8"/>
      <c r="AX542" s="8"/>
      <c r="AY542" s="8"/>
      <c r="AZ542" s="8"/>
      <c r="BA542" s="8"/>
      <c r="BB542" s="8"/>
      <c r="BC542" s="8"/>
    </row>
    <row r="543" spans="1:55" x14ac:dyDescent="0.25">
      <c r="A543" s="45">
        <v>48.5</v>
      </c>
      <c r="B543" s="47" t="b">
        <v>1</v>
      </c>
      <c r="U543" s="36"/>
      <c r="V543" s="36"/>
      <c r="W543" s="9"/>
      <c r="X543" s="8"/>
      <c r="Y543" s="8"/>
      <c r="Z543" s="8"/>
      <c r="AA543" s="8"/>
      <c r="AB543" s="8"/>
      <c r="AC543" s="8"/>
      <c r="AD543" s="8"/>
      <c r="AE543" s="8"/>
      <c r="AG543" s="36"/>
      <c r="AH543" s="36"/>
      <c r="AI543" s="9"/>
      <c r="AJ543" s="8"/>
      <c r="AK543" s="8"/>
      <c r="AL543" s="8"/>
      <c r="AM543" s="8"/>
      <c r="AN543" s="8"/>
      <c r="AO543" s="8"/>
      <c r="AP543" s="8"/>
      <c r="AQ543" s="8"/>
      <c r="AS543" s="36"/>
      <c r="AT543" s="36"/>
      <c r="AU543" s="9"/>
      <c r="AV543" s="8"/>
      <c r="AW543" s="8"/>
      <c r="AX543" s="8"/>
      <c r="AY543" s="8"/>
      <c r="AZ543" s="8"/>
      <c r="BA543" s="8"/>
      <c r="BB543" s="8"/>
      <c r="BC543" s="8"/>
    </row>
    <row r="544" spans="1:55" x14ac:dyDescent="0.25">
      <c r="A544" s="45">
        <v>48.4</v>
      </c>
      <c r="B544" s="47" t="b">
        <v>1</v>
      </c>
      <c r="U544" s="36"/>
      <c r="V544" s="36"/>
      <c r="W544" s="9"/>
      <c r="X544" s="8"/>
      <c r="Y544" s="8"/>
      <c r="Z544" s="8"/>
      <c r="AA544" s="8"/>
      <c r="AB544" s="8"/>
      <c r="AC544" s="8"/>
      <c r="AD544" s="8"/>
      <c r="AE544" s="8"/>
      <c r="AG544" s="36"/>
      <c r="AH544" s="36"/>
      <c r="AI544" s="9"/>
      <c r="AJ544" s="8"/>
      <c r="AK544" s="8"/>
      <c r="AL544" s="8"/>
      <c r="AM544" s="8"/>
      <c r="AN544" s="8"/>
      <c r="AO544" s="8"/>
      <c r="AP544" s="8"/>
      <c r="AQ544" s="8"/>
      <c r="AS544" s="36"/>
      <c r="AT544" s="36"/>
      <c r="AU544" s="9"/>
      <c r="AV544" s="8"/>
      <c r="AW544" s="8"/>
      <c r="AX544" s="8"/>
      <c r="AY544" s="8"/>
      <c r="AZ544" s="8"/>
      <c r="BA544" s="8"/>
      <c r="BB544" s="8"/>
      <c r="BC544" s="8"/>
    </row>
    <row r="545" spans="1:55" x14ac:dyDescent="0.25">
      <c r="A545" s="45">
        <v>48.1</v>
      </c>
      <c r="B545" s="47" t="b">
        <v>1</v>
      </c>
      <c r="U545" s="36"/>
      <c r="V545" s="36"/>
      <c r="W545" s="9"/>
      <c r="X545" s="8"/>
      <c r="Y545" s="8"/>
      <c r="Z545" s="8"/>
      <c r="AA545" s="8"/>
      <c r="AB545" s="8"/>
      <c r="AC545" s="8"/>
      <c r="AD545" s="8"/>
      <c r="AE545" s="8"/>
      <c r="AG545" s="36"/>
      <c r="AH545" s="36"/>
      <c r="AI545" s="9"/>
      <c r="AJ545" s="8"/>
      <c r="AK545" s="8"/>
      <c r="AL545" s="8"/>
      <c r="AM545" s="8"/>
      <c r="AN545" s="8"/>
      <c r="AO545" s="8"/>
      <c r="AP545" s="8"/>
      <c r="AQ545" s="8"/>
      <c r="AS545" s="36"/>
      <c r="AT545" s="36"/>
      <c r="AU545" s="9"/>
      <c r="AV545" s="8"/>
      <c r="AW545" s="8"/>
      <c r="AX545" s="8"/>
      <c r="AY545" s="8"/>
      <c r="AZ545" s="8"/>
      <c r="BA545" s="8"/>
      <c r="BB545" s="8"/>
      <c r="BC545" s="8"/>
    </row>
    <row r="546" spans="1:55" x14ac:dyDescent="0.25">
      <c r="A546" s="45">
        <v>48</v>
      </c>
      <c r="B546" s="47" t="b">
        <v>1</v>
      </c>
      <c r="U546" s="36"/>
      <c r="V546" s="36"/>
      <c r="W546" s="9"/>
      <c r="X546" s="8"/>
      <c r="Y546" s="8"/>
      <c r="Z546" s="8"/>
      <c r="AA546" s="8"/>
      <c r="AB546" s="8"/>
      <c r="AC546" s="8"/>
      <c r="AD546" s="8"/>
      <c r="AE546" s="8"/>
      <c r="AG546" s="36"/>
      <c r="AH546" s="36"/>
      <c r="AI546" s="9"/>
      <c r="AJ546" s="8"/>
      <c r="AK546" s="8"/>
      <c r="AL546" s="8"/>
      <c r="AM546" s="8"/>
      <c r="AN546" s="8"/>
      <c r="AO546" s="8"/>
      <c r="AP546" s="8"/>
      <c r="AQ546" s="8"/>
      <c r="AS546" s="36"/>
      <c r="AT546" s="36"/>
      <c r="AU546" s="9"/>
      <c r="AV546" s="8"/>
      <c r="AW546" s="8"/>
      <c r="AX546" s="8"/>
      <c r="AY546" s="8"/>
      <c r="AZ546" s="8"/>
      <c r="BA546" s="8"/>
      <c r="BB546" s="8"/>
      <c r="BC546" s="8"/>
    </row>
    <row r="547" spans="1:55" x14ac:dyDescent="0.25">
      <c r="A547" s="45">
        <v>47.6</v>
      </c>
      <c r="B547" s="47" t="b">
        <v>1</v>
      </c>
      <c r="U547" s="36"/>
      <c r="V547" s="36"/>
      <c r="W547" s="9"/>
      <c r="X547" s="8"/>
      <c r="Y547" s="8"/>
      <c r="Z547" s="8"/>
      <c r="AA547" s="8"/>
      <c r="AB547" s="8"/>
      <c r="AC547" s="8"/>
      <c r="AD547" s="8"/>
      <c r="AE547" s="8"/>
      <c r="AG547" s="36"/>
      <c r="AH547" s="36"/>
      <c r="AI547" s="9"/>
      <c r="AJ547" s="8"/>
      <c r="AK547" s="8"/>
      <c r="AL547" s="8"/>
      <c r="AM547" s="8"/>
      <c r="AN547" s="8"/>
      <c r="AO547" s="8"/>
      <c r="AP547" s="8"/>
      <c r="AQ547" s="8"/>
      <c r="AS547" s="36"/>
      <c r="AT547" s="36"/>
      <c r="AU547" s="9"/>
      <c r="AV547" s="8"/>
      <c r="AW547" s="8"/>
      <c r="AX547" s="8"/>
      <c r="AY547" s="8"/>
      <c r="AZ547" s="8"/>
      <c r="BA547" s="8"/>
      <c r="BB547" s="8"/>
      <c r="BC547" s="8"/>
    </row>
    <row r="548" spans="1:55" x14ac:dyDescent="0.25">
      <c r="A548" s="45">
        <v>85</v>
      </c>
      <c r="B548" s="47" t="b">
        <v>1</v>
      </c>
      <c r="U548" s="36"/>
      <c r="V548" s="36"/>
      <c r="W548" s="9"/>
      <c r="X548" s="8"/>
      <c r="Y548" s="8"/>
      <c r="Z548" s="8"/>
      <c r="AA548" s="8"/>
      <c r="AB548" s="8"/>
      <c r="AC548" s="8"/>
      <c r="AD548" s="8"/>
      <c r="AE548" s="8"/>
      <c r="AG548" s="36"/>
      <c r="AH548" s="36"/>
      <c r="AI548" s="9"/>
      <c r="AJ548" s="8"/>
      <c r="AK548" s="8"/>
      <c r="AL548" s="8"/>
      <c r="AM548" s="8"/>
      <c r="AN548" s="8"/>
      <c r="AO548" s="8"/>
      <c r="AP548" s="8"/>
      <c r="AQ548" s="8"/>
      <c r="AS548" s="36"/>
      <c r="AT548" s="36"/>
      <c r="AU548" s="9"/>
      <c r="AV548" s="8"/>
      <c r="AW548" s="8"/>
      <c r="AX548" s="8"/>
      <c r="AY548" s="8"/>
      <c r="AZ548" s="8"/>
      <c r="BA548" s="8"/>
      <c r="BB548" s="8"/>
      <c r="BC548" s="8"/>
    </row>
    <row r="549" spans="1:55" x14ac:dyDescent="0.25">
      <c r="A549" s="45">
        <v>83</v>
      </c>
      <c r="B549" s="47" t="b">
        <v>1</v>
      </c>
      <c r="U549" s="36"/>
      <c r="V549" s="36"/>
      <c r="W549" s="9"/>
      <c r="X549" s="8"/>
      <c r="Y549" s="8"/>
      <c r="Z549" s="8"/>
      <c r="AA549" s="8"/>
      <c r="AB549" s="8"/>
      <c r="AC549" s="8"/>
      <c r="AD549" s="8"/>
      <c r="AE549" s="8"/>
      <c r="AG549" s="36"/>
      <c r="AH549" s="36"/>
      <c r="AI549" s="9"/>
      <c r="AJ549" s="8"/>
      <c r="AK549" s="8"/>
      <c r="AL549" s="8"/>
      <c r="AM549" s="8"/>
      <c r="AN549" s="8"/>
      <c r="AO549" s="8"/>
      <c r="AP549" s="8"/>
      <c r="AQ549" s="8"/>
      <c r="AS549" s="36"/>
      <c r="AT549" s="36"/>
      <c r="AU549" s="9"/>
      <c r="AV549" s="8"/>
      <c r="AW549" s="8"/>
      <c r="AX549" s="8"/>
      <c r="AY549" s="8"/>
      <c r="AZ549" s="8"/>
      <c r="BA549" s="8"/>
      <c r="BB549" s="8"/>
      <c r="BC549" s="8"/>
    </row>
    <row r="550" spans="1:55" x14ac:dyDescent="0.25">
      <c r="A550" s="45">
        <v>81</v>
      </c>
      <c r="B550" s="47" t="b">
        <v>1</v>
      </c>
      <c r="U550" s="36"/>
      <c r="V550" s="36"/>
      <c r="W550" s="9"/>
      <c r="X550" s="8"/>
      <c r="Y550" s="8"/>
      <c r="Z550" s="8"/>
      <c r="AA550" s="8"/>
      <c r="AB550" s="8"/>
      <c r="AC550" s="8"/>
      <c r="AD550" s="8"/>
      <c r="AE550" s="8"/>
      <c r="AG550" s="36"/>
      <c r="AH550" s="36"/>
      <c r="AI550" s="9"/>
      <c r="AJ550" s="8"/>
      <c r="AK550" s="8"/>
      <c r="AL550" s="8"/>
      <c r="AM550" s="8"/>
      <c r="AN550" s="8"/>
      <c r="AO550" s="8"/>
      <c r="AP550" s="8"/>
      <c r="AQ550" s="8"/>
      <c r="AS550" s="36"/>
      <c r="AT550" s="36"/>
      <c r="AU550" s="9"/>
      <c r="AV550" s="8"/>
      <c r="AW550" s="8"/>
      <c r="AX550" s="8"/>
      <c r="AY550" s="8"/>
      <c r="AZ550" s="8"/>
      <c r="BA550" s="8"/>
      <c r="BB550" s="8"/>
      <c r="BC550" s="8"/>
    </row>
    <row r="551" spans="1:55" x14ac:dyDescent="0.25">
      <c r="A551" s="45">
        <v>79.900000000000006</v>
      </c>
      <c r="B551" s="47" t="b">
        <v>1</v>
      </c>
      <c r="U551" s="36"/>
      <c r="V551" s="36"/>
      <c r="W551" s="9"/>
      <c r="X551" s="8"/>
      <c r="Y551" s="8"/>
      <c r="Z551" s="8"/>
      <c r="AA551" s="8"/>
      <c r="AB551" s="8"/>
      <c r="AC551" s="8"/>
      <c r="AD551" s="8"/>
      <c r="AE551" s="8"/>
      <c r="AG551" s="36"/>
      <c r="AH551" s="36"/>
      <c r="AI551" s="9"/>
      <c r="AJ551" s="8"/>
      <c r="AK551" s="8"/>
      <c r="AL551" s="8"/>
      <c r="AM551" s="8"/>
      <c r="AN551" s="8"/>
      <c r="AO551" s="8"/>
      <c r="AP551" s="8"/>
      <c r="AQ551" s="8"/>
      <c r="AS551" s="36"/>
      <c r="AT551" s="36"/>
      <c r="AU551" s="9"/>
      <c r="AV551" s="8"/>
      <c r="AW551" s="8"/>
      <c r="AX551" s="8"/>
      <c r="AY551" s="8"/>
      <c r="AZ551" s="8"/>
      <c r="BA551" s="8"/>
      <c r="BB551" s="8"/>
      <c r="BC551" s="8"/>
    </row>
    <row r="552" spans="1:55" x14ac:dyDescent="0.25">
      <c r="A552" s="45">
        <v>79.8</v>
      </c>
      <c r="B552" s="47" t="b">
        <v>1</v>
      </c>
      <c r="U552" s="36"/>
      <c r="V552" s="36"/>
      <c r="W552" s="9"/>
      <c r="X552" s="8"/>
      <c r="Y552" s="8"/>
      <c r="Z552" s="8"/>
      <c r="AA552" s="8"/>
      <c r="AB552" s="8"/>
      <c r="AC552" s="8"/>
      <c r="AD552" s="8"/>
      <c r="AE552" s="8"/>
      <c r="AG552" s="36"/>
      <c r="AH552" s="36"/>
      <c r="AI552" s="9"/>
      <c r="AJ552" s="8"/>
      <c r="AK552" s="8"/>
      <c r="AL552" s="8"/>
      <c r="AM552" s="8"/>
      <c r="AN552" s="8"/>
      <c r="AO552" s="8"/>
      <c r="AP552" s="8"/>
      <c r="AQ552" s="8"/>
      <c r="AS552" s="36"/>
      <c r="AT552" s="36"/>
      <c r="AU552" s="9"/>
      <c r="AV552" s="8"/>
      <c r="AW552" s="8"/>
      <c r="AX552" s="8"/>
      <c r="AY552" s="8"/>
      <c r="AZ552" s="8"/>
      <c r="BA552" s="8"/>
      <c r="BB552" s="8"/>
      <c r="BC552" s="8"/>
    </row>
    <row r="553" spans="1:55" x14ac:dyDescent="0.25">
      <c r="A553" s="45">
        <v>79.099999999999994</v>
      </c>
      <c r="B553" s="47" t="b">
        <v>1</v>
      </c>
      <c r="U553" s="36"/>
      <c r="V553" s="36"/>
      <c r="W553" s="9"/>
      <c r="X553" s="8"/>
      <c r="Y553" s="8"/>
      <c r="Z553" s="8"/>
      <c r="AA553" s="8"/>
      <c r="AB553" s="8"/>
      <c r="AC553" s="8"/>
      <c r="AD553" s="8"/>
      <c r="AE553" s="8"/>
      <c r="AG553" s="36"/>
      <c r="AH553" s="36"/>
      <c r="AI553" s="9"/>
      <c r="AJ553" s="8"/>
      <c r="AK553" s="8"/>
      <c r="AL553" s="8"/>
      <c r="AM553" s="8"/>
      <c r="AN553" s="8"/>
      <c r="AO553" s="8"/>
      <c r="AP553" s="8"/>
      <c r="AQ553" s="8"/>
      <c r="AS553" s="36"/>
      <c r="AT553" s="36"/>
      <c r="AU553" s="9"/>
      <c r="AV553" s="8"/>
      <c r="AW553" s="8"/>
      <c r="AX553" s="8"/>
      <c r="AY553" s="8"/>
      <c r="AZ553" s="8"/>
      <c r="BA553" s="8"/>
      <c r="BB553" s="8"/>
      <c r="BC553" s="8"/>
    </row>
    <row r="554" spans="1:55" x14ac:dyDescent="0.25">
      <c r="A554" s="45">
        <v>79.3</v>
      </c>
      <c r="B554" s="47" t="b">
        <v>1</v>
      </c>
      <c r="U554" s="36"/>
      <c r="V554" s="36"/>
      <c r="W554" s="9"/>
      <c r="X554" s="8"/>
      <c r="Y554" s="8"/>
      <c r="Z554" s="8"/>
      <c r="AA554" s="8"/>
      <c r="AB554" s="8"/>
      <c r="AC554" s="8"/>
      <c r="AD554" s="8"/>
      <c r="AE554" s="8"/>
      <c r="AG554" s="36"/>
      <c r="AH554" s="36"/>
      <c r="AI554" s="9"/>
      <c r="AJ554" s="8"/>
      <c r="AK554" s="8"/>
      <c r="AL554" s="8"/>
      <c r="AM554" s="8"/>
      <c r="AN554" s="8"/>
      <c r="AO554" s="8"/>
      <c r="AP554" s="8"/>
      <c r="AQ554" s="8"/>
      <c r="AS554" s="36"/>
      <c r="AT554" s="36"/>
      <c r="AU554" s="9"/>
      <c r="AV554" s="8"/>
      <c r="AW554" s="8"/>
      <c r="AX554" s="8"/>
      <c r="AY554" s="8"/>
      <c r="AZ554" s="8"/>
      <c r="BA554" s="8"/>
      <c r="BB554" s="8"/>
      <c r="BC554" s="8"/>
    </row>
    <row r="555" spans="1:55" x14ac:dyDescent="0.25">
      <c r="A555" s="45">
        <v>79.599999999999994</v>
      </c>
      <c r="B555" s="47" t="b">
        <v>1</v>
      </c>
      <c r="U555" s="36"/>
      <c r="V555" s="36"/>
      <c r="W555" s="9"/>
      <c r="X555" s="8"/>
      <c r="Y555" s="8"/>
      <c r="Z555" s="8"/>
      <c r="AA555" s="8"/>
      <c r="AB555" s="8"/>
      <c r="AC555" s="8"/>
      <c r="AD555" s="8"/>
      <c r="AE555" s="8"/>
      <c r="AG555" s="36"/>
      <c r="AH555" s="36"/>
      <c r="AI555" s="9"/>
      <c r="AJ555" s="8"/>
      <c r="AK555" s="8"/>
      <c r="AL555" s="8"/>
      <c r="AM555" s="8"/>
      <c r="AN555" s="8"/>
      <c r="AO555" s="8"/>
      <c r="AP555" s="8"/>
      <c r="AQ555" s="8"/>
      <c r="AS555" s="36"/>
      <c r="AT555" s="36"/>
      <c r="AU555" s="9"/>
      <c r="AV555" s="8"/>
      <c r="AW555" s="8"/>
      <c r="AX555" s="8"/>
      <c r="AY555" s="8"/>
      <c r="AZ555" s="8"/>
      <c r="BA555" s="8"/>
      <c r="BB555" s="8"/>
      <c r="BC555" s="8"/>
    </row>
    <row r="556" spans="1:55" x14ac:dyDescent="0.25">
      <c r="A556" s="45">
        <v>78.900000000000006</v>
      </c>
      <c r="B556" s="47" t="b">
        <v>1</v>
      </c>
      <c r="U556" s="36"/>
      <c r="V556" s="36"/>
      <c r="W556" s="9"/>
      <c r="X556" s="8"/>
      <c r="Y556" s="8"/>
      <c r="Z556" s="8"/>
      <c r="AA556" s="8"/>
      <c r="AB556" s="8"/>
      <c r="AC556" s="8"/>
      <c r="AD556" s="8"/>
      <c r="AE556" s="8"/>
      <c r="AG556" s="36"/>
      <c r="AH556" s="36"/>
      <c r="AI556" s="9"/>
      <c r="AJ556" s="8"/>
      <c r="AK556" s="8"/>
      <c r="AL556" s="8"/>
      <c r="AM556" s="8"/>
      <c r="AN556" s="8"/>
      <c r="AO556" s="8"/>
      <c r="AP556" s="8"/>
      <c r="AQ556" s="8"/>
      <c r="AS556" s="36"/>
      <c r="AT556" s="36"/>
      <c r="AU556" s="9"/>
      <c r="AV556" s="8"/>
      <c r="AW556" s="8"/>
      <c r="AX556" s="8"/>
      <c r="AY556" s="8"/>
      <c r="AZ556" s="8"/>
      <c r="BA556" s="8"/>
      <c r="BB556" s="8"/>
      <c r="BC556" s="8"/>
    </row>
    <row r="557" spans="1:55" x14ac:dyDescent="0.25">
      <c r="A557" s="45">
        <v>78.900000000000006</v>
      </c>
      <c r="B557" s="47" t="b">
        <v>1</v>
      </c>
      <c r="U557" s="36"/>
      <c r="V557" s="36"/>
      <c r="W557" s="9"/>
      <c r="X557" s="8"/>
      <c r="Y557" s="8"/>
      <c r="Z557" s="8"/>
      <c r="AA557" s="8"/>
      <c r="AB557" s="8"/>
      <c r="AC557" s="8"/>
      <c r="AD557" s="8"/>
      <c r="AE557" s="8"/>
      <c r="AG557" s="36"/>
      <c r="AH557" s="36"/>
      <c r="AI557" s="9"/>
      <c r="AJ557" s="8"/>
      <c r="AK557" s="8"/>
      <c r="AL557" s="8"/>
      <c r="AM557" s="8"/>
      <c r="AN557" s="8"/>
      <c r="AO557" s="8"/>
      <c r="AP557" s="8"/>
      <c r="AQ557" s="8"/>
      <c r="AS557" s="36"/>
      <c r="AT557" s="36"/>
      <c r="AU557" s="9"/>
      <c r="AV557" s="8"/>
      <c r="AW557" s="8"/>
      <c r="AX557" s="8"/>
      <c r="AY557" s="8"/>
      <c r="AZ557" s="8"/>
      <c r="BA557" s="8"/>
      <c r="BB557" s="8"/>
      <c r="BC557" s="8"/>
    </row>
    <row r="558" spans="1:55" x14ac:dyDescent="0.25">
      <c r="A558" s="45">
        <v>78.400000000000006</v>
      </c>
      <c r="B558" s="47" t="b">
        <v>1</v>
      </c>
      <c r="U558" s="36"/>
      <c r="V558" s="36"/>
      <c r="W558" s="9"/>
      <c r="X558" s="8"/>
      <c r="Y558" s="8"/>
      <c r="Z558" s="8"/>
      <c r="AA558" s="8"/>
      <c r="AB558" s="8"/>
      <c r="AC558" s="8"/>
      <c r="AD558" s="8"/>
      <c r="AE558" s="8"/>
      <c r="AG558" s="36"/>
      <c r="AH558" s="36"/>
      <c r="AI558" s="9"/>
      <c r="AJ558" s="8"/>
      <c r="AK558" s="8"/>
      <c r="AL558" s="8"/>
      <c r="AM558" s="8"/>
      <c r="AN558" s="8"/>
      <c r="AO558" s="8"/>
      <c r="AP558" s="8"/>
      <c r="AQ558" s="8"/>
      <c r="AS558" s="36"/>
      <c r="AT558" s="36"/>
      <c r="AU558" s="9"/>
      <c r="AV558" s="8"/>
      <c r="AW558" s="8"/>
      <c r="AX558" s="8"/>
      <c r="AY558" s="8"/>
      <c r="AZ558" s="8"/>
      <c r="BA558" s="8"/>
      <c r="BB558" s="8"/>
      <c r="BC558" s="8"/>
    </row>
    <row r="559" spans="1:55" x14ac:dyDescent="0.25">
      <c r="A559" s="45">
        <v>78</v>
      </c>
      <c r="B559" s="47" t="b">
        <v>1</v>
      </c>
      <c r="U559" s="36"/>
      <c r="V559" s="36"/>
      <c r="W559" s="9"/>
      <c r="X559" s="8"/>
      <c r="Y559" s="8"/>
      <c r="Z559" s="8"/>
      <c r="AA559" s="8"/>
      <c r="AB559" s="8"/>
      <c r="AC559" s="8"/>
      <c r="AD559" s="8"/>
      <c r="AE559" s="8"/>
      <c r="AG559" s="36"/>
      <c r="AH559" s="36"/>
      <c r="AI559" s="9"/>
      <c r="AJ559" s="8"/>
      <c r="AK559" s="8"/>
      <c r="AL559" s="8"/>
      <c r="AM559" s="8"/>
      <c r="AN559" s="8"/>
      <c r="AO559" s="8"/>
      <c r="AP559" s="8"/>
      <c r="AQ559" s="8"/>
      <c r="AS559" s="36"/>
      <c r="AT559" s="36"/>
      <c r="AU559" s="9"/>
      <c r="AV559" s="8"/>
      <c r="AW559" s="8"/>
      <c r="AX559" s="8"/>
      <c r="AY559" s="8"/>
      <c r="AZ559" s="8"/>
      <c r="BA559" s="8"/>
      <c r="BB559" s="8"/>
      <c r="BC559" s="8"/>
    </row>
    <row r="560" spans="1:55" x14ac:dyDescent="0.25">
      <c r="A560" s="45">
        <v>77.900000000000006</v>
      </c>
      <c r="B560" s="47" t="b">
        <v>1</v>
      </c>
      <c r="U560" s="36"/>
      <c r="V560" s="36"/>
      <c r="W560" s="9"/>
      <c r="X560" s="8"/>
      <c r="Y560" s="8"/>
      <c r="Z560" s="8"/>
      <c r="AA560" s="8"/>
      <c r="AB560" s="8"/>
      <c r="AC560" s="8"/>
      <c r="AD560" s="8"/>
      <c r="AE560" s="8"/>
      <c r="AG560" s="36"/>
      <c r="AH560" s="36"/>
      <c r="AI560" s="9"/>
      <c r="AJ560" s="8"/>
      <c r="AK560" s="8"/>
      <c r="AL560" s="8"/>
      <c r="AM560" s="8"/>
      <c r="AN560" s="8"/>
      <c r="AO560" s="8"/>
      <c r="AP560" s="8"/>
      <c r="AQ560" s="8"/>
      <c r="AS560" s="36"/>
      <c r="AT560" s="36"/>
      <c r="AU560" s="9"/>
      <c r="AV560" s="8"/>
      <c r="AW560" s="8"/>
      <c r="AX560" s="8"/>
      <c r="AY560" s="8"/>
      <c r="AZ560" s="8"/>
      <c r="BA560" s="8"/>
      <c r="BB560" s="8"/>
      <c r="BC560" s="8"/>
    </row>
    <row r="561" spans="1:55" x14ac:dyDescent="0.25">
      <c r="A561" s="45">
        <v>77.8</v>
      </c>
      <c r="B561" s="47" t="b">
        <v>1</v>
      </c>
      <c r="U561" s="36"/>
      <c r="V561" s="36"/>
      <c r="W561" s="9"/>
      <c r="X561" s="8"/>
      <c r="Y561" s="8"/>
      <c r="Z561" s="8"/>
      <c r="AA561" s="8"/>
      <c r="AB561" s="8"/>
      <c r="AC561" s="8"/>
      <c r="AD561" s="8"/>
      <c r="AE561" s="8"/>
      <c r="AG561" s="36"/>
      <c r="AH561" s="36"/>
      <c r="AI561" s="9"/>
      <c r="AJ561" s="8"/>
      <c r="AK561" s="8"/>
      <c r="AL561" s="8"/>
      <c r="AM561" s="8"/>
      <c r="AN561" s="8"/>
      <c r="AO561" s="8"/>
      <c r="AP561" s="8"/>
      <c r="AQ561" s="8"/>
      <c r="AS561" s="36"/>
      <c r="AT561" s="36"/>
      <c r="AU561" s="9"/>
      <c r="AV561" s="8"/>
      <c r="AW561" s="8"/>
      <c r="AX561" s="8"/>
      <c r="AY561" s="8"/>
      <c r="AZ561" s="8"/>
      <c r="BA561" s="8"/>
      <c r="BB561" s="8"/>
      <c r="BC561" s="8"/>
    </row>
    <row r="562" spans="1:55" x14ac:dyDescent="0.25">
      <c r="A562" s="45">
        <v>77.3</v>
      </c>
      <c r="B562" s="47" t="b">
        <v>1</v>
      </c>
      <c r="U562" s="36"/>
      <c r="V562" s="36"/>
      <c r="W562" s="9"/>
      <c r="X562" s="8"/>
      <c r="Y562" s="8"/>
      <c r="Z562" s="8"/>
      <c r="AA562" s="8"/>
      <c r="AB562" s="8"/>
      <c r="AC562" s="8"/>
      <c r="AD562" s="8"/>
      <c r="AE562" s="8"/>
      <c r="AG562" s="36"/>
      <c r="AH562" s="36"/>
      <c r="AI562" s="9"/>
      <c r="AJ562" s="8"/>
      <c r="AK562" s="8"/>
      <c r="AL562" s="8"/>
      <c r="AM562" s="8"/>
      <c r="AN562" s="8"/>
      <c r="AO562" s="8"/>
      <c r="AP562" s="8"/>
      <c r="AQ562" s="8"/>
      <c r="AS562" s="36"/>
      <c r="AT562" s="36"/>
      <c r="AU562" s="9"/>
      <c r="AV562" s="8"/>
      <c r="AW562" s="8"/>
      <c r="AX562" s="8"/>
      <c r="AY562" s="8"/>
      <c r="AZ562" s="8"/>
      <c r="BA562" s="8"/>
      <c r="BB562" s="8"/>
      <c r="BC562" s="8"/>
    </row>
    <row r="563" spans="1:55" x14ac:dyDescent="0.25">
      <c r="A563" s="45">
        <v>77.3</v>
      </c>
      <c r="B563" s="47" t="b">
        <v>1</v>
      </c>
      <c r="U563" s="36"/>
      <c r="V563" s="36"/>
      <c r="W563" s="9"/>
      <c r="X563" s="8"/>
      <c r="Y563" s="8"/>
      <c r="Z563" s="8"/>
      <c r="AA563" s="8"/>
      <c r="AB563" s="8"/>
      <c r="AC563" s="8"/>
      <c r="AD563" s="8"/>
      <c r="AE563" s="8"/>
      <c r="AG563" s="36"/>
      <c r="AH563" s="36"/>
      <c r="AI563" s="9"/>
      <c r="AJ563" s="8"/>
      <c r="AK563" s="8"/>
      <c r="AL563" s="8"/>
      <c r="AM563" s="8"/>
      <c r="AN563" s="8"/>
      <c r="AO563" s="8"/>
      <c r="AP563" s="8"/>
      <c r="AQ563" s="8"/>
      <c r="AS563" s="36"/>
      <c r="AT563" s="36"/>
      <c r="AU563" s="9"/>
      <c r="AV563" s="8"/>
      <c r="AW563" s="8"/>
      <c r="AX563" s="8"/>
      <c r="AY563" s="8"/>
      <c r="AZ563" s="8"/>
      <c r="BA563" s="8"/>
      <c r="BB563" s="8"/>
      <c r="BC563" s="8"/>
    </row>
    <row r="564" spans="1:55" x14ac:dyDescent="0.25">
      <c r="A564" s="45">
        <v>76.099999999999994</v>
      </c>
      <c r="B564" s="47" t="b">
        <v>1</v>
      </c>
      <c r="U564" s="36"/>
      <c r="V564" s="36"/>
      <c r="W564" s="9"/>
      <c r="X564" s="8"/>
      <c r="Y564" s="8"/>
      <c r="Z564" s="8"/>
      <c r="AA564" s="8"/>
      <c r="AB564" s="8"/>
      <c r="AC564" s="8"/>
      <c r="AD564" s="8"/>
      <c r="AE564" s="8"/>
      <c r="AG564" s="36"/>
      <c r="AH564" s="36"/>
      <c r="AI564" s="9"/>
      <c r="AJ564" s="8"/>
      <c r="AK564" s="8"/>
      <c r="AL564" s="8"/>
      <c r="AM564" s="8"/>
      <c r="AN564" s="8"/>
      <c r="AO564" s="8"/>
      <c r="AP564" s="8"/>
      <c r="AQ564" s="8"/>
      <c r="AS564" s="36"/>
      <c r="AT564" s="36"/>
      <c r="AU564" s="9"/>
      <c r="AV564" s="8"/>
      <c r="AW564" s="8"/>
      <c r="AX564" s="8"/>
      <c r="AY564" s="8"/>
      <c r="AZ564" s="8"/>
      <c r="BA564" s="8"/>
      <c r="BB564" s="8"/>
      <c r="BC564" s="8"/>
    </row>
    <row r="565" spans="1:55" x14ac:dyDescent="0.25">
      <c r="A565" s="45">
        <v>75.8</v>
      </c>
      <c r="B565" s="47" t="b">
        <v>1</v>
      </c>
      <c r="U565" s="36"/>
      <c r="V565" s="36"/>
      <c r="W565" s="9"/>
      <c r="X565" s="8"/>
      <c r="Y565" s="8"/>
      <c r="Z565" s="8"/>
      <c r="AA565" s="8"/>
      <c r="AB565" s="8"/>
      <c r="AC565" s="8"/>
      <c r="AD565" s="8"/>
      <c r="AE565" s="8"/>
      <c r="AG565" s="36"/>
      <c r="AH565" s="36"/>
      <c r="AI565" s="9"/>
      <c r="AJ565" s="8"/>
      <c r="AK565" s="8"/>
      <c r="AL565" s="8"/>
      <c r="AM565" s="8"/>
      <c r="AN565" s="8"/>
      <c r="AO565" s="8"/>
      <c r="AP565" s="8"/>
      <c r="AQ565" s="8"/>
      <c r="AS565" s="36"/>
      <c r="AT565" s="36"/>
      <c r="AU565" s="9"/>
      <c r="AV565" s="8"/>
      <c r="AW565" s="8"/>
      <c r="AX565" s="8"/>
      <c r="AY565" s="8"/>
      <c r="AZ565" s="8"/>
      <c r="BA565" s="8"/>
      <c r="BB565" s="8"/>
      <c r="BC565" s="8"/>
    </row>
    <row r="566" spans="1:55" x14ac:dyDescent="0.25">
      <c r="A566" s="45">
        <v>75.599999999999994</v>
      </c>
      <c r="B566" s="47" t="b">
        <v>1</v>
      </c>
      <c r="U566" s="36"/>
      <c r="V566" s="36"/>
      <c r="W566" s="9"/>
      <c r="X566" s="8"/>
      <c r="Y566" s="8"/>
      <c r="Z566" s="8"/>
      <c r="AA566" s="8"/>
      <c r="AB566" s="8"/>
      <c r="AC566" s="8"/>
      <c r="AD566" s="8"/>
      <c r="AE566" s="8"/>
      <c r="AG566" s="36"/>
      <c r="AH566" s="36"/>
      <c r="AI566" s="9"/>
      <c r="AJ566" s="8"/>
      <c r="AK566" s="8"/>
      <c r="AL566" s="8"/>
      <c r="AM566" s="8"/>
      <c r="AN566" s="8"/>
      <c r="AO566" s="8"/>
      <c r="AP566" s="8"/>
      <c r="AQ566" s="8"/>
      <c r="AS566" s="36"/>
      <c r="AT566" s="36"/>
      <c r="AU566" s="9"/>
      <c r="AV566" s="8"/>
      <c r="AW566" s="8"/>
      <c r="AX566" s="8"/>
      <c r="AY566" s="8"/>
      <c r="AZ566" s="8"/>
      <c r="BA566" s="8"/>
      <c r="BB566" s="8"/>
      <c r="BC566" s="8"/>
    </row>
    <row r="567" spans="1:55" x14ac:dyDescent="0.25">
      <c r="A567" s="45">
        <v>75.400000000000006</v>
      </c>
      <c r="B567" s="47" t="b">
        <v>1</v>
      </c>
      <c r="U567" s="36"/>
      <c r="V567" s="36"/>
      <c r="W567" s="9"/>
      <c r="X567" s="8"/>
      <c r="Y567" s="8"/>
      <c r="Z567" s="8"/>
      <c r="AA567" s="8"/>
      <c r="AB567" s="8"/>
      <c r="AC567" s="8"/>
      <c r="AD567" s="8"/>
      <c r="AE567" s="8"/>
      <c r="AG567" s="36"/>
      <c r="AH567" s="36"/>
      <c r="AI567" s="9"/>
      <c r="AJ567" s="8"/>
      <c r="AK567" s="8"/>
      <c r="AL567" s="8"/>
      <c r="AM567" s="8"/>
      <c r="AN567" s="8"/>
      <c r="AO567" s="8"/>
      <c r="AP567" s="8"/>
      <c r="AQ567" s="8"/>
      <c r="AS567" s="36"/>
      <c r="AT567" s="36"/>
      <c r="AU567" s="9"/>
      <c r="AV567" s="8"/>
      <c r="AW567" s="8"/>
      <c r="AX567" s="8"/>
      <c r="AY567" s="8"/>
      <c r="AZ567" s="8"/>
      <c r="BA567" s="8"/>
      <c r="BB567" s="8"/>
      <c r="BC567" s="8"/>
    </row>
    <row r="568" spans="1:55" x14ac:dyDescent="0.25">
      <c r="A568" s="45">
        <v>75.2</v>
      </c>
      <c r="B568" s="47" t="b">
        <v>1</v>
      </c>
      <c r="U568" s="36"/>
      <c r="V568" s="36"/>
      <c r="W568" s="9"/>
      <c r="X568" s="8"/>
      <c r="Y568" s="8"/>
      <c r="Z568" s="8"/>
      <c r="AA568" s="8"/>
      <c r="AB568" s="8"/>
      <c r="AC568" s="8"/>
      <c r="AD568" s="8"/>
      <c r="AE568" s="8"/>
      <c r="AG568" s="36"/>
      <c r="AH568" s="36"/>
      <c r="AI568" s="9"/>
      <c r="AJ568" s="8"/>
      <c r="AK568" s="8"/>
      <c r="AL568" s="8"/>
      <c r="AM568" s="8"/>
      <c r="AN568" s="8"/>
      <c r="AO568" s="8"/>
      <c r="AP568" s="8"/>
      <c r="AQ568" s="8"/>
      <c r="AS568" s="36"/>
      <c r="AT568" s="36"/>
      <c r="AU568" s="9"/>
      <c r="AV568" s="8"/>
      <c r="AW568" s="8"/>
      <c r="AX568" s="8"/>
      <c r="AY568" s="8"/>
      <c r="AZ568" s="8"/>
      <c r="BA568" s="8"/>
      <c r="BB568" s="8"/>
      <c r="BC568" s="8"/>
    </row>
    <row r="569" spans="1:55" x14ac:dyDescent="0.25">
      <c r="A569" s="45">
        <v>75</v>
      </c>
      <c r="B569" s="47" t="b">
        <v>1</v>
      </c>
      <c r="U569" s="36"/>
      <c r="V569" s="36"/>
      <c r="W569" s="9"/>
      <c r="X569" s="8"/>
      <c r="Y569" s="8"/>
      <c r="Z569" s="8"/>
      <c r="AA569" s="8"/>
      <c r="AB569" s="8"/>
      <c r="AC569" s="8"/>
      <c r="AD569" s="8"/>
      <c r="AE569" s="8"/>
      <c r="AG569" s="36"/>
      <c r="AH569" s="36"/>
      <c r="AI569" s="9"/>
      <c r="AJ569" s="8"/>
      <c r="AK569" s="8"/>
      <c r="AL569" s="8"/>
      <c r="AM569" s="8"/>
      <c r="AN569" s="8"/>
      <c r="AO569" s="8"/>
      <c r="AP569" s="8"/>
      <c r="AQ569" s="8"/>
      <c r="AS569" s="36"/>
      <c r="AT569" s="36"/>
      <c r="AU569" s="9"/>
      <c r="AV569" s="8"/>
      <c r="AW569" s="8"/>
      <c r="AX569" s="8"/>
      <c r="AY569" s="8"/>
      <c r="AZ569" s="8"/>
      <c r="BA569" s="8"/>
      <c r="BB569" s="8"/>
      <c r="BC569" s="8"/>
    </row>
    <row r="570" spans="1:55" x14ac:dyDescent="0.25">
      <c r="A570" s="45">
        <v>74.900000000000006</v>
      </c>
      <c r="B570" s="47" t="b">
        <v>1</v>
      </c>
      <c r="U570" s="36"/>
      <c r="V570" s="36"/>
      <c r="W570" s="9"/>
      <c r="X570" s="8"/>
      <c r="Y570" s="8"/>
      <c r="Z570" s="8"/>
      <c r="AA570" s="8"/>
      <c r="AB570" s="8"/>
      <c r="AC570" s="8"/>
      <c r="AD570" s="8"/>
      <c r="AE570" s="8"/>
      <c r="AG570" s="36"/>
      <c r="AH570" s="36"/>
      <c r="AI570" s="9"/>
      <c r="AJ570" s="8"/>
      <c r="AK570" s="8"/>
      <c r="AL570" s="8"/>
      <c r="AM570" s="8"/>
      <c r="AN570" s="8"/>
      <c r="AO570" s="8"/>
      <c r="AP570" s="8"/>
      <c r="AQ570" s="8"/>
      <c r="AS570" s="36"/>
      <c r="AT570" s="36"/>
      <c r="AU570" s="9"/>
      <c r="AV570" s="8"/>
      <c r="AW570" s="8"/>
      <c r="AX570" s="8"/>
      <c r="AY570" s="8"/>
      <c r="AZ570" s="8"/>
      <c r="BA570" s="8"/>
      <c r="BB570" s="8"/>
      <c r="BC570" s="8"/>
    </row>
    <row r="571" spans="1:55" x14ac:dyDescent="0.25">
      <c r="A571" s="45">
        <v>74.5</v>
      </c>
      <c r="B571" s="47" t="b">
        <v>1</v>
      </c>
      <c r="U571" s="36"/>
      <c r="V571" s="36"/>
      <c r="W571" s="9"/>
      <c r="X571" s="8"/>
      <c r="Y571" s="8"/>
      <c r="Z571" s="8"/>
      <c r="AA571" s="8"/>
      <c r="AB571" s="8"/>
      <c r="AC571" s="8"/>
      <c r="AD571" s="8"/>
      <c r="AE571" s="8"/>
      <c r="AG571" s="36"/>
      <c r="AH571" s="36"/>
      <c r="AI571" s="9"/>
      <c r="AJ571" s="8"/>
      <c r="AK571" s="8"/>
      <c r="AL571" s="8"/>
      <c r="AM571" s="8"/>
      <c r="AN571" s="8"/>
      <c r="AO571" s="8"/>
      <c r="AP571" s="8"/>
      <c r="AQ571" s="8"/>
      <c r="AS571" s="36"/>
      <c r="AT571" s="36"/>
      <c r="AU571" s="9"/>
      <c r="AV571" s="8"/>
      <c r="AW571" s="8"/>
      <c r="AX571" s="8"/>
      <c r="AY571" s="8"/>
      <c r="AZ571" s="8"/>
      <c r="BA571" s="8"/>
      <c r="BB571" s="8"/>
      <c r="BC571" s="8"/>
    </row>
    <row r="572" spans="1:55" x14ac:dyDescent="0.25">
      <c r="A572" s="45">
        <v>74.400000000000006</v>
      </c>
      <c r="B572" s="47" t="b">
        <v>1</v>
      </c>
      <c r="U572" s="36"/>
      <c r="V572" s="36"/>
      <c r="W572" s="9"/>
      <c r="X572" s="8"/>
      <c r="Y572" s="8"/>
      <c r="Z572" s="8"/>
      <c r="AA572" s="8"/>
      <c r="AB572" s="8"/>
      <c r="AC572" s="8"/>
      <c r="AD572" s="8"/>
      <c r="AE572" s="8"/>
      <c r="AG572" s="36"/>
      <c r="AH572" s="36"/>
      <c r="AI572" s="9"/>
      <c r="AJ572" s="8"/>
      <c r="AK572" s="8"/>
      <c r="AL572" s="8"/>
      <c r="AM572" s="8"/>
      <c r="AN572" s="8"/>
      <c r="AO572" s="8"/>
      <c r="AP572" s="8"/>
      <c r="AQ572" s="8"/>
      <c r="AS572" s="36"/>
      <c r="AT572" s="36"/>
      <c r="AU572" s="9"/>
      <c r="AV572" s="8"/>
      <c r="AW572" s="8"/>
      <c r="AX572" s="8"/>
      <c r="AY572" s="8"/>
      <c r="AZ572" s="8"/>
      <c r="BA572" s="8"/>
      <c r="BB572" s="8"/>
      <c r="BC572" s="8"/>
    </row>
    <row r="573" spans="1:55" x14ac:dyDescent="0.25">
      <c r="A573" s="45">
        <v>74.2</v>
      </c>
      <c r="B573" s="47" t="b">
        <v>1</v>
      </c>
      <c r="U573" s="36"/>
      <c r="V573" s="36"/>
      <c r="W573" s="9"/>
      <c r="X573" s="8"/>
      <c r="Y573" s="8"/>
      <c r="Z573" s="8"/>
      <c r="AA573" s="8"/>
      <c r="AB573" s="8"/>
      <c r="AC573" s="8"/>
      <c r="AD573" s="8"/>
      <c r="AE573" s="8"/>
      <c r="AG573" s="36"/>
      <c r="AH573" s="36"/>
      <c r="AI573" s="9"/>
      <c r="AJ573" s="8"/>
      <c r="AK573" s="8"/>
      <c r="AL573" s="8"/>
      <c r="AM573" s="8"/>
      <c r="AN573" s="8"/>
      <c r="AO573" s="8"/>
      <c r="AP573" s="8"/>
      <c r="AQ573" s="8"/>
      <c r="AS573" s="36"/>
      <c r="AT573" s="36"/>
      <c r="AU573" s="9"/>
      <c r="AV573" s="8"/>
      <c r="AW573" s="8"/>
      <c r="AX573" s="8"/>
      <c r="AY573" s="8"/>
      <c r="AZ573" s="8"/>
      <c r="BA573" s="8"/>
      <c r="BB573" s="8"/>
      <c r="BC573" s="8"/>
    </row>
    <row r="574" spans="1:55" x14ac:dyDescent="0.25">
      <c r="A574" s="45">
        <v>73.900000000000006</v>
      </c>
      <c r="B574" s="47" t="b">
        <v>1</v>
      </c>
      <c r="U574" s="36"/>
      <c r="V574" s="36"/>
      <c r="W574" s="9"/>
      <c r="X574" s="8"/>
      <c r="Y574" s="8"/>
      <c r="Z574" s="8"/>
      <c r="AA574" s="8"/>
      <c r="AB574" s="8"/>
      <c r="AC574" s="8"/>
      <c r="AD574" s="8"/>
      <c r="AE574" s="8"/>
      <c r="AG574" s="36"/>
      <c r="AH574" s="36"/>
      <c r="AI574" s="9"/>
      <c r="AJ574" s="8"/>
      <c r="AK574" s="8"/>
      <c r="AL574" s="8"/>
      <c r="AM574" s="8"/>
      <c r="AN574" s="8"/>
      <c r="AO574" s="8"/>
      <c r="AP574" s="8"/>
      <c r="AQ574" s="8"/>
      <c r="AS574" s="36"/>
      <c r="AT574" s="36"/>
      <c r="AU574" s="9"/>
      <c r="AV574" s="8"/>
      <c r="AW574" s="8"/>
      <c r="AX574" s="8"/>
      <c r="AY574" s="8"/>
      <c r="AZ574" s="8"/>
      <c r="BA574" s="8"/>
      <c r="BB574" s="8"/>
      <c r="BC574" s="8"/>
    </row>
    <row r="575" spans="1:55" x14ac:dyDescent="0.25">
      <c r="A575" s="45">
        <v>73.5</v>
      </c>
      <c r="B575" s="47" t="b">
        <v>1</v>
      </c>
      <c r="U575" s="36"/>
      <c r="V575" s="36"/>
      <c r="W575" s="9"/>
      <c r="X575" s="8"/>
      <c r="Y575" s="8"/>
      <c r="Z575" s="8"/>
      <c r="AA575" s="8"/>
      <c r="AB575" s="8"/>
      <c r="AC575" s="8"/>
      <c r="AD575" s="8"/>
      <c r="AE575" s="8"/>
      <c r="AG575" s="36"/>
      <c r="AH575" s="36"/>
      <c r="AI575" s="9"/>
      <c r="AJ575" s="8"/>
      <c r="AK575" s="8"/>
      <c r="AL575" s="8"/>
      <c r="AM575" s="8"/>
      <c r="AN575" s="8"/>
      <c r="AO575" s="8"/>
      <c r="AP575" s="8"/>
      <c r="AQ575" s="8"/>
      <c r="AS575" s="36"/>
      <c r="AT575" s="36"/>
      <c r="AU575" s="9"/>
      <c r="AV575" s="8"/>
      <c r="AW575" s="8"/>
      <c r="AX575" s="8"/>
      <c r="AY575" s="8"/>
      <c r="AZ575" s="8"/>
      <c r="BA575" s="8"/>
      <c r="BB575" s="8"/>
      <c r="BC575" s="8"/>
    </row>
    <row r="576" spans="1:55" x14ac:dyDescent="0.25">
      <c r="A576" s="45">
        <v>73.099999999999994</v>
      </c>
      <c r="B576" s="47" t="b">
        <v>1</v>
      </c>
      <c r="U576" s="36"/>
      <c r="V576" s="36"/>
      <c r="W576" s="9"/>
      <c r="X576" s="8"/>
      <c r="Y576" s="8"/>
      <c r="Z576" s="8"/>
      <c r="AA576" s="8"/>
      <c r="AB576" s="8"/>
      <c r="AC576" s="8"/>
      <c r="AD576" s="8"/>
      <c r="AE576" s="8"/>
      <c r="AG576" s="36"/>
      <c r="AH576" s="36"/>
      <c r="AI576" s="9"/>
      <c r="AJ576" s="8"/>
      <c r="AK576" s="8"/>
      <c r="AL576" s="8"/>
      <c r="AM576" s="8"/>
      <c r="AN576" s="8"/>
      <c r="AO576" s="8"/>
      <c r="AP576" s="8"/>
      <c r="AQ576" s="8"/>
      <c r="AS576" s="36"/>
      <c r="AT576" s="36"/>
      <c r="AU576" s="9"/>
      <c r="AV576" s="8"/>
      <c r="AW576" s="8"/>
      <c r="AX576" s="8"/>
      <c r="AY576" s="8"/>
      <c r="AZ576" s="8"/>
      <c r="BA576" s="8"/>
      <c r="BB576" s="8"/>
      <c r="BC576" s="8"/>
    </row>
    <row r="577" spans="1:55" x14ac:dyDescent="0.25">
      <c r="A577" s="45">
        <v>72.7</v>
      </c>
      <c r="B577" s="47" t="b">
        <v>1</v>
      </c>
      <c r="U577" s="36"/>
      <c r="V577" s="36"/>
      <c r="W577" s="9"/>
      <c r="X577" s="8"/>
      <c r="Y577" s="8"/>
      <c r="Z577" s="8"/>
      <c r="AA577" s="8"/>
      <c r="AB577" s="8"/>
      <c r="AC577" s="8"/>
      <c r="AD577" s="8"/>
      <c r="AE577" s="8"/>
      <c r="AG577" s="36"/>
      <c r="AH577" s="36"/>
      <c r="AI577" s="9"/>
      <c r="AJ577" s="8"/>
      <c r="AK577" s="8"/>
      <c r="AL577" s="8"/>
      <c r="AM577" s="8"/>
      <c r="AN577" s="8"/>
      <c r="AO577" s="8"/>
      <c r="AP577" s="8"/>
      <c r="AQ577" s="8"/>
      <c r="AS577" s="36"/>
      <c r="AT577" s="36"/>
      <c r="AU577" s="9"/>
      <c r="AV577" s="8"/>
      <c r="AW577" s="8"/>
      <c r="AX577" s="8"/>
      <c r="AY577" s="8"/>
      <c r="AZ577" s="8"/>
      <c r="BA577" s="8"/>
      <c r="BB577" s="8"/>
      <c r="BC577" s="8"/>
    </row>
    <row r="578" spans="1:55" x14ac:dyDescent="0.25">
      <c r="A578" s="45">
        <v>72.2</v>
      </c>
      <c r="B578" s="47" t="b">
        <v>1</v>
      </c>
      <c r="U578" s="36"/>
      <c r="V578" s="36"/>
      <c r="W578" s="9"/>
      <c r="X578" s="8"/>
      <c r="Y578" s="8"/>
      <c r="Z578" s="8"/>
      <c r="AA578" s="8"/>
      <c r="AB578" s="8"/>
      <c r="AC578" s="8"/>
      <c r="AD578" s="8"/>
      <c r="AE578" s="8"/>
      <c r="AG578" s="36"/>
      <c r="AH578" s="36"/>
      <c r="AI578" s="9"/>
      <c r="AJ578" s="8"/>
      <c r="AK578" s="8"/>
      <c r="AL578" s="8"/>
      <c r="AM578" s="8"/>
      <c r="AN578" s="8"/>
      <c r="AO578" s="8"/>
      <c r="AP578" s="8"/>
      <c r="AQ578" s="8"/>
      <c r="AS578" s="36"/>
      <c r="AT578" s="36"/>
      <c r="AU578" s="9"/>
      <c r="AV578" s="8"/>
      <c r="AW578" s="8"/>
      <c r="AX578" s="8"/>
      <c r="AY578" s="8"/>
      <c r="AZ578" s="8"/>
      <c r="BA578" s="8"/>
      <c r="BB578" s="8"/>
      <c r="BC578" s="8"/>
    </row>
    <row r="579" spans="1:55" x14ac:dyDescent="0.25">
      <c r="A579" s="45">
        <v>71.7</v>
      </c>
      <c r="B579" s="47" t="b">
        <v>1</v>
      </c>
      <c r="U579" s="36"/>
      <c r="V579" s="36"/>
      <c r="W579" s="9"/>
      <c r="X579" s="8"/>
      <c r="Y579" s="8"/>
      <c r="Z579" s="8"/>
      <c r="AA579" s="8"/>
      <c r="AB579" s="8"/>
      <c r="AC579" s="8"/>
      <c r="AD579" s="8"/>
      <c r="AE579" s="8"/>
      <c r="AG579" s="36"/>
      <c r="AH579" s="36"/>
      <c r="AI579" s="9"/>
      <c r="AJ579" s="8"/>
      <c r="AK579" s="8"/>
      <c r="AL579" s="8"/>
      <c r="AM579" s="8"/>
      <c r="AN579" s="8"/>
      <c r="AO579" s="8"/>
      <c r="AP579" s="8"/>
      <c r="AQ579" s="8"/>
      <c r="AS579" s="36"/>
      <c r="AT579" s="36"/>
      <c r="AU579" s="9"/>
      <c r="AV579" s="8"/>
      <c r="AW579" s="8"/>
      <c r="AX579" s="8"/>
      <c r="AY579" s="8"/>
      <c r="AZ579" s="8"/>
      <c r="BA579" s="8"/>
      <c r="BB579" s="8"/>
      <c r="BC579" s="8"/>
    </row>
    <row r="580" spans="1:55" x14ac:dyDescent="0.25">
      <c r="A580" s="45">
        <v>74.8</v>
      </c>
      <c r="B580" s="47" t="b">
        <v>1</v>
      </c>
      <c r="U580" s="36"/>
      <c r="V580" s="36"/>
      <c r="W580" s="9"/>
      <c r="X580" s="8"/>
      <c r="Y580" s="8"/>
      <c r="Z580" s="8"/>
      <c r="AA580" s="8"/>
      <c r="AB580" s="8"/>
      <c r="AC580" s="8"/>
      <c r="AD580" s="8"/>
      <c r="AE580" s="8"/>
      <c r="AG580" s="36"/>
      <c r="AH580" s="36"/>
      <c r="AI580" s="9"/>
      <c r="AJ580" s="8"/>
      <c r="AK580" s="8"/>
      <c r="AL580" s="8"/>
      <c r="AM580" s="8"/>
      <c r="AN580" s="8"/>
      <c r="AO580" s="8"/>
      <c r="AP580" s="8"/>
      <c r="AQ580" s="8"/>
      <c r="AS580" s="36"/>
      <c r="AT580" s="36"/>
      <c r="AU580" s="9"/>
      <c r="AV580" s="8"/>
      <c r="AW580" s="8"/>
      <c r="AX580" s="8"/>
      <c r="AY580" s="8"/>
      <c r="AZ580" s="8"/>
      <c r="BA580" s="8"/>
      <c r="BB580" s="8"/>
      <c r="BC580" s="8"/>
    </row>
    <row r="581" spans="1:55" x14ac:dyDescent="0.25">
      <c r="A581" s="45">
        <v>74.599999999999994</v>
      </c>
      <c r="B581" s="47" t="b">
        <v>1</v>
      </c>
      <c r="U581" s="36"/>
      <c r="V581" s="36"/>
      <c r="W581" s="9"/>
      <c r="X581" s="8"/>
      <c r="Y581" s="8"/>
      <c r="Z581" s="8"/>
      <c r="AA581" s="8"/>
      <c r="AB581" s="8"/>
      <c r="AC581" s="8"/>
      <c r="AD581" s="8"/>
      <c r="AE581" s="8"/>
      <c r="AG581" s="36"/>
      <c r="AH581" s="36"/>
      <c r="AI581" s="9"/>
      <c r="AJ581" s="8"/>
      <c r="AK581" s="8"/>
      <c r="AL581" s="8"/>
      <c r="AM581" s="8"/>
      <c r="AN581" s="8"/>
      <c r="AO581" s="8"/>
      <c r="AP581" s="8"/>
      <c r="AQ581" s="8"/>
      <c r="AS581" s="36"/>
      <c r="AT581" s="36"/>
      <c r="AU581" s="9"/>
      <c r="AV581" s="8"/>
      <c r="AW581" s="8"/>
      <c r="AX581" s="8"/>
      <c r="AY581" s="8"/>
      <c r="AZ581" s="8"/>
      <c r="BA581" s="8"/>
      <c r="BB581" s="8"/>
      <c r="BC581" s="8"/>
    </row>
    <row r="582" spans="1:55" x14ac:dyDescent="0.25">
      <c r="A582" s="45">
        <v>74.400000000000006</v>
      </c>
      <c r="B582" s="47" t="b">
        <v>1</v>
      </c>
      <c r="U582" s="36"/>
      <c r="V582" s="36"/>
      <c r="W582" s="9"/>
      <c r="X582" s="8"/>
      <c r="Y582" s="8"/>
      <c r="Z582" s="8"/>
      <c r="AA582" s="8"/>
      <c r="AB582" s="8"/>
      <c r="AC582" s="8"/>
      <c r="AD582" s="8"/>
      <c r="AE582" s="8"/>
      <c r="AG582" s="36"/>
      <c r="AH582" s="36"/>
      <c r="AI582" s="9"/>
      <c r="AJ582" s="8"/>
      <c r="AK582" s="8"/>
      <c r="AL582" s="8"/>
      <c r="AM582" s="8"/>
      <c r="AN582" s="8"/>
      <c r="AO582" s="8"/>
      <c r="AP582" s="8"/>
      <c r="AQ582" s="8"/>
      <c r="AS582" s="36"/>
      <c r="AT582" s="36"/>
      <c r="AU582" s="9"/>
      <c r="AV582" s="8"/>
      <c r="AW582" s="8"/>
      <c r="AX582" s="8"/>
      <c r="AY582" s="8"/>
      <c r="AZ582" s="8"/>
      <c r="BA582" s="8"/>
      <c r="BB582" s="8"/>
      <c r="BC582" s="8"/>
    </row>
    <row r="583" spans="1:55" x14ac:dyDescent="0.25">
      <c r="A583" s="45">
        <v>74.3</v>
      </c>
      <c r="B583" s="47" t="b">
        <v>1</v>
      </c>
      <c r="U583" s="36"/>
      <c r="V583" s="36"/>
      <c r="W583" s="9"/>
      <c r="X583" s="8"/>
      <c r="Y583" s="8"/>
      <c r="Z583" s="8"/>
      <c r="AA583" s="8"/>
      <c r="AB583" s="8"/>
      <c r="AC583" s="8"/>
      <c r="AD583" s="8"/>
      <c r="AE583" s="8"/>
      <c r="AG583" s="36"/>
      <c r="AH583" s="36"/>
      <c r="AI583" s="9"/>
      <c r="AJ583" s="8"/>
      <c r="AK583" s="8"/>
      <c r="AL583" s="8"/>
      <c r="AM583" s="8"/>
      <c r="AN583" s="8"/>
      <c r="AO583" s="8"/>
      <c r="AP583" s="8"/>
      <c r="AQ583" s="8"/>
      <c r="AS583" s="36"/>
      <c r="AT583" s="36"/>
      <c r="AU583" s="9"/>
      <c r="AV583" s="8"/>
      <c r="AW583" s="8"/>
      <c r="AX583" s="8"/>
      <c r="AY583" s="8"/>
      <c r="AZ583" s="8"/>
      <c r="BA583" s="8"/>
      <c r="BB583" s="8"/>
      <c r="BC583" s="8"/>
    </row>
    <row r="584" spans="1:55" x14ac:dyDescent="0.25">
      <c r="A584" s="45">
        <v>74.2</v>
      </c>
      <c r="B584" s="47" t="b">
        <v>1</v>
      </c>
      <c r="U584" s="36"/>
      <c r="V584" s="36"/>
      <c r="W584" s="9"/>
      <c r="X584" s="8"/>
      <c r="Y584" s="8"/>
      <c r="Z584" s="8"/>
      <c r="AA584" s="8"/>
      <c r="AB584" s="8"/>
      <c r="AC584" s="8"/>
      <c r="AD584" s="8"/>
      <c r="AE584" s="8"/>
      <c r="AG584" s="36"/>
      <c r="AH584" s="36"/>
      <c r="AI584" s="9"/>
      <c r="AJ584" s="8"/>
      <c r="AK584" s="8"/>
      <c r="AL584" s="8"/>
      <c r="AM584" s="8"/>
      <c r="AN584" s="8"/>
      <c r="AO584" s="8"/>
      <c r="AP584" s="8"/>
      <c r="AQ584" s="8"/>
      <c r="AS584" s="36"/>
      <c r="AT584" s="36"/>
      <c r="AU584" s="9"/>
      <c r="AV584" s="8"/>
      <c r="AW584" s="8"/>
      <c r="AX584" s="8"/>
      <c r="AY584" s="8"/>
      <c r="AZ584" s="8"/>
      <c r="BA584" s="8"/>
      <c r="BB584" s="8"/>
      <c r="BC584" s="8"/>
    </row>
    <row r="585" spans="1:55" x14ac:dyDescent="0.25">
      <c r="A585" s="45">
        <v>73.599999999999994</v>
      </c>
      <c r="B585" s="47" t="b">
        <v>1</v>
      </c>
      <c r="U585" s="36"/>
      <c r="V585" s="36"/>
      <c r="W585" s="9"/>
      <c r="X585" s="8"/>
      <c r="Y585" s="8"/>
      <c r="Z585" s="8"/>
      <c r="AA585" s="8"/>
      <c r="AB585" s="8"/>
      <c r="AC585" s="8"/>
      <c r="AD585" s="8"/>
      <c r="AE585" s="8"/>
      <c r="AG585" s="36"/>
      <c r="AH585" s="36"/>
      <c r="AI585" s="9"/>
      <c r="AJ585" s="8"/>
      <c r="AK585" s="8"/>
      <c r="AL585" s="8"/>
      <c r="AM585" s="8"/>
      <c r="AN585" s="8"/>
      <c r="AO585" s="8"/>
      <c r="AP585" s="8"/>
      <c r="AQ585" s="8"/>
      <c r="AS585" s="36"/>
      <c r="AT585" s="36"/>
      <c r="AU585" s="9"/>
      <c r="AV585" s="8"/>
      <c r="AW585" s="8"/>
      <c r="AX585" s="8"/>
      <c r="AY585" s="8"/>
      <c r="AZ585" s="8"/>
      <c r="BA585" s="8"/>
      <c r="BB585" s="8"/>
      <c r="BC585" s="8"/>
    </row>
    <row r="586" spans="1:55" x14ac:dyDescent="0.25">
      <c r="A586" s="45">
        <v>73.599999999999994</v>
      </c>
      <c r="B586" s="47" t="b">
        <v>1</v>
      </c>
      <c r="U586" s="36"/>
      <c r="V586" s="36"/>
      <c r="W586" s="9"/>
      <c r="X586" s="8"/>
      <c r="Y586" s="8"/>
      <c r="Z586" s="8"/>
      <c r="AA586" s="8"/>
      <c r="AB586" s="8"/>
      <c r="AC586" s="8"/>
      <c r="AD586" s="8"/>
      <c r="AE586" s="8"/>
      <c r="AG586" s="36"/>
      <c r="AH586" s="36"/>
      <c r="AI586" s="9"/>
      <c r="AJ586" s="8"/>
      <c r="AK586" s="8"/>
      <c r="AL586" s="8"/>
      <c r="AM586" s="8"/>
      <c r="AN586" s="8"/>
      <c r="AO586" s="8"/>
      <c r="AP586" s="8"/>
      <c r="AQ586" s="8"/>
      <c r="AS586" s="36"/>
      <c r="AT586" s="36"/>
      <c r="AU586" s="9"/>
      <c r="AV586" s="8"/>
      <c r="AW586" s="8"/>
      <c r="AX586" s="8"/>
      <c r="AY586" s="8"/>
      <c r="AZ586" s="8"/>
      <c r="BA586" s="8"/>
      <c r="BB586" s="8"/>
      <c r="BC586" s="8"/>
    </row>
    <row r="587" spans="1:55" x14ac:dyDescent="0.25">
      <c r="A587" s="45">
        <v>73.5</v>
      </c>
      <c r="B587" s="47" t="b">
        <v>1</v>
      </c>
      <c r="U587" s="36"/>
      <c r="V587" s="36"/>
      <c r="W587" s="9"/>
      <c r="X587" s="8"/>
      <c r="Y587" s="8"/>
      <c r="Z587" s="8"/>
      <c r="AA587" s="8"/>
      <c r="AB587" s="8"/>
      <c r="AC587" s="8"/>
      <c r="AD587" s="8"/>
      <c r="AE587" s="8"/>
      <c r="AG587" s="36"/>
      <c r="AH587" s="36"/>
      <c r="AI587" s="9"/>
      <c r="AJ587" s="8"/>
      <c r="AK587" s="8"/>
      <c r="AL587" s="8"/>
      <c r="AM587" s="8"/>
      <c r="AN587" s="8"/>
      <c r="AO587" s="8"/>
      <c r="AP587" s="8"/>
      <c r="AQ587" s="8"/>
      <c r="AS587" s="36"/>
      <c r="AT587" s="36"/>
      <c r="AU587" s="9"/>
      <c r="AV587" s="8"/>
      <c r="AW587" s="8"/>
      <c r="AX587" s="8"/>
      <c r="AY587" s="8"/>
      <c r="AZ587" s="8"/>
      <c r="BA587" s="8"/>
      <c r="BB587" s="8"/>
      <c r="BC587" s="8"/>
    </row>
    <row r="588" spans="1:55" x14ac:dyDescent="0.25">
      <c r="A588" s="45">
        <v>73.5</v>
      </c>
      <c r="B588" s="47" t="b">
        <v>1</v>
      </c>
      <c r="U588" s="36"/>
      <c r="V588" s="36"/>
      <c r="W588" s="9"/>
      <c r="X588" s="8"/>
      <c r="Y588" s="8"/>
      <c r="Z588" s="8"/>
      <c r="AA588" s="8"/>
      <c r="AB588" s="8"/>
      <c r="AC588" s="8"/>
      <c r="AD588" s="8"/>
      <c r="AE588" s="8"/>
      <c r="AG588" s="36"/>
      <c r="AH588" s="36"/>
      <c r="AI588" s="9"/>
      <c r="AJ588" s="8"/>
      <c r="AK588" s="8"/>
      <c r="AL588" s="8"/>
      <c r="AM588" s="8"/>
      <c r="AN588" s="8"/>
      <c r="AO588" s="8"/>
      <c r="AP588" s="8"/>
      <c r="AQ588" s="8"/>
      <c r="AS588" s="36"/>
      <c r="AT588" s="36"/>
      <c r="AU588" s="9"/>
      <c r="AV588" s="8"/>
      <c r="AW588" s="8"/>
      <c r="AX588" s="8"/>
      <c r="AY588" s="8"/>
      <c r="AZ588" s="8"/>
      <c r="BA588" s="8"/>
      <c r="BB588" s="8"/>
      <c r="BC588" s="8"/>
    </row>
    <row r="589" spans="1:55" x14ac:dyDescent="0.25">
      <c r="A589" s="45">
        <v>73.099999999999994</v>
      </c>
      <c r="B589" s="47" t="b">
        <v>1</v>
      </c>
      <c r="U589" s="36"/>
      <c r="V589" s="36"/>
      <c r="W589" s="9"/>
      <c r="X589" s="8"/>
      <c r="Y589" s="8"/>
      <c r="Z589" s="8"/>
      <c r="AA589" s="8"/>
      <c r="AB589" s="8"/>
      <c r="AC589" s="8"/>
      <c r="AD589" s="8"/>
      <c r="AE589" s="8"/>
      <c r="AG589" s="36"/>
      <c r="AH589" s="36"/>
      <c r="AI589" s="9"/>
      <c r="AJ589" s="8"/>
      <c r="AK589" s="8"/>
      <c r="AL589" s="8"/>
      <c r="AM589" s="8"/>
      <c r="AN589" s="8"/>
      <c r="AO589" s="8"/>
      <c r="AP589" s="8"/>
      <c r="AQ589" s="8"/>
      <c r="AS589" s="36"/>
      <c r="AT589" s="36"/>
      <c r="AU589" s="9"/>
      <c r="AV589" s="8"/>
      <c r="AW589" s="8"/>
      <c r="AX589" s="8"/>
      <c r="AY589" s="8"/>
      <c r="AZ589" s="8"/>
      <c r="BA589" s="8"/>
      <c r="BB589" s="8"/>
      <c r="BC589" s="8"/>
    </row>
    <row r="590" spans="1:55" x14ac:dyDescent="0.25">
      <c r="A590" s="45">
        <v>73.099999999999994</v>
      </c>
      <c r="B590" s="47" t="b">
        <v>1</v>
      </c>
      <c r="U590" s="36"/>
      <c r="V590" s="36"/>
      <c r="W590" s="9"/>
      <c r="X590" s="8"/>
      <c r="Y590" s="8"/>
      <c r="Z590" s="8"/>
      <c r="AA590" s="8"/>
      <c r="AB590" s="8"/>
      <c r="AC590" s="8"/>
      <c r="AD590" s="8"/>
      <c r="AE590" s="8"/>
      <c r="AG590" s="36"/>
      <c r="AH590" s="36"/>
      <c r="AI590" s="9"/>
      <c r="AJ590" s="8"/>
      <c r="AK590" s="8"/>
      <c r="AL590" s="8"/>
      <c r="AM590" s="8"/>
      <c r="AN590" s="8"/>
      <c r="AO590" s="8"/>
      <c r="AP590" s="8"/>
      <c r="AQ590" s="8"/>
      <c r="AS590" s="36"/>
      <c r="AT590" s="36"/>
      <c r="AU590" s="9"/>
      <c r="AV590" s="8"/>
      <c r="AW590" s="8"/>
      <c r="AX590" s="8"/>
      <c r="AY590" s="8"/>
      <c r="AZ590" s="8"/>
      <c r="BA590" s="8"/>
      <c r="BB590" s="8"/>
      <c r="BC590" s="8"/>
    </row>
    <row r="591" spans="1:55" x14ac:dyDescent="0.25">
      <c r="A591" s="45">
        <v>72.8</v>
      </c>
      <c r="B591" s="47" t="b">
        <v>1</v>
      </c>
      <c r="U591" s="36"/>
      <c r="V591" s="36"/>
      <c r="W591" s="9"/>
      <c r="X591" s="8"/>
      <c r="Y591" s="8"/>
      <c r="Z591" s="8"/>
      <c r="AA591" s="8"/>
      <c r="AB591" s="8"/>
      <c r="AC591" s="8"/>
      <c r="AD591" s="8"/>
      <c r="AE591" s="8"/>
      <c r="AG591" s="36"/>
      <c r="AH591" s="36"/>
      <c r="AI591" s="9"/>
      <c r="AJ591" s="8"/>
      <c r="AK591" s="8"/>
      <c r="AL591" s="8"/>
      <c r="AM591" s="8"/>
      <c r="AN591" s="8"/>
      <c r="AO591" s="8"/>
      <c r="AP591" s="8"/>
      <c r="AQ591" s="8"/>
      <c r="AS591" s="36"/>
      <c r="AT591" s="36"/>
      <c r="AU591" s="9"/>
      <c r="AV591" s="8"/>
      <c r="AW591" s="8"/>
      <c r="AX591" s="8"/>
      <c r="AY591" s="8"/>
      <c r="AZ591" s="8"/>
      <c r="BA591" s="8"/>
      <c r="BB591" s="8"/>
      <c r="BC591" s="8"/>
    </row>
    <row r="592" spans="1:55" x14ac:dyDescent="0.25">
      <c r="A592" s="45">
        <v>72.400000000000006</v>
      </c>
      <c r="B592" s="47" t="b">
        <v>1</v>
      </c>
      <c r="U592" s="36"/>
      <c r="V592" s="36"/>
      <c r="W592" s="9"/>
      <c r="X592" s="8"/>
      <c r="Y592" s="8"/>
      <c r="Z592" s="8"/>
      <c r="AA592" s="8"/>
      <c r="AB592" s="8"/>
      <c r="AC592" s="8"/>
      <c r="AD592" s="8"/>
      <c r="AE592" s="8"/>
      <c r="AG592" s="36"/>
      <c r="AH592" s="36"/>
      <c r="AI592" s="9"/>
      <c r="AJ592" s="8"/>
      <c r="AK592" s="8"/>
      <c r="AL592" s="8"/>
      <c r="AM592" s="8"/>
      <c r="AN592" s="8"/>
      <c r="AO592" s="8"/>
      <c r="AP592" s="8"/>
      <c r="AQ592" s="8"/>
      <c r="AS592" s="36"/>
      <c r="AT592" s="36"/>
      <c r="AU592" s="9"/>
      <c r="AV592" s="8"/>
      <c r="AW592" s="8"/>
      <c r="AX592" s="8"/>
      <c r="AY592" s="8"/>
      <c r="AZ592" s="8"/>
      <c r="BA592" s="8"/>
      <c r="BB592" s="8"/>
      <c r="BC592" s="8"/>
    </row>
    <row r="593" spans="1:55" x14ac:dyDescent="0.25">
      <c r="A593" s="45">
        <v>71.8</v>
      </c>
      <c r="B593" s="47" t="b">
        <v>1</v>
      </c>
      <c r="U593" s="36"/>
      <c r="V593" s="36"/>
      <c r="W593" s="9"/>
      <c r="X593" s="8"/>
      <c r="Y593" s="8"/>
      <c r="Z593" s="8"/>
      <c r="AA593" s="8"/>
      <c r="AB593" s="8"/>
      <c r="AC593" s="8"/>
      <c r="AD593" s="8"/>
      <c r="AE593" s="8"/>
      <c r="AG593" s="36"/>
      <c r="AH593" s="36"/>
      <c r="AI593" s="9"/>
      <c r="AJ593" s="8"/>
      <c r="AK593" s="8"/>
      <c r="AL593" s="8"/>
      <c r="AM593" s="8"/>
      <c r="AN593" s="8"/>
      <c r="AO593" s="8"/>
      <c r="AP593" s="8"/>
      <c r="AQ593" s="8"/>
      <c r="AS593" s="36"/>
      <c r="AT593" s="36"/>
      <c r="AU593" s="9"/>
      <c r="AV593" s="8"/>
      <c r="AW593" s="8"/>
      <c r="AX593" s="8"/>
      <c r="AY593" s="8"/>
      <c r="AZ593" s="8"/>
      <c r="BA593" s="8"/>
      <c r="BB593" s="8"/>
      <c r="BC593" s="8"/>
    </row>
    <row r="594" spans="1:55" x14ac:dyDescent="0.25">
      <c r="A594" s="45">
        <v>71.5</v>
      </c>
      <c r="B594" s="47" t="b">
        <v>1</v>
      </c>
      <c r="U594" s="36"/>
      <c r="V594" s="36"/>
      <c r="W594" s="9"/>
      <c r="X594" s="8"/>
      <c r="Y594" s="8"/>
      <c r="Z594" s="8"/>
      <c r="AA594" s="8"/>
      <c r="AB594" s="8"/>
      <c r="AC594" s="8"/>
      <c r="AD594" s="8"/>
      <c r="AE594" s="8"/>
      <c r="AG594" s="36"/>
      <c r="AH594" s="36"/>
      <c r="AI594" s="9"/>
      <c r="AJ594" s="8"/>
      <c r="AK594" s="8"/>
      <c r="AL594" s="8"/>
      <c r="AM594" s="8"/>
      <c r="AN594" s="8"/>
      <c r="AO594" s="8"/>
      <c r="AP594" s="8"/>
      <c r="AQ594" s="8"/>
      <c r="AS594" s="36"/>
      <c r="AT594" s="36"/>
      <c r="AU594" s="9"/>
      <c r="AV594" s="8"/>
      <c r="AW594" s="8"/>
      <c r="AX594" s="8"/>
      <c r="AY594" s="8"/>
      <c r="AZ594" s="8"/>
      <c r="BA594" s="8"/>
      <c r="BB594" s="8"/>
      <c r="BC594" s="8"/>
    </row>
    <row r="595" spans="1:55" x14ac:dyDescent="0.25">
      <c r="A595" s="45">
        <v>71.400000000000006</v>
      </c>
      <c r="B595" s="47" t="b">
        <v>1</v>
      </c>
      <c r="U595" s="36"/>
      <c r="V595" s="36"/>
      <c r="W595" s="9"/>
      <c r="X595" s="8"/>
      <c r="Y595" s="8"/>
      <c r="Z595" s="8"/>
      <c r="AA595" s="8"/>
      <c r="AB595" s="8"/>
      <c r="AC595" s="8"/>
      <c r="AD595" s="8"/>
      <c r="AE595" s="8"/>
      <c r="AG595" s="36"/>
      <c r="AH595" s="36"/>
      <c r="AI595" s="9"/>
      <c r="AJ595" s="8"/>
      <c r="AK595" s="8"/>
      <c r="AL595" s="8"/>
      <c r="AM595" s="8"/>
      <c r="AN595" s="8"/>
      <c r="AO595" s="8"/>
      <c r="AP595" s="8"/>
      <c r="AQ595" s="8"/>
      <c r="AS595" s="36"/>
      <c r="AT595" s="36"/>
      <c r="AU595" s="9"/>
      <c r="AV595" s="8"/>
      <c r="AW595" s="8"/>
      <c r="AX595" s="8"/>
      <c r="AY595" s="8"/>
      <c r="AZ595" s="8"/>
      <c r="BA595" s="8"/>
      <c r="BB595" s="8"/>
      <c r="BC595" s="8"/>
    </row>
    <row r="596" spans="1:55" x14ac:dyDescent="0.25">
      <c r="A596" s="45">
        <v>63.5</v>
      </c>
      <c r="B596" s="47" t="b">
        <v>1</v>
      </c>
      <c r="U596" s="36"/>
      <c r="V596" s="36"/>
      <c r="W596" s="9"/>
      <c r="X596" s="8"/>
      <c r="Y596" s="8"/>
      <c r="Z596" s="8"/>
      <c r="AA596" s="8"/>
      <c r="AB596" s="8"/>
      <c r="AC596" s="8"/>
      <c r="AD596" s="8"/>
      <c r="AE596" s="8"/>
      <c r="AG596" s="36"/>
      <c r="AH596" s="36"/>
      <c r="AI596" s="9"/>
      <c r="AJ596" s="8"/>
      <c r="AK596" s="8"/>
      <c r="AL596" s="8"/>
      <c r="AM596" s="8"/>
      <c r="AN596" s="8"/>
      <c r="AO596" s="8"/>
      <c r="AP596" s="8"/>
      <c r="AQ596" s="8"/>
      <c r="AS596" s="36"/>
      <c r="AT596" s="36"/>
      <c r="AU596" s="9"/>
      <c r="AV596" s="8"/>
      <c r="AW596" s="8"/>
      <c r="AX596" s="8"/>
      <c r="AY596" s="8"/>
      <c r="AZ596" s="8"/>
      <c r="BA596" s="8"/>
      <c r="BB596" s="8"/>
      <c r="BC596" s="8"/>
    </row>
    <row r="597" spans="1:55" x14ac:dyDescent="0.25">
      <c r="A597" s="45">
        <v>63.2</v>
      </c>
      <c r="B597" s="47" t="b">
        <v>1</v>
      </c>
      <c r="U597" s="36"/>
      <c r="V597" s="36"/>
      <c r="W597" s="9"/>
      <c r="X597" s="8"/>
      <c r="Y597" s="8"/>
      <c r="Z597" s="8"/>
      <c r="AA597" s="8"/>
      <c r="AB597" s="8"/>
      <c r="AC597" s="8"/>
      <c r="AD597" s="8"/>
      <c r="AE597" s="8"/>
      <c r="AG597" s="36"/>
      <c r="AH597" s="36"/>
      <c r="AI597" s="9"/>
      <c r="AJ597" s="8"/>
      <c r="AK597" s="8"/>
      <c r="AL597" s="8"/>
      <c r="AM597" s="8"/>
      <c r="AN597" s="8"/>
      <c r="AO597" s="8"/>
      <c r="AP597" s="8"/>
      <c r="AQ597" s="8"/>
      <c r="AS597" s="36"/>
      <c r="AT597" s="36"/>
      <c r="AU597" s="9"/>
      <c r="AV597" s="8"/>
      <c r="AW597" s="8"/>
      <c r="AX597" s="8"/>
      <c r="AY597" s="8"/>
      <c r="AZ597" s="8"/>
      <c r="BA597" s="8"/>
      <c r="BB597" s="8"/>
      <c r="BC597" s="8"/>
    </row>
    <row r="598" spans="1:55" x14ac:dyDescent="0.25">
      <c r="A598" s="45">
        <v>62.9</v>
      </c>
      <c r="B598" s="47" t="b">
        <v>1</v>
      </c>
      <c r="U598" s="36"/>
      <c r="V598" s="36"/>
      <c r="W598" s="9"/>
      <c r="X598" s="8"/>
      <c r="Y598" s="8"/>
      <c r="Z598" s="8"/>
      <c r="AA598" s="8"/>
      <c r="AB598" s="8"/>
      <c r="AC598" s="8"/>
      <c r="AD598" s="8"/>
      <c r="AE598" s="8"/>
      <c r="AG598" s="36"/>
      <c r="AH598" s="36"/>
      <c r="AI598" s="9"/>
      <c r="AJ598" s="8"/>
      <c r="AK598" s="8"/>
      <c r="AL598" s="8"/>
      <c r="AM598" s="8"/>
      <c r="AN598" s="8"/>
      <c r="AO598" s="8"/>
      <c r="AP598" s="8"/>
      <c r="AQ598" s="8"/>
      <c r="AS598" s="36"/>
      <c r="AT598" s="36"/>
      <c r="AU598" s="9"/>
      <c r="AV598" s="8"/>
      <c r="AW598" s="8"/>
      <c r="AX598" s="8"/>
      <c r="AY598" s="8"/>
      <c r="AZ598" s="8"/>
      <c r="BA598" s="8"/>
      <c r="BB598" s="8"/>
      <c r="BC598" s="8"/>
    </row>
    <row r="599" spans="1:55" x14ac:dyDescent="0.25">
      <c r="A599" s="45">
        <v>62.5</v>
      </c>
      <c r="B599" s="47" t="b">
        <v>1</v>
      </c>
      <c r="U599" s="36"/>
      <c r="V599" s="36"/>
      <c r="W599" s="9"/>
      <c r="X599" s="8"/>
      <c r="Y599" s="8"/>
      <c r="Z599" s="8"/>
      <c r="AA599" s="8"/>
      <c r="AB599" s="8"/>
      <c r="AC599" s="8"/>
      <c r="AD599" s="8"/>
      <c r="AE599" s="8"/>
      <c r="AG599" s="36"/>
      <c r="AH599" s="36"/>
      <c r="AI599" s="9"/>
      <c r="AJ599" s="8"/>
      <c r="AK599" s="8"/>
      <c r="AL599" s="8"/>
      <c r="AM599" s="8"/>
      <c r="AN599" s="8"/>
      <c r="AO599" s="8"/>
      <c r="AP599" s="8"/>
      <c r="AQ599" s="8"/>
      <c r="AS599" s="36"/>
      <c r="AT599" s="36"/>
      <c r="AU599" s="9"/>
      <c r="AV599" s="8"/>
      <c r="AW599" s="8"/>
      <c r="AX599" s="8"/>
      <c r="AY599" s="8"/>
      <c r="AZ599" s="8"/>
      <c r="BA599" s="8"/>
      <c r="BB599" s="8"/>
      <c r="BC599" s="8"/>
    </row>
    <row r="600" spans="1:55" x14ac:dyDescent="0.25">
      <c r="A600" s="45">
        <v>62.2</v>
      </c>
      <c r="B600" s="47" t="b">
        <v>1</v>
      </c>
      <c r="U600" s="36"/>
      <c r="V600" s="36"/>
      <c r="W600" s="9"/>
      <c r="X600" s="8"/>
      <c r="Y600" s="8"/>
      <c r="Z600" s="8"/>
      <c r="AA600" s="8"/>
      <c r="AB600" s="8"/>
      <c r="AC600" s="8"/>
      <c r="AD600" s="8"/>
      <c r="AE600" s="8"/>
      <c r="AG600" s="36"/>
      <c r="AH600" s="36"/>
      <c r="AI600" s="9"/>
      <c r="AJ600" s="8"/>
      <c r="AK600" s="8"/>
      <c r="AL600" s="8"/>
      <c r="AM600" s="8"/>
      <c r="AN600" s="8"/>
      <c r="AO600" s="8"/>
      <c r="AP600" s="8"/>
      <c r="AQ600" s="8"/>
      <c r="AS600" s="36"/>
      <c r="AT600" s="36"/>
      <c r="AU600" s="9"/>
      <c r="AV600" s="8"/>
      <c r="AW600" s="8"/>
      <c r="AX600" s="8"/>
      <c r="AY600" s="8"/>
      <c r="AZ600" s="8"/>
      <c r="BA600" s="8"/>
      <c r="BB600" s="8"/>
      <c r="BC600" s="8"/>
    </row>
    <row r="601" spans="1:55" x14ac:dyDescent="0.25">
      <c r="A601" s="45">
        <v>61.8</v>
      </c>
      <c r="B601" s="47" t="b">
        <v>1</v>
      </c>
      <c r="U601" s="36"/>
      <c r="V601" s="36"/>
      <c r="W601" s="9"/>
      <c r="X601" s="8"/>
      <c r="Y601" s="8"/>
      <c r="Z601" s="8"/>
      <c r="AA601" s="8"/>
      <c r="AB601" s="8"/>
      <c r="AC601" s="8"/>
      <c r="AD601" s="8"/>
      <c r="AE601" s="8"/>
      <c r="AG601" s="36"/>
      <c r="AH601" s="36"/>
      <c r="AI601" s="9"/>
      <c r="AJ601" s="8"/>
      <c r="AK601" s="8"/>
      <c r="AL601" s="8"/>
      <c r="AM601" s="8"/>
      <c r="AN601" s="8"/>
      <c r="AO601" s="8"/>
      <c r="AP601" s="8"/>
      <c r="AQ601" s="8"/>
      <c r="AS601" s="36"/>
      <c r="AT601" s="36"/>
      <c r="AU601" s="9"/>
      <c r="AV601" s="8"/>
      <c r="AW601" s="8"/>
      <c r="AX601" s="8"/>
      <c r="AY601" s="8"/>
      <c r="AZ601" s="8"/>
      <c r="BA601" s="8"/>
      <c r="BB601" s="8"/>
      <c r="BC601" s="8"/>
    </row>
    <row r="602" spans="1:55" x14ac:dyDescent="0.25">
      <c r="A602" s="45">
        <v>61.3</v>
      </c>
      <c r="B602" s="47" t="b">
        <v>1</v>
      </c>
      <c r="U602" s="36"/>
      <c r="V602" s="36"/>
      <c r="W602" s="9"/>
      <c r="X602" s="8"/>
      <c r="Y602" s="8"/>
      <c r="Z602" s="8"/>
      <c r="AA602" s="8"/>
      <c r="AB602" s="8"/>
      <c r="AC602" s="8"/>
      <c r="AD602" s="8"/>
      <c r="AE602" s="8"/>
      <c r="AG602" s="36"/>
      <c r="AH602" s="36"/>
      <c r="AI602" s="9"/>
      <c r="AJ602" s="8"/>
      <c r="AK602" s="8"/>
      <c r="AL602" s="8"/>
      <c r="AM602" s="8"/>
      <c r="AN602" s="8"/>
      <c r="AO602" s="8"/>
      <c r="AP602" s="8"/>
      <c r="AQ602" s="8"/>
      <c r="AS602" s="36"/>
      <c r="AT602" s="36"/>
      <c r="AU602" s="9"/>
      <c r="AV602" s="8"/>
      <c r="AW602" s="8"/>
      <c r="AX602" s="8"/>
      <c r="AY602" s="8"/>
      <c r="AZ602" s="8"/>
      <c r="BA602" s="8"/>
      <c r="BB602" s="8"/>
      <c r="BC602" s="8"/>
    </row>
    <row r="603" spans="1:55" x14ac:dyDescent="0.25">
      <c r="A603" s="45">
        <v>61</v>
      </c>
      <c r="B603" s="47" t="b">
        <v>1</v>
      </c>
      <c r="U603" s="36"/>
      <c r="V603" s="36"/>
      <c r="W603" s="9"/>
      <c r="X603" s="8"/>
      <c r="Y603" s="8"/>
      <c r="Z603" s="8"/>
      <c r="AA603" s="8"/>
      <c r="AB603" s="8"/>
      <c r="AC603" s="8"/>
      <c r="AD603" s="8"/>
      <c r="AE603" s="8"/>
      <c r="AG603" s="36"/>
      <c r="AH603" s="36"/>
      <c r="AI603" s="9"/>
      <c r="AJ603" s="8"/>
      <c r="AK603" s="8"/>
      <c r="AL603" s="8"/>
      <c r="AM603" s="8"/>
      <c r="AN603" s="8"/>
      <c r="AO603" s="8"/>
      <c r="AP603" s="8"/>
      <c r="AQ603" s="8"/>
      <c r="AS603" s="36"/>
      <c r="AT603" s="36"/>
      <c r="AU603" s="9"/>
      <c r="AV603" s="8"/>
      <c r="AW603" s="8"/>
      <c r="AX603" s="8"/>
      <c r="AY603" s="8"/>
      <c r="AZ603" s="8"/>
      <c r="BA603" s="8"/>
      <c r="BB603" s="8"/>
      <c r="BC603" s="8"/>
    </row>
    <row r="604" spans="1:55" x14ac:dyDescent="0.25">
      <c r="A604" s="45">
        <v>66</v>
      </c>
      <c r="B604" s="47" t="b">
        <v>1</v>
      </c>
      <c r="U604" s="36"/>
      <c r="V604" s="36"/>
      <c r="W604" s="9"/>
      <c r="X604" s="8"/>
      <c r="Y604" s="8"/>
      <c r="Z604" s="8"/>
      <c r="AA604" s="8"/>
      <c r="AB604" s="8"/>
      <c r="AC604" s="8"/>
      <c r="AD604" s="8"/>
      <c r="AE604" s="8"/>
      <c r="AG604" s="36"/>
      <c r="AH604" s="36"/>
      <c r="AI604" s="9"/>
      <c r="AJ604" s="8"/>
      <c r="AK604" s="8"/>
      <c r="AL604" s="8"/>
      <c r="AM604" s="8"/>
      <c r="AN604" s="8"/>
      <c r="AO604" s="8"/>
      <c r="AP604" s="8"/>
      <c r="AQ604" s="8"/>
      <c r="AS604" s="36"/>
      <c r="AT604" s="36"/>
      <c r="AU604" s="9"/>
      <c r="AV604" s="8"/>
      <c r="AW604" s="8"/>
      <c r="AX604" s="8"/>
      <c r="AY604" s="8"/>
      <c r="AZ604" s="8"/>
      <c r="BA604" s="8"/>
      <c r="BB604" s="8"/>
      <c r="BC604" s="8"/>
    </row>
    <row r="605" spans="1:55" x14ac:dyDescent="0.25">
      <c r="A605" s="45">
        <v>63</v>
      </c>
      <c r="B605" s="47" t="b">
        <v>1</v>
      </c>
      <c r="U605" s="36"/>
      <c r="V605" s="36"/>
      <c r="W605" s="9"/>
      <c r="X605" s="8"/>
      <c r="Y605" s="8"/>
      <c r="Z605" s="8"/>
      <c r="AA605" s="8"/>
      <c r="AB605" s="8"/>
      <c r="AC605" s="8"/>
      <c r="AD605" s="8"/>
      <c r="AE605" s="8"/>
      <c r="AG605" s="36"/>
      <c r="AH605" s="36"/>
      <c r="AI605" s="9"/>
      <c r="AJ605" s="8"/>
      <c r="AK605" s="8"/>
      <c r="AL605" s="8"/>
      <c r="AM605" s="8"/>
      <c r="AN605" s="8"/>
      <c r="AO605" s="8"/>
      <c r="AP605" s="8"/>
      <c r="AQ605" s="8"/>
      <c r="AS605" s="36"/>
      <c r="AT605" s="36"/>
      <c r="AU605" s="9"/>
      <c r="AV605" s="8"/>
      <c r="AW605" s="8"/>
      <c r="AX605" s="8"/>
      <c r="AY605" s="8"/>
      <c r="AZ605" s="8"/>
      <c r="BA605" s="8"/>
      <c r="BB605" s="8"/>
      <c r="BC605" s="8"/>
    </row>
    <row r="606" spans="1:55" x14ac:dyDescent="0.25">
      <c r="A606" s="45">
        <v>60</v>
      </c>
      <c r="B606" s="47" t="b">
        <v>1</v>
      </c>
      <c r="U606" s="36"/>
      <c r="V606" s="36"/>
      <c r="W606" s="9"/>
      <c r="X606" s="8"/>
      <c r="Y606" s="8"/>
      <c r="Z606" s="8"/>
      <c r="AA606" s="8"/>
      <c r="AB606" s="8"/>
      <c r="AC606" s="8"/>
      <c r="AD606" s="8"/>
      <c r="AE606" s="8"/>
      <c r="AG606" s="36"/>
      <c r="AH606" s="36"/>
      <c r="AI606" s="9"/>
      <c r="AJ606" s="8"/>
      <c r="AK606" s="8"/>
      <c r="AL606" s="8"/>
      <c r="AM606" s="8"/>
      <c r="AN606" s="8"/>
      <c r="AO606" s="8"/>
      <c r="AP606" s="8"/>
      <c r="AQ606" s="8"/>
      <c r="AS606" s="36"/>
      <c r="AT606" s="36"/>
      <c r="AU606" s="9"/>
      <c r="AV606" s="8"/>
      <c r="AW606" s="8"/>
      <c r="AX606" s="8"/>
      <c r="AY606" s="8"/>
      <c r="AZ606" s="8"/>
      <c r="BA606" s="8"/>
      <c r="BB606" s="8"/>
      <c r="BC606" s="8"/>
    </row>
    <row r="607" spans="1:55" x14ac:dyDescent="0.25">
      <c r="A607" s="45">
        <v>59.8</v>
      </c>
      <c r="B607" s="47" t="b">
        <v>1</v>
      </c>
      <c r="U607" s="36"/>
      <c r="V607" s="36"/>
      <c r="W607" s="9"/>
      <c r="X607" s="8"/>
      <c r="Y607" s="8"/>
      <c r="Z607" s="8"/>
      <c r="AA607" s="8"/>
      <c r="AB607" s="8"/>
      <c r="AC607" s="8"/>
      <c r="AD607" s="8"/>
      <c r="AE607" s="8"/>
      <c r="AG607" s="36"/>
      <c r="AH607" s="36"/>
      <c r="AI607" s="9"/>
      <c r="AJ607" s="8"/>
      <c r="AK607" s="8"/>
      <c r="AL607" s="8"/>
      <c r="AM607" s="8"/>
      <c r="AN607" s="8"/>
      <c r="AO607" s="8"/>
      <c r="AP607" s="8"/>
      <c r="AQ607" s="8"/>
      <c r="AS607" s="36"/>
      <c r="AT607" s="36"/>
      <c r="AU607" s="9"/>
      <c r="AV607" s="8"/>
      <c r="AW607" s="8"/>
      <c r="AX607" s="8"/>
      <c r="AY607" s="8"/>
      <c r="AZ607" s="8"/>
      <c r="BA607" s="8"/>
      <c r="BB607" s="8"/>
      <c r="BC607" s="8"/>
    </row>
    <row r="608" spans="1:55" x14ac:dyDescent="0.25">
      <c r="A608" s="45">
        <v>59.6</v>
      </c>
      <c r="B608" s="47" t="b">
        <v>1</v>
      </c>
      <c r="U608" s="36"/>
      <c r="V608" s="36"/>
      <c r="W608" s="9"/>
      <c r="X608" s="8"/>
      <c r="Y608" s="8"/>
      <c r="Z608" s="8"/>
      <c r="AA608" s="8"/>
      <c r="AB608" s="8"/>
      <c r="AC608" s="8"/>
      <c r="AD608" s="8"/>
      <c r="AE608" s="8"/>
      <c r="AG608" s="36"/>
      <c r="AH608" s="36"/>
      <c r="AI608" s="9"/>
      <c r="AJ608" s="8"/>
      <c r="AK608" s="8"/>
      <c r="AL608" s="8"/>
      <c r="AM608" s="8"/>
      <c r="AN608" s="8"/>
      <c r="AO608" s="8"/>
      <c r="AP608" s="8"/>
      <c r="AQ608" s="8"/>
      <c r="AS608" s="36"/>
      <c r="AT608" s="36"/>
      <c r="AU608" s="9"/>
      <c r="AV608" s="8"/>
      <c r="AW608" s="8"/>
      <c r="AX608" s="8"/>
      <c r="AY608" s="8"/>
      <c r="AZ608" s="8"/>
      <c r="BA608" s="8"/>
      <c r="BB608" s="8"/>
      <c r="BC608" s="8"/>
    </row>
    <row r="609" spans="1:55" x14ac:dyDescent="0.25">
      <c r="A609" s="45">
        <v>59.5</v>
      </c>
      <c r="B609" s="47" t="b">
        <v>1</v>
      </c>
      <c r="U609" s="36"/>
      <c r="V609" s="36"/>
      <c r="W609" s="9"/>
      <c r="X609" s="8"/>
      <c r="Y609" s="8"/>
      <c r="Z609" s="8"/>
      <c r="AA609" s="8"/>
      <c r="AB609" s="8"/>
      <c r="AC609" s="8"/>
      <c r="AD609" s="8"/>
      <c r="AE609" s="8"/>
      <c r="AG609" s="36"/>
      <c r="AH609" s="36"/>
      <c r="AI609" s="9"/>
      <c r="AJ609" s="8"/>
      <c r="AK609" s="8"/>
      <c r="AL609" s="8"/>
      <c r="AM609" s="8"/>
      <c r="AN609" s="8"/>
      <c r="AO609" s="8"/>
      <c r="AP609" s="8"/>
      <c r="AQ609" s="8"/>
      <c r="AS609" s="36"/>
      <c r="AT609" s="36"/>
      <c r="AU609" s="9"/>
      <c r="AV609" s="8"/>
      <c r="AW609" s="8"/>
      <c r="AX609" s="8"/>
      <c r="AY609" s="8"/>
      <c r="AZ609" s="8"/>
      <c r="BA609" s="8"/>
      <c r="BB609" s="8"/>
      <c r="BC609" s="8"/>
    </row>
    <row r="610" spans="1:55" x14ac:dyDescent="0.25">
      <c r="A610" s="45">
        <v>59.5</v>
      </c>
      <c r="B610" s="47" t="b">
        <v>1</v>
      </c>
      <c r="U610" s="36"/>
      <c r="V610" s="36"/>
      <c r="W610" s="9"/>
      <c r="X610" s="8"/>
      <c r="Y610" s="8"/>
      <c r="Z610" s="8"/>
      <c r="AA610" s="8"/>
      <c r="AB610" s="8"/>
      <c r="AC610" s="8"/>
      <c r="AD610" s="8"/>
      <c r="AE610" s="8"/>
      <c r="AG610" s="36"/>
      <c r="AH610" s="36"/>
      <c r="AI610" s="9"/>
      <c r="AJ610" s="8"/>
      <c r="AK610" s="8"/>
      <c r="AL610" s="8"/>
      <c r="AM610" s="8"/>
      <c r="AN610" s="8"/>
      <c r="AO610" s="8"/>
      <c r="AP610" s="8"/>
      <c r="AQ610" s="8"/>
      <c r="AS610" s="36"/>
      <c r="AT610" s="36"/>
      <c r="AU610" s="9"/>
      <c r="AV610" s="8"/>
      <c r="AW610" s="8"/>
      <c r="AX610" s="8"/>
      <c r="AY610" s="8"/>
      <c r="AZ610" s="8"/>
      <c r="BA610" s="8"/>
      <c r="BB610" s="8"/>
      <c r="BC610" s="8"/>
    </row>
    <row r="611" spans="1:55" x14ac:dyDescent="0.25">
      <c r="A611" s="45">
        <v>59.5</v>
      </c>
      <c r="B611" s="47" t="b">
        <v>1</v>
      </c>
      <c r="U611" s="36"/>
      <c r="V611" s="36"/>
      <c r="W611" s="9"/>
      <c r="X611" s="8"/>
      <c r="Y611" s="8"/>
      <c r="Z611" s="8"/>
      <c r="AA611" s="8"/>
      <c r="AB611" s="8"/>
      <c r="AC611" s="8"/>
      <c r="AD611" s="8"/>
      <c r="AE611" s="8"/>
      <c r="AG611" s="36"/>
      <c r="AH611" s="36"/>
      <c r="AI611" s="9"/>
      <c r="AJ611" s="8"/>
      <c r="AK611" s="8"/>
      <c r="AL611" s="8"/>
      <c r="AM611" s="8"/>
      <c r="AN611" s="8"/>
      <c r="AO611" s="8"/>
      <c r="AP611" s="8"/>
      <c r="AQ611" s="8"/>
      <c r="AS611" s="36"/>
      <c r="AT611" s="36"/>
      <c r="AU611" s="9"/>
      <c r="AV611" s="8"/>
      <c r="AW611" s="8"/>
      <c r="AX611" s="8"/>
      <c r="AY611" s="8"/>
      <c r="AZ611" s="8"/>
      <c r="BA611" s="8"/>
      <c r="BB611" s="8"/>
      <c r="BC611" s="8"/>
    </row>
    <row r="612" spans="1:55" x14ac:dyDescent="0.25">
      <c r="A612" s="45">
        <v>64.7</v>
      </c>
      <c r="B612" s="47" t="b">
        <v>1</v>
      </c>
      <c r="U612" s="36"/>
      <c r="V612" s="36"/>
      <c r="W612" s="9"/>
      <c r="X612" s="8"/>
      <c r="Y612" s="8"/>
      <c r="Z612" s="8"/>
      <c r="AA612" s="8"/>
      <c r="AB612" s="8"/>
      <c r="AC612" s="8"/>
      <c r="AD612" s="8"/>
      <c r="AE612" s="8"/>
      <c r="AG612" s="36"/>
      <c r="AH612" s="36"/>
      <c r="AI612" s="9"/>
      <c r="AJ612" s="8"/>
      <c r="AK612" s="8"/>
      <c r="AL612" s="8"/>
      <c r="AM612" s="8"/>
      <c r="AN612" s="8"/>
      <c r="AO612" s="8"/>
      <c r="AP612" s="8"/>
      <c r="AQ612" s="8"/>
      <c r="AS612" s="36"/>
      <c r="AT612" s="36"/>
      <c r="AU612" s="9"/>
      <c r="AV612" s="8"/>
      <c r="AW612" s="8"/>
      <c r="AX612" s="8"/>
      <c r="AY612" s="8"/>
      <c r="AZ612" s="8"/>
      <c r="BA612" s="8"/>
      <c r="BB612" s="8"/>
      <c r="BC612" s="8"/>
    </row>
    <row r="613" spans="1:55" x14ac:dyDescent="0.25">
      <c r="A613" s="45">
        <v>64.2</v>
      </c>
      <c r="B613" s="47" t="b">
        <v>1</v>
      </c>
      <c r="U613" s="36"/>
      <c r="V613" s="36"/>
      <c r="W613" s="9"/>
      <c r="X613" s="8"/>
      <c r="Y613" s="8"/>
      <c r="Z613" s="8"/>
      <c r="AA613" s="8"/>
      <c r="AB613" s="8"/>
      <c r="AC613" s="8"/>
      <c r="AD613" s="8"/>
      <c r="AE613" s="8"/>
      <c r="AG613" s="36"/>
      <c r="AH613" s="36"/>
      <c r="AI613" s="9"/>
      <c r="AJ613" s="8"/>
      <c r="AK613" s="8"/>
      <c r="AL613" s="8"/>
      <c r="AM613" s="8"/>
      <c r="AN613" s="8"/>
      <c r="AO613" s="8"/>
      <c r="AP613" s="8"/>
      <c r="AQ613" s="8"/>
      <c r="AS613" s="36"/>
      <c r="AT613" s="36"/>
      <c r="AU613" s="9"/>
      <c r="AV613" s="8"/>
      <c r="AW613" s="8"/>
      <c r="AX613" s="8"/>
      <c r="AY613" s="8"/>
      <c r="AZ613" s="8"/>
      <c r="BA613" s="8"/>
      <c r="BB613" s="8"/>
      <c r="BC613" s="8"/>
    </row>
    <row r="614" spans="1:55" x14ac:dyDescent="0.25">
      <c r="A614" s="45">
        <v>63.9</v>
      </c>
      <c r="B614" s="47" t="b">
        <v>1</v>
      </c>
      <c r="U614" s="36"/>
      <c r="V614" s="36"/>
      <c r="W614" s="9"/>
      <c r="X614" s="8"/>
      <c r="Y614" s="8"/>
      <c r="Z614" s="8"/>
      <c r="AA614" s="8"/>
      <c r="AB614" s="8"/>
      <c r="AC614" s="8"/>
      <c r="AD614" s="8"/>
      <c r="AE614" s="8"/>
      <c r="AG614" s="36"/>
      <c r="AH614" s="36"/>
      <c r="AI614" s="9"/>
      <c r="AJ614" s="8"/>
      <c r="AK614" s="8"/>
      <c r="AL614" s="8"/>
      <c r="AM614" s="8"/>
      <c r="AN614" s="8"/>
      <c r="AO614" s="8"/>
      <c r="AP614" s="8"/>
      <c r="AQ614" s="8"/>
      <c r="AS614" s="36"/>
      <c r="AT614" s="36"/>
      <c r="AU614" s="9"/>
      <c r="AV614" s="8"/>
      <c r="AW614" s="8"/>
      <c r="AX614" s="8"/>
      <c r="AY614" s="8"/>
      <c r="AZ614" s="8"/>
      <c r="BA614" s="8"/>
      <c r="BB614" s="8"/>
      <c r="BC614" s="8"/>
    </row>
    <row r="615" spans="1:55" x14ac:dyDescent="0.25">
      <c r="A615" s="45">
        <v>63.7</v>
      </c>
      <c r="B615" s="47" t="b">
        <v>1</v>
      </c>
      <c r="U615" s="36"/>
      <c r="V615" s="36"/>
      <c r="W615" s="9"/>
      <c r="X615" s="8"/>
      <c r="Y615" s="8"/>
      <c r="Z615" s="8"/>
      <c r="AA615" s="8"/>
      <c r="AB615" s="8"/>
      <c r="AC615" s="8"/>
      <c r="AD615" s="8"/>
      <c r="AE615" s="8"/>
      <c r="AG615" s="36"/>
      <c r="AH615" s="36"/>
      <c r="AI615" s="9"/>
      <c r="AJ615" s="8"/>
      <c r="AK615" s="8"/>
      <c r="AL615" s="8"/>
      <c r="AM615" s="8"/>
      <c r="AN615" s="8"/>
      <c r="AO615" s="8"/>
      <c r="AP615" s="8"/>
      <c r="AQ615" s="8"/>
      <c r="AS615" s="36"/>
      <c r="AT615" s="36"/>
      <c r="AU615" s="9"/>
      <c r="AV615" s="8"/>
      <c r="AW615" s="8"/>
      <c r="AX615" s="8"/>
      <c r="AY615" s="8"/>
      <c r="AZ615" s="8"/>
      <c r="BA615" s="8"/>
      <c r="BB615" s="8"/>
      <c r="BC615" s="8"/>
    </row>
    <row r="616" spans="1:55" x14ac:dyDescent="0.25">
      <c r="A616" s="45">
        <v>62.9</v>
      </c>
      <c r="B616" s="47" t="b">
        <v>1</v>
      </c>
      <c r="U616" s="36"/>
      <c r="V616" s="36"/>
      <c r="W616" s="9"/>
      <c r="X616" s="8"/>
      <c r="Y616" s="8"/>
      <c r="Z616" s="8"/>
      <c r="AA616" s="8"/>
      <c r="AB616" s="8"/>
      <c r="AC616" s="8"/>
      <c r="AD616" s="8"/>
      <c r="AE616" s="8"/>
      <c r="AG616" s="36"/>
      <c r="AH616" s="36"/>
      <c r="AI616" s="9"/>
      <c r="AJ616" s="8"/>
      <c r="AK616" s="8"/>
      <c r="AL616" s="8"/>
      <c r="AM616" s="8"/>
      <c r="AN616" s="8"/>
      <c r="AO616" s="8"/>
      <c r="AP616" s="8"/>
      <c r="AQ616" s="8"/>
      <c r="AS616" s="36"/>
      <c r="AT616" s="36"/>
      <c r="AU616" s="9"/>
      <c r="AV616" s="8"/>
      <c r="AW616" s="8"/>
      <c r="AX616" s="8"/>
      <c r="AY616" s="8"/>
      <c r="AZ616" s="8"/>
      <c r="BA616" s="8"/>
      <c r="BB616" s="8"/>
      <c r="BC616" s="8"/>
    </row>
    <row r="617" spans="1:55" x14ac:dyDescent="0.25">
      <c r="A617" s="45">
        <v>62</v>
      </c>
      <c r="B617" s="47" t="b">
        <v>1</v>
      </c>
      <c r="U617" s="36"/>
      <c r="V617" s="36"/>
      <c r="W617" s="9"/>
      <c r="X617" s="8"/>
      <c r="Y617" s="8"/>
      <c r="Z617" s="8"/>
      <c r="AA617" s="8"/>
      <c r="AB617" s="8"/>
      <c r="AC617" s="8"/>
      <c r="AD617" s="8"/>
      <c r="AE617" s="8"/>
      <c r="AG617" s="36"/>
      <c r="AH617" s="36"/>
      <c r="AI617" s="9"/>
      <c r="AJ617" s="8"/>
      <c r="AK617" s="8"/>
      <c r="AL617" s="8"/>
      <c r="AM617" s="8"/>
      <c r="AN617" s="8"/>
      <c r="AO617" s="8"/>
      <c r="AP617" s="8"/>
      <c r="AQ617" s="8"/>
      <c r="AS617" s="36"/>
      <c r="AT617" s="36"/>
      <c r="AU617" s="9"/>
      <c r="AV617" s="8"/>
      <c r="AW617" s="8"/>
      <c r="AX617" s="8"/>
      <c r="AY617" s="8"/>
      <c r="AZ617" s="8"/>
      <c r="BA617" s="8"/>
      <c r="BB617" s="8"/>
      <c r="BC617" s="8"/>
    </row>
    <row r="618" spans="1:55" x14ac:dyDescent="0.25">
      <c r="A618" s="45">
        <v>68</v>
      </c>
      <c r="B618" s="47" t="b">
        <v>1</v>
      </c>
      <c r="U618" s="36"/>
      <c r="V618" s="36"/>
      <c r="W618" s="9"/>
      <c r="X618" s="8"/>
      <c r="Y618" s="8"/>
      <c r="Z618" s="8"/>
      <c r="AA618" s="8"/>
      <c r="AB618" s="8"/>
      <c r="AC618" s="8"/>
      <c r="AD618" s="8"/>
      <c r="AE618" s="8"/>
      <c r="AG618" s="36"/>
      <c r="AH618" s="36"/>
      <c r="AI618" s="9"/>
      <c r="AJ618" s="8"/>
      <c r="AK618" s="8"/>
      <c r="AL618" s="8"/>
      <c r="AM618" s="8"/>
      <c r="AN618" s="8"/>
      <c r="AO618" s="8"/>
      <c r="AP618" s="8"/>
      <c r="AQ618" s="8"/>
      <c r="AS618" s="36"/>
      <c r="AT618" s="36"/>
      <c r="AU618" s="9"/>
      <c r="AV618" s="8"/>
      <c r="AW618" s="8"/>
      <c r="AX618" s="8"/>
      <c r="AY618" s="8"/>
      <c r="AZ618" s="8"/>
      <c r="BA618" s="8"/>
      <c r="BB618" s="8"/>
      <c r="BC618" s="8"/>
    </row>
    <row r="619" spans="1:55" x14ac:dyDescent="0.25">
      <c r="A619" s="45">
        <v>59.4</v>
      </c>
      <c r="B619" s="47" t="b">
        <v>1</v>
      </c>
      <c r="U619" s="36"/>
      <c r="V619" s="36"/>
      <c r="W619" s="9"/>
      <c r="X619" s="8"/>
      <c r="Y619" s="8"/>
      <c r="Z619" s="8"/>
      <c r="AA619" s="8"/>
      <c r="AB619" s="8"/>
      <c r="AC619" s="8"/>
      <c r="AD619" s="8"/>
      <c r="AE619" s="8"/>
      <c r="AG619" s="36"/>
      <c r="AH619" s="36"/>
      <c r="AI619" s="9"/>
      <c r="AJ619" s="8"/>
      <c r="AK619" s="8"/>
      <c r="AL619" s="8"/>
      <c r="AM619" s="8"/>
      <c r="AN619" s="8"/>
      <c r="AO619" s="8"/>
      <c r="AP619" s="8"/>
      <c r="AQ619" s="8"/>
      <c r="AS619" s="36"/>
      <c r="AT619" s="36"/>
      <c r="AU619" s="9"/>
      <c r="AV619" s="8"/>
      <c r="AW619" s="8"/>
      <c r="AX619" s="8"/>
      <c r="AY619" s="8"/>
      <c r="AZ619" s="8"/>
      <c r="BA619" s="8"/>
      <c r="BB619" s="8"/>
      <c r="BC619" s="8"/>
    </row>
    <row r="620" spans="1:55" x14ac:dyDescent="0.25">
      <c r="A620" s="45">
        <v>58.2</v>
      </c>
      <c r="B620" s="47" t="b">
        <v>1</v>
      </c>
      <c r="U620" s="36"/>
      <c r="V620" s="36"/>
      <c r="W620" s="9"/>
      <c r="X620" s="8"/>
      <c r="Y620" s="8"/>
      <c r="Z620" s="8"/>
      <c r="AA620" s="8"/>
      <c r="AB620" s="8"/>
      <c r="AC620" s="8"/>
      <c r="AD620" s="8"/>
      <c r="AE620" s="8"/>
      <c r="AG620" s="36"/>
      <c r="AH620" s="36"/>
      <c r="AI620" s="9"/>
      <c r="AJ620" s="8"/>
      <c r="AK620" s="8"/>
      <c r="AL620" s="8"/>
      <c r="AM620" s="8"/>
      <c r="AN620" s="8"/>
      <c r="AO620" s="8"/>
      <c r="AP620" s="8"/>
      <c r="AQ620" s="8"/>
      <c r="AS620" s="36"/>
      <c r="AT620" s="36"/>
      <c r="AU620" s="9"/>
      <c r="AV620" s="8"/>
      <c r="AW620" s="8"/>
      <c r="AX620" s="8"/>
      <c r="AY620" s="8"/>
      <c r="AZ620" s="8"/>
      <c r="BA620" s="8"/>
      <c r="BB620" s="8"/>
      <c r="BC620" s="8"/>
    </row>
    <row r="621" spans="1:55" x14ac:dyDescent="0.25">
      <c r="A621" s="45">
        <v>56.9</v>
      </c>
      <c r="B621" s="47" t="b">
        <v>1</v>
      </c>
      <c r="U621" s="36"/>
      <c r="V621" s="36"/>
      <c r="W621" s="9"/>
      <c r="X621" s="8"/>
      <c r="Y621" s="8"/>
      <c r="Z621" s="8"/>
      <c r="AA621" s="8"/>
      <c r="AB621" s="8"/>
      <c r="AC621" s="8"/>
      <c r="AD621" s="8"/>
      <c r="AE621" s="8"/>
      <c r="AG621" s="36"/>
      <c r="AH621" s="36"/>
      <c r="AI621" s="9"/>
      <c r="AJ621" s="8"/>
      <c r="AK621" s="8"/>
      <c r="AL621" s="8"/>
      <c r="AM621" s="8"/>
      <c r="AN621" s="8"/>
      <c r="AO621" s="8"/>
      <c r="AP621" s="8"/>
      <c r="AQ621" s="8"/>
      <c r="AS621" s="36"/>
      <c r="AT621" s="36"/>
      <c r="AU621" s="9"/>
      <c r="AV621" s="8"/>
      <c r="AW621" s="8"/>
      <c r="AX621" s="8"/>
      <c r="AY621" s="8"/>
      <c r="AZ621" s="8"/>
      <c r="BA621" s="8"/>
      <c r="BB621" s="8"/>
      <c r="BC621" s="8"/>
    </row>
    <row r="622" spans="1:55" x14ac:dyDescent="0.25">
      <c r="A622" s="45">
        <v>55.3</v>
      </c>
      <c r="B622" s="47" t="b">
        <v>1</v>
      </c>
      <c r="U622" s="36"/>
      <c r="V622" s="36"/>
      <c r="W622" s="9"/>
      <c r="X622" s="8"/>
      <c r="Y622" s="8"/>
      <c r="Z622" s="8"/>
      <c r="AA622" s="8"/>
      <c r="AB622" s="8"/>
      <c r="AC622" s="8"/>
      <c r="AD622" s="8"/>
      <c r="AE622" s="8"/>
      <c r="AG622" s="36"/>
      <c r="AH622" s="36"/>
      <c r="AI622" s="9"/>
      <c r="AJ622" s="8"/>
      <c r="AK622" s="8"/>
      <c r="AL622" s="8"/>
      <c r="AM622" s="8"/>
      <c r="AN622" s="8"/>
      <c r="AO622" s="8"/>
      <c r="AP622" s="8"/>
      <c r="AQ622" s="8"/>
      <c r="AS622" s="36"/>
      <c r="AT622" s="36"/>
      <c r="AU622" s="9"/>
      <c r="AV622" s="8"/>
      <c r="AW622" s="8"/>
      <c r="AX622" s="8"/>
      <c r="AY622" s="8"/>
      <c r="AZ622" s="8"/>
      <c r="BA622" s="8"/>
      <c r="BB622" s="8"/>
      <c r="BC622" s="8"/>
    </row>
    <row r="623" spans="1:55" x14ac:dyDescent="0.25">
      <c r="A623" s="45">
        <v>54.1</v>
      </c>
      <c r="B623" s="47" t="b">
        <v>1</v>
      </c>
      <c r="U623" s="36"/>
      <c r="V623" s="36"/>
      <c r="W623" s="9"/>
      <c r="X623" s="8"/>
      <c r="Y623" s="8"/>
      <c r="Z623" s="8"/>
      <c r="AA623" s="8"/>
      <c r="AB623" s="8"/>
      <c r="AC623" s="8"/>
      <c r="AD623" s="8"/>
      <c r="AE623" s="8"/>
      <c r="AG623" s="36"/>
      <c r="AH623" s="36"/>
      <c r="AI623" s="9"/>
      <c r="AJ623" s="8"/>
      <c r="AK623" s="8"/>
      <c r="AL623" s="8"/>
      <c r="AM623" s="8"/>
      <c r="AN623" s="8"/>
      <c r="AO623" s="8"/>
      <c r="AP623" s="8"/>
      <c r="AQ623" s="8"/>
      <c r="AS623" s="36"/>
      <c r="AT623" s="36"/>
      <c r="AU623" s="9"/>
      <c r="AV623" s="8"/>
      <c r="AW623" s="8"/>
      <c r="AX623" s="8"/>
      <c r="AY623" s="8"/>
      <c r="AZ623" s="8"/>
      <c r="BA623" s="8"/>
      <c r="BB623" s="8"/>
      <c r="BC623" s="8"/>
    </row>
    <row r="624" spans="1:55" x14ac:dyDescent="0.25">
      <c r="A624" s="45">
        <v>53.2</v>
      </c>
      <c r="B624" s="47" t="b">
        <v>1</v>
      </c>
      <c r="U624" s="36"/>
      <c r="V624" s="36"/>
      <c r="W624" s="9"/>
      <c r="X624" s="8"/>
      <c r="Y624" s="8"/>
      <c r="Z624" s="8"/>
      <c r="AA624" s="8"/>
      <c r="AB624" s="8"/>
      <c r="AC624" s="8"/>
      <c r="AD624" s="8"/>
      <c r="AE624" s="8"/>
      <c r="AG624" s="36"/>
      <c r="AH624" s="36"/>
      <c r="AI624" s="9"/>
      <c r="AJ624" s="8"/>
      <c r="AK624" s="8"/>
      <c r="AL624" s="8"/>
      <c r="AM624" s="8"/>
      <c r="AN624" s="8"/>
      <c r="AO624" s="8"/>
      <c r="AP624" s="8"/>
      <c r="AQ624" s="8"/>
      <c r="AS624" s="36"/>
      <c r="AT624" s="36"/>
      <c r="AU624" s="9"/>
      <c r="AV624" s="8"/>
      <c r="AW624" s="8"/>
      <c r="AX624" s="8"/>
      <c r="AY624" s="8"/>
      <c r="AZ624" s="8"/>
      <c r="BA624" s="8"/>
      <c r="BB624" s="8"/>
      <c r="BC624" s="8"/>
    </row>
    <row r="625" spans="1:55" x14ac:dyDescent="0.25">
      <c r="A625" s="45">
        <v>52.6</v>
      </c>
      <c r="B625" s="47" t="b">
        <v>1</v>
      </c>
      <c r="U625" s="36"/>
      <c r="V625" s="36"/>
      <c r="W625" s="9"/>
      <c r="X625" s="8"/>
      <c r="Y625" s="8"/>
      <c r="Z625" s="8"/>
      <c r="AA625" s="8"/>
      <c r="AB625" s="8"/>
      <c r="AC625" s="8"/>
      <c r="AD625" s="8"/>
      <c r="AE625" s="8"/>
      <c r="AG625" s="36"/>
      <c r="AH625" s="36"/>
      <c r="AI625" s="9"/>
      <c r="AJ625" s="8"/>
      <c r="AK625" s="8"/>
      <c r="AL625" s="8"/>
      <c r="AM625" s="8"/>
      <c r="AN625" s="8"/>
      <c r="AO625" s="8"/>
      <c r="AP625" s="8"/>
      <c r="AQ625" s="8"/>
      <c r="AS625" s="36"/>
      <c r="AT625" s="36"/>
      <c r="AU625" s="9"/>
      <c r="AV625" s="8"/>
      <c r="AW625" s="8"/>
      <c r="AX625" s="8"/>
      <c r="AY625" s="8"/>
      <c r="AZ625" s="8"/>
      <c r="BA625" s="8"/>
      <c r="BB625" s="8"/>
      <c r="BC625" s="8"/>
    </row>
    <row r="626" spans="1:55" x14ac:dyDescent="0.25">
      <c r="A626" s="45">
        <v>52.7</v>
      </c>
      <c r="B626" s="47" t="b">
        <v>1</v>
      </c>
      <c r="U626" s="36"/>
      <c r="V626" s="36"/>
      <c r="W626" s="9"/>
      <c r="X626" s="8"/>
      <c r="Y626" s="8"/>
      <c r="Z626" s="8"/>
      <c r="AA626" s="8"/>
      <c r="AB626" s="8"/>
      <c r="AC626" s="8"/>
      <c r="AD626" s="8"/>
      <c r="AE626" s="8"/>
      <c r="AG626" s="36"/>
      <c r="AH626" s="36"/>
      <c r="AI626" s="9"/>
      <c r="AJ626" s="8"/>
      <c r="AK626" s="8"/>
      <c r="AL626" s="8"/>
      <c r="AM626" s="8"/>
      <c r="AN626" s="8"/>
      <c r="AO626" s="8"/>
      <c r="AP626" s="8"/>
      <c r="AQ626" s="8"/>
      <c r="AS626" s="36"/>
      <c r="AT626" s="36"/>
      <c r="AU626" s="9"/>
      <c r="AV626" s="8"/>
      <c r="AW626" s="8"/>
      <c r="AX626" s="8"/>
      <c r="AY626" s="8"/>
      <c r="AZ626" s="8"/>
      <c r="BA626" s="8"/>
      <c r="BB626" s="8"/>
      <c r="BC626" s="8"/>
    </row>
    <row r="627" spans="1:55" x14ac:dyDescent="0.25">
      <c r="A627" s="45">
        <v>52.9</v>
      </c>
      <c r="B627" s="47" t="b">
        <v>1</v>
      </c>
      <c r="U627" s="36"/>
      <c r="V627" s="36"/>
      <c r="W627" s="9"/>
      <c r="X627" s="8"/>
      <c r="Y627" s="8"/>
      <c r="Z627" s="8"/>
      <c r="AA627" s="8"/>
      <c r="AB627" s="8"/>
      <c r="AC627" s="8"/>
      <c r="AD627" s="8"/>
      <c r="AE627" s="8"/>
      <c r="AG627" s="36"/>
      <c r="AH627" s="36"/>
      <c r="AI627" s="9"/>
      <c r="AJ627" s="8"/>
      <c r="AK627" s="8"/>
      <c r="AL627" s="8"/>
      <c r="AM627" s="8"/>
      <c r="AN627" s="8"/>
      <c r="AO627" s="8"/>
      <c r="AP627" s="8"/>
      <c r="AQ627" s="8"/>
      <c r="AS627" s="36"/>
      <c r="AT627" s="36"/>
      <c r="AU627" s="9"/>
      <c r="AV627" s="8"/>
      <c r="AW627" s="8"/>
      <c r="AX627" s="8"/>
      <c r="AY627" s="8"/>
      <c r="AZ627" s="8"/>
      <c r="BA627" s="8"/>
      <c r="BB627" s="8"/>
      <c r="BC627" s="8"/>
    </row>
    <row r="628" spans="1:55" x14ac:dyDescent="0.25">
      <c r="A628" s="45" t="str">
        <v/>
      </c>
      <c r="B628" s="47" t="b">
        <v>0</v>
      </c>
      <c r="U628" s="36"/>
      <c r="V628" s="36"/>
      <c r="W628" s="9"/>
      <c r="X628" s="8"/>
      <c r="Y628" s="8"/>
      <c r="Z628" s="8"/>
      <c r="AA628" s="8"/>
      <c r="AB628" s="8"/>
      <c r="AC628" s="8"/>
      <c r="AD628" s="8"/>
      <c r="AE628" s="8"/>
      <c r="AG628" s="36"/>
      <c r="AH628" s="36"/>
      <c r="AI628" s="9"/>
      <c r="AJ628" s="8"/>
      <c r="AK628" s="8"/>
      <c r="AL628" s="8"/>
      <c r="AM628" s="8"/>
      <c r="AN628" s="8"/>
      <c r="AO628" s="8"/>
      <c r="AP628" s="8"/>
      <c r="AQ628" s="8"/>
      <c r="AS628" s="36"/>
      <c r="AT628" s="36"/>
      <c r="AU628" s="9"/>
      <c r="AV628" s="8"/>
      <c r="AW628" s="8"/>
      <c r="AX628" s="8"/>
      <c r="AY628" s="8"/>
      <c r="AZ628" s="8"/>
      <c r="BA628" s="8"/>
      <c r="BB628" s="8"/>
      <c r="BC628" s="8"/>
    </row>
    <row r="629" spans="1:55" x14ac:dyDescent="0.25">
      <c r="A629" s="45">
        <v>79.599999999999994</v>
      </c>
      <c r="B629" s="47" t="b">
        <v>1</v>
      </c>
      <c r="U629" s="36"/>
      <c r="V629" s="36"/>
      <c r="W629" s="9"/>
      <c r="X629" s="8"/>
      <c r="Y629" s="8"/>
      <c r="Z629" s="8"/>
      <c r="AA629" s="8"/>
      <c r="AB629" s="8"/>
      <c r="AC629" s="8"/>
      <c r="AD629" s="8"/>
      <c r="AE629" s="8"/>
      <c r="AG629" s="36"/>
      <c r="AH629" s="36"/>
      <c r="AI629" s="9"/>
      <c r="AJ629" s="8"/>
      <c r="AK629" s="8"/>
      <c r="AL629" s="8"/>
      <c r="AM629" s="8"/>
      <c r="AN629" s="8"/>
      <c r="AO629" s="8"/>
      <c r="AP629" s="8"/>
      <c r="AQ629" s="8"/>
      <c r="AS629" s="36"/>
      <c r="AT629" s="36"/>
      <c r="AU629" s="9"/>
      <c r="AV629" s="8"/>
      <c r="AW629" s="8"/>
      <c r="AX629" s="8"/>
      <c r="AY629" s="8"/>
      <c r="AZ629" s="8"/>
      <c r="BA629" s="8"/>
      <c r="BB629" s="8"/>
      <c r="BC629" s="8"/>
    </row>
    <row r="630" spans="1:55" x14ac:dyDescent="0.25">
      <c r="A630" s="45">
        <v>79.5</v>
      </c>
      <c r="B630" s="47" t="b">
        <v>1</v>
      </c>
      <c r="U630" s="36"/>
      <c r="V630" s="36"/>
      <c r="W630" s="9"/>
      <c r="X630" s="8"/>
      <c r="Y630" s="8"/>
      <c r="Z630" s="8"/>
      <c r="AA630" s="8"/>
      <c r="AB630" s="8"/>
      <c r="AC630" s="8"/>
      <c r="AD630" s="8"/>
      <c r="AE630" s="8"/>
      <c r="AG630" s="36"/>
      <c r="AH630" s="36"/>
      <c r="AI630" s="9"/>
      <c r="AJ630" s="8"/>
      <c r="AK630" s="8"/>
      <c r="AL630" s="8"/>
      <c r="AM630" s="8"/>
      <c r="AN630" s="8"/>
      <c r="AO630" s="8"/>
      <c r="AP630" s="8"/>
      <c r="AQ630" s="8"/>
      <c r="AS630" s="36"/>
      <c r="AT630" s="36"/>
      <c r="AU630" s="9"/>
      <c r="AV630" s="8"/>
      <c r="AW630" s="8"/>
      <c r="AX630" s="8"/>
      <c r="AY630" s="8"/>
      <c r="AZ630" s="8"/>
      <c r="BA630" s="8"/>
      <c r="BB630" s="8"/>
      <c r="BC630" s="8"/>
    </row>
    <row r="631" spans="1:55" x14ac:dyDescent="0.25">
      <c r="A631" s="45">
        <v>79.400000000000006</v>
      </c>
      <c r="B631" s="47" t="b">
        <v>1</v>
      </c>
      <c r="U631" s="36"/>
      <c r="V631" s="36"/>
      <c r="W631" s="9"/>
      <c r="X631" s="8"/>
      <c r="Y631" s="8"/>
      <c r="Z631" s="8"/>
      <c r="AA631" s="8"/>
      <c r="AB631" s="8"/>
      <c r="AC631" s="8"/>
      <c r="AD631" s="8"/>
      <c r="AE631" s="8"/>
      <c r="AG631" s="36"/>
      <c r="AH631" s="36"/>
      <c r="AI631" s="9"/>
      <c r="AJ631" s="8"/>
      <c r="AK631" s="8"/>
      <c r="AL631" s="8"/>
      <c r="AM631" s="8"/>
      <c r="AN631" s="8"/>
      <c r="AO631" s="8"/>
      <c r="AP631" s="8"/>
      <c r="AQ631" s="8"/>
      <c r="AS631" s="36"/>
      <c r="AT631" s="36"/>
      <c r="AU631" s="9"/>
      <c r="AV631" s="8"/>
      <c r="AW631" s="8"/>
      <c r="AX631" s="8"/>
      <c r="AY631" s="8"/>
      <c r="AZ631" s="8"/>
      <c r="BA631" s="8"/>
      <c r="BB631" s="8"/>
      <c r="BC631" s="8"/>
    </row>
    <row r="632" spans="1:55" x14ac:dyDescent="0.25">
      <c r="A632" s="45">
        <v>79.2</v>
      </c>
      <c r="B632" s="47" t="b">
        <v>1</v>
      </c>
      <c r="U632" s="36"/>
      <c r="V632" s="36"/>
      <c r="W632" s="9"/>
      <c r="X632" s="8"/>
      <c r="Y632" s="8"/>
      <c r="Z632" s="8"/>
      <c r="AA632" s="8"/>
      <c r="AB632" s="8"/>
      <c r="AC632" s="8"/>
      <c r="AD632" s="8"/>
      <c r="AE632" s="8"/>
      <c r="AG632" s="36"/>
      <c r="AH632" s="36"/>
      <c r="AI632" s="9"/>
      <c r="AJ632" s="8"/>
      <c r="AK632" s="8"/>
      <c r="AL632" s="8"/>
      <c r="AM632" s="8"/>
      <c r="AN632" s="8"/>
      <c r="AO632" s="8"/>
      <c r="AP632" s="8"/>
      <c r="AQ632" s="8"/>
      <c r="AS632" s="36"/>
      <c r="AT632" s="36"/>
      <c r="AU632" s="9"/>
      <c r="AV632" s="8"/>
      <c r="AW632" s="8"/>
      <c r="AX632" s="8"/>
      <c r="AY632" s="8"/>
      <c r="AZ632" s="8"/>
      <c r="BA632" s="8"/>
      <c r="BB632" s="8"/>
      <c r="BC632" s="8"/>
    </row>
    <row r="633" spans="1:55" x14ac:dyDescent="0.25">
      <c r="A633" s="45">
        <v>79</v>
      </c>
      <c r="B633" s="47" t="b">
        <v>1</v>
      </c>
      <c r="U633" s="36"/>
      <c r="V633" s="36"/>
      <c r="W633" s="9"/>
      <c r="X633" s="8"/>
      <c r="Y633" s="8"/>
      <c r="Z633" s="8"/>
      <c r="AA633" s="8"/>
      <c r="AB633" s="8"/>
      <c r="AC633" s="8"/>
      <c r="AD633" s="8"/>
      <c r="AE633" s="8"/>
      <c r="AG633" s="36"/>
      <c r="AH633" s="36"/>
      <c r="AI633" s="9"/>
      <c r="AJ633" s="8"/>
      <c r="AK633" s="8"/>
      <c r="AL633" s="8"/>
      <c r="AM633" s="8"/>
      <c r="AN633" s="8"/>
      <c r="AO633" s="8"/>
      <c r="AP633" s="8"/>
      <c r="AQ633" s="8"/>
      <c r="AS633" s="36"/>
      <c r="AT633" s="36"/>
      <c r="AU633" s="9"/>
      <c r="AV633" s="8"/>
      <c r="AW633" s="8"/>
      <c r="AX633" s="8"/>
      <c r="AY633" s="8"/>
      <c r="AZ633" s="8"/>
      <c r="BA633" s="8"/>
      <c r="BB633" s="8"/>
      <c r="BC633" s="8"/>
    </row>
    <row r="634" spans="1:55" x14ac:dyDescent="0.25">
      <c r="A634" s="45">
        <v>78.099999999999994</v>
      </c>
      <c r="B634" s="47" t="b">
        <v>1</v>
      </c>
      <c r="U634" s="36"/>
      <c r="V634" s="36"/>
      <c r="W634" s="9"/>
      <c r="X634" s="8"/>
      <c r="Y634" s="8"/>
      <c r="Z634" s="8"/>
      <c r="AA634" s="8"/>
      <c r="AB634" s="8"/>
      <c r="AC634" s="8"/>
      <c r="AD634" s="8"/>
      <c r="AE634" s="8"/>
      <c r="AG634" s="36"/>
      <c r="AH634" s="36"/>
      <c r="AI634" s="9"/>
      <c r="AJ634" s="8"/>
      <c r="AK634" s="8"/>
      <c r="AL634" s="8"/>
      <c r="AM634" s="8"/>
      <c r="AN634" s="8"/>
      <c r="AO634" s="8"/>
      <c r="AP634" s="8"/>
      <c r="AQ634" s="8"/>
      <c r="AS634" s="36"/>
      <c r="AT634" s="36"/>
      <c r="AU634" s="9"/>
      <c r="AV634" s="8"/>
      <c r="AW634" s="8"/>
      <c r="AX634" s="8"/>
      <c r="AY634" s="8"/>
      <c r="AZ634" s="8"/>
      <c r="BA634" s="8"/>
      <c r="BB634" s="8"/>
      <c r="BC634" s="8"/>
    </row>
    <row r="635" spans="1:55" x14ac:dyDescent="0.25">
      <c r="A635" s="45">
        <v>79.2</v>
      </c>
      <c r="B635" s="47" t="b">
        <v>1</v>
      </c>
      <c r="U635" s="36"/>
      <c r="V635" s="36"/>
      <c r="W635" s="9"/>
      <c r="X635" s="8"/>
      <c r="Y635" s="8"/>
      <c r="Z635" s="8"/>
      <c r="AA635" s="8"/>
      <c r="AB635" s="8"/>
      <c r="AC635" s="8"/>
      <c r="AD635" s="8"/>
      <c r="AE635" s="8"/>
      <c r="AG635" s="36"/>
      <c r="AH635" s="36"/>
      <c r="AI635" s="9"/>
      <c r="AJ635" s="8"/>
      <c r="AK635" s="8"/>
      <c r="AL635" s="8"/>
      <c r="AM635" s="8"/>
      <c r="AN635" s="8"/>
      <c r="AO635" s="8"/>
      <c r="AP635" s="8"/>
      <c r="AQ635" s="8"/>
      <c r="AS635" s="36"/>
      <c r="AT635" s="36"/>
      <c r="AU635" s="9"/>
      <c r="AV635" s="8"/>
      <c r="AW635" s="8"/>
      <c r="AX635" s="8"/>
      <c r="AY635" s="8"/>
      <c r="AZ635" s="8"/>
      <c r="BA635" s="8"/>
      <c r="BB635" s="8"/>
      <c r="BC635" s="8"/>
    </row>
    <row r="636" spans="1:55" x14ac:dyDescent="0.25">
      <c r="A636" s="45">
        <v>78.900000000000006</v>
      </c>
      <c r="B636" s="47" t="b">
        <v>1</v>
      </c>
      <c r="U636" s="36"/>
      <c r="V636" s="36"/>
      <c r="W636" s="9"/>
      <c r="X636" s="8"/>
      <c r="Y636" s="8"/>
      <c r="Z636" s="8"/>
      <c r="AA636" s="8"/>
      <c r="AB636" s="8"/>
      <c r="AC636" s="8"/>
      <c r="AD636" s="8"/>
      <c r="AE636" s="8"/>
      <c r="AG636" s="36"/>
      <c r="AH636" s="36"/>
      <c r="AI636" s="9"/>
      <c r="AJ636" s="8"/>
      <c r="AK636" s="8"/>
      <c r="AL636" s="8"/>
      <c r="AM636" s="8"/>
      <c r="AN636" s="8"/>
      <c r="AO636" s="8"/>
      <c r="AP636" s="8"/>
      <c r="AQ636" s="8"/>
      <c r="AS636" s="36"/>
      <c r="AT636" s="36"/>
      <c r="AU636" s="9"/>
      <c r="AV636" s="8"/>
      <c r="AW636" s="8"/>
      <c r="AX636" s="8"/>
      <c r="AY636" s="8"/>
      <c r="AZ636" s="8"/>
      <c r="BA636" s="8"/>
      <c r="BB636" s="8"/>
      <c r="BC636" s="8"/>
    </row>
    <row r="637" spans="1:55" x14ac:dyDescent="0.25">
      <c r="A637" s="45">
        <v>78.900000000000006</v>
      </c>
      <c r="B637" s="47" t="b">
        <v>1</v>
      </c>
      <c r="U637" s="36"/>
      <c r="V637" s="36"/>
      <c r="W637" s="9"/>
      <c r="X637" s="8"/>
      <c r="Y637" s="8"/>
      <c r="Z637" s="8"/>
      <c r="AA637" s="8"/>
      <c r="AB637" s="8"/>
      <c r="AC637" s="8"/>
      <c r="AD637" s="8"/>
      <c r="AE637" s="8"/>
      <c r="AG637" s="36"/>
      <c r="AH637" s="36"/>
      <c r="AI637" s="9"/>
      <c r="AJ637" s="8"/>
      <c r="AK637" s="8"/>
      <c r="AL637" s="8"/>
      <c r="AM637" s="8"/>
      <c r="AN637" s="8"/>
      <c r="AO637" s="8"/>
      <c r="AP637" s="8"/>
      <c r="AQ637" s="8"/>
      <c r="AS637" s="36"/>
      <c r="AT637" s="36"/>
      <c r="AU637" s="9"/>
      <c r="AV637" s="8"/>
      <c r="AW637" s="8"/>
      <c r="AX637" s="8"/>
      <c r="AY637" s="8"/>
      <c r="AZ637" s="8"/>
      <c r="BA637" s="8"/>
      <c r="BB637" s="8"/>
      <c r="BC637" s="8"/>
    </row>
    <row r="638" spans="1:55" x14ac:dyDescent="0.25">
      <c r="A638" s="45">
        <v>78</v>
      </c>
      <c r="B638" s="47" t="b">
        <v>1</v>
      </c>
      <c r="U638" s="36"/>
      <c r="V638" s="36"/>
      <c r="W638" s="9"/>
      <c r="X638" s="8"/>
      <c r="Y638" s="8"/>
      <c r="Z638" s="8"/>
      <c r="AA638" s="8"/>
      <c r="AB638" s="8"/>
      <c r="AC638" s="8"/>
      <c r="AD638" s="8"/>
      <c r="AE638" s="8"/>
      <c r="AG638" s="36"/>
      <c r="AH638" s="36"/>
      <c r="AI638" s="9"/>
      <c r="AJ638" s="8"/>
      <c r="AK638" s="8"/>
      <c r="AL638" s="8"/>
      <c r="AM638" s="8"/>
      <c r="AN638" s="8"/>
      <c r="AO638" s="8"/>
      <c r="AP638" s="8"/>
      <c r="AQ638" s="8"/>
      <c r="AS638" s="36"/>
      <c r="AT638" s="36"/>
      <c r="AU638" s="9"/>
      <c r="AV638" s="8"/>
      <c r="AW638" s="8"/>
      <c r="AX638" s="8"/>
      <c r="AY638" s="8"/>
      <c r="AZ638" s="8"/>
      <c r="BA638" s="8"/>
      <c r="BB638" s="8"/>
      <c r="BC638" s="8"/>
    </row>
    <row r="639" spans="1:55" x14ac:dyDescent="0.25">
      <c r="A639" s="45">
        <v>78.599999999999994</v>
      </c>
      <c r="B639" s="47" t="b">
        <v>1</v>
      </c>
      <c r="U639" s="36"/>
      <c r="V639" s="36"/>
      <c r="W639" s="9"/>
      <c r="X639" s="8"/>
      <c r="Y639" s="8"/>
      <c r="Z639" s="8"/>
      <c r="AA639" s="8"/>
      <c r="AB639" s="8"/>
      <c r="AC639" s="8"/>
      <c r="AD639" s="8"/>
      <c r="AE639" s="8"/>
      <c r="AG639" s="36"/>
      <c r="AH639" s="36"/>
      <c r="AI639" s="9"/>
      <c r="AJ639" s="8"/>
      <c r="AK639" s="8"/>
      <c r="AL639" s="8"/>
      <c r="AM639" s="8"/>
      <c r="AN639" s="8"/>
      <c r="AO639" s="8"/>
      <c r="AP639" s="8"/>
      <c r="AQ639" s="8"/>
      <c r="AS639" s="36"/>
      <c r="AT639" s="36"/>
      <c r="AU639" s="9"/>
      <c r="AV639" s="8"/>
      <c r="AW639" s="8"/>
      <c r="AX639" s="8"/>
      <c r="AY639" s="8"/>
      <c r="AZ639" s="8"/>
      <c r="BA639" s="8"/>
      <c r="BB639" s="8"/>
      <c r="BC639" s="8"/>
    </row>
    <row r="640" spans="1:55" x14ac:dyDescent="0.25">
      <c r="A640" s="45">
        <v>77.7</v>
      </c>
      <c r="B640" s="47" t="b">
        <v>1</v>
      </c>
      <c r="U640" s="36"/>
      <c r="V640" s="36"/>
      <c r="W640" s="9"/>
      <c r="X640" s="8"/>
      <c r="Y640" s="8"/>
      <c r="Z640" s="8"/>
      <c r="AA640" s="8"/>
      <c r="AB640" s="8"/>
      <c r="AC640" s="8"/>
      <c r="AD640" s="8"/>
      <c r="AE640" s="8"/>
      <c r="AG640" s="36"/>
      <c r="AH640" s="36"/>
      <c r="AI640" s="9"/>
      <c r="AJ640" s="8"/>
      <c r="AK640" s="8"/>
      <c r="AL640" s="8"/>
      <c r="AM640" s="8"/>
      <c r="AN640" s="8"/>
      <c r="AO640" s="8"/>
      <c r="AP640" s="8"/>
      <c r="AQ640" s="8"/>
      <c r="AS640" s="36"/>
      <c r="AT640" s="36"/>
      <c r="AU640" s="9"/>
      <c r="AV640" s="8"/>
      <c r="AW640" s="8"/>
      <c r="AX640" s="8"/>
      <c r="AY640" s="8"/>
      <c r="AZ640" s="8"/>
      <c r="BA640" s="8"/>
      <c r="BB640" s="8"/>
      <c r="BC640" s="8"/>
    </row>
    <row r="641" spans="1:55" x14ac:dyDescent="0.25">
      <c r="A641" s="45">
        <v>78</v>
      </c>
      <c r="B641" s="47" t="b">
        <v>1</v>
      </c>
      <c r="U641" s="36"/>
      <c r="V641" s="36"/>
      <c r="W641" s="9"/>
      <c r="X641" s="8"/>
      <c r="Y641" s="8"/>
      <c r="Z641" s="8"/>
      <c r="AA641" s="8"/>
      <c r="AB641" s="8"/>
      <c r="AC641" s="8"/>
      <c r="AD641" s="8"/>
      <c r="AE641" s="8"/>
      <c r="AG641" s="36"/>
      <c r="AH641" s="36"/>
      <c r="AI641" s="9"/>
      <c r="AJ641" s="8"/>
      <c r="AK641" s="8"/>
      <c r="AL641" s="8"/>
      <c r="AM641" s="8"/>
      <c r="AN641" s="8"/>
      <c r="AO641" s="8"/>
      <c r="AP641" s="8"/>
      <c r="AQ641" s="8"/>
      <c r="AS641" s="36"/>
      <c r="AT641" s="36"/>
      <c r="AU641" s="9"/>
      <c r="AV641" s="8"/>
      <c r="AW641" s="8"/>
      <c r="AX641" s="8"/>
      <c r="AY641" s="8"/>
      <c r="AZ641" s="8"/>
      <c r="BA641" s="8"/>
      <c r="BB641" s="8"/>
      <c r="BC641" s="8"/>
    </row>
    <row r="642" spans="1:55" x14ac:dyDescent="0.25">
      <c r="A642" s="45">
        <v>78.3</v>
      </c>
      <c r="B642" s="47" t="b">
        <v>1</v>
      </c>
      <c r="U642" s="36"/>
      <c r="V642" s="36"/>
      <c r="W642" s="9"/>
      <c r="X642" s="8"/>
      <c r="Y642" s="8"/>
      <c r="Z642" s="8"/>
      <c r="AA642" s="8"/>
      <c r="AB642" s="8"/>
      <c r="AC642" s="8"/>
      <c r="AD642" s="8"/>
      <c r="AE642" s="8"/>
      <c r="AG642" s="36"/>
      <c r="AH642" s="36"/>
      <c r="AI642" s="9"/>
      <c r="AJ642" s="8"/>
      <c r="AK642" s="8"/>
      <c r="AL642" s="8"/>
      <c r="AM642" s="8"/>
      <c r="AN642" s="8"/>
      <c r="AO642" s="8"/>
      <c r="AP642" s="8"/>
      <c r="AQ642" s="8"/>
      <c r="AS642" s="36"/>
      <c r="AT642" s="36"/>
      <c r="AU642" s="9"/>
      <c r="AV642" s="8"/>
      <c r="AW642" s="8"/>
      <c r="AX642" s="8"/>
      <c r="AY642" s="8"/>
      <c r="AZ642" s="8"/>
      <c r="BA642" s="8"/>
      <c r="BB642" s="8"/>
      <c r="BC642" s="8"/>
    </row>
    <row r="643" spans="1:55" x14ac:dyDescent="0.25">
      <c r="A643" s="45">
        <v>77.5</v>
      </c>
      <c r="B643" s="47" t="b">
        <v>1</v>
      </c>
      <c r="U643" s="36"/>
      <c r="V643" s="36"/>
      <c r="W643" s="9"/>
      <c r="X643" s="8"/>
      <c r="Y643" s="8"/>
      <c r="Z643" s="8"/>
      <c r="AA643" s="8"/>
      <c r="AB643" s="8"/>
      <c r="AC643" s="8"/>
      <c r="AD643" s="8"/>
      <c r="AE643" s="8"/>
      <c r="AG643" s="36"/>
      <c r="AH643" s="36"/>
      <c r="AI643" s="9"/>
      <c r="AJ643" s="8"/>
      <c r="AK643" s="8"/>
      <c r="AL643" s="8"/>
      <c r="AM643" s="8"/>
      <c r="AN643" s="8"/>
      <c r="AO643" s="8"/>
      <c r="AP643" s="8"/>
      <c r="AQ643" s="8"/>
      <c r="AS643" s="36"/>
      <c r="AT643" s="36"/>
      <c r="AU643" s="9"/>
      <c r="AV643" s="8"/>
      <c r="AW643" s="8"/>
      <c r="AX643" s="8"/>
      <c r="AY643" s="8"/>
      <c r="AZ643" s="8"/>
      <c r="BA643" s="8"/>
      <c r="BB643" s="8"/>
      <c r="BC643" s="8"/>
    </row>
    <row r="644" spans="1:55" x14ac:dyDescent="0.25">
      <c r="A644" s="45">
        <v>77.599999999999994</v>
      </c>
      <c r="B644" s="47" t="b">
        <v>1</v>
      </c>
      <c r="U644" s="36"/>
      <c r="V644" s="36"/>
      <c r="W644" s="9"/>
      <c r="X644" s="8"/>
      <c r="Y644" s="8"/>
      <c r="Z644" s="8"/>
      <c r="AA644" s="8"/>
      <c r="AB644" s="8"/>
      <c r="AC644" s="8"/>
      <c r="AD644" s="8"/>
      <c r="AE644" s="8"/>
      <c r="AG644" s="36"/>
      <c r="AH644" s="36"/>
      <c r="AI644" s="9"/>
      <c r="AJ644" s="8"/>
      <c r="AK644" s="8"/>
      <c r="AL644" s="8"/>
      <c r="AM644" s="8"/>
      <c r="AN644" s="8"/>
      <c r="AO644" s="8"/>
      <c r="AP644" s="8"/>
      <c r="AQ644" s="8"/>
      <c r="AS644" s="36"/>
      <c r="AT644" s="36"/>
      <c r="AU644" s="9"/>
      <c r="AV644" s="8"/>
      <c r="AW644" s="8"/>
      <c r="AX644" s="8"/>
      <c r="AY644" s="8"/>
      <c r="AZ644" s="8"/>
      <c r="BA644" s="8"/>
      <c r="BB644" s="8"/>
      <c r="BC644" s="8"/>
    </row>
    <row r="645" spans="1:55" x14ac:dyDescent="0.25">
      <c r="A645" s="45">
        <v>78</v>
      </c>
      <c r="B645" s="47" t="b">
        <v>1</v>
      </c>
      <c r="U645" s="36"/>
      <c r="V645" s="36"/>
      <c r="W645" s="9"/>
      <c r="X645" s="8"/>
      <c r="Y645" s="8"/>
      <c r="Z645" s="8"/>
      <c r="AA645" s="8"/>
      <c r="AB645" s="8"/>
      <c r="AC645" s="8"/>
      <c r="AD645" s="8"/>
      <c r="AE645" s="8"/>
      <c r="AG645" s="36"/>
      <c r="AH645" s="36"/>
      <c r="AI645" s="9"/>
      <c r="AJ645" s="8"/>
      <c r="AK645" s="8"/>
      <c r="AL645" s="8"/>
      <c r="AM645" s="8"/>
      <c r="AN645" s="8"/>
      <c r="AO645" s="8"/>
      <c r="AP645" s="8"/>
      <c r="AQ645" s="8"/>
      <c r="AS645" s="36"/>
      <c r="AT645" s="36"/>
      <c r="AU645" s="9"/>
      <c r="AV645" s="8"/>
      <c r="AW645" s="8"/>
      <c r="AX645" s="8"/>
      <c r="AY645" s="8"/>
      <c r="AZ645" s="8"/>
      <c r="BA645" s="8"/>
      <c r="BB645" s="8"/>
      <c r="BC645" s="8"/>
    </row>
    <row r="646" spans="1:55" x14ac:dyDescent="0.25">
      <c r="A646" s="45">
        <v>77.8</v>
      </c>
      <c r="B646" s="47" t="b">
        <v>1</v>
      </c>
      <c r="U646" s="36"/>
      <c r="V646" s="36"/>
      <c r="W646" s="9"/>
      <c r="X646" s="8"/>
      <c r="Y646" s="8"/>
      <c r="Z646" s="8"/>
      <c r="AA646" s="8"/>
      <c r="AB646" s="8"/>
      <c r="AC646" s="8"/>
      <c r="AD646" s="8"/>
      <c r="AE646" s="8"/>
      <c r="AG646" s="36"/>
      <c r="AH646" s="36"/>
      <c r="AI646" s="9"/>
      <c r="AJ646" s="8"/>
      <c r="AK646" s="8"/>
      <c r="AL646" s="8"/>
      <c r="AM646" s="8"/>
      <c r="AN646" s="8"/>
      <c r="AO646" s="8"/>
      <c r="AP646" s="8"/>
      <c r="AQ646" s="8"/>
      <c r="AS646" s="36"/>
      <c r="AT646" s="36"/>
      <c r="AU646" s="9"/>
      <c r="AV646" s="8"/>
      <c r="AW646" s="8"/>
      <c r="AX646" s="8"/>
      <c r="AY646" s="8"/>
      <c r="AZ646" s="8"/>
      <c r="BA646" s="8"/>
      <c r="BB646" s="8"/>
      <c r="BC646" s="8"/>
    </row>
    <row r="647" spans="1:55" x14ac:dyDescent="0.25">
      <c r="A647" s="45">
        <v>77.7</v>
      </c>
      <c r="B647" s="47" t="b">
        <v>1</v>
      </c>
      <c r="U647" s="36"/>
      <c r="V647" s="36"/>
      <c r="W647" s="9"/>
      <c r="X647" s="8"/>
      <c r="Y647" s="8"/>
      <c r="Z647" s="8"/>
      <c r="AA647" s="8"/>
      <c r="AB647" s="8"/>
      <c r="AC647" s="8"/>
      <c r="AD647" s="8"/>
      <c r="AE647" s="8"/>
      <c r="AG647" s="36"/>
      <c r="AH647" s="36"/>
      <c r="AI647" s="9"/>
      <c r="AJ647" s="8"/>
      <c r="AK647" s="8"/>
      <c r="AL647" s="8"/>
      <c r="AM647" s="8"/>
      <c r="AN647" s="8"/>
      <c r="AO647" s="8"/>
      <c r="AP647" s="8"/>
      <c r="AQ647" s="8"/>
      <c r="AS647" s="36"/>
      <c r="AT647" s="36"/>
      <c r="AU647" s="9"/>
      <c r="AV647" s="8"/>
      <c r="AW647" s="8"/>
      <c r="AX647" s="8"/>
      <c r="AY647" s="8"/>
      <c r="AZ647" s="8"/>
      <c r="BA647" s="8"/>
      <c r="BB647" s="8"/>
      <c r="BC647" s="8"/>
    </row>
    <row r="648" spans="1:55" x14ac:dyDescent="0.25">
      <c r="A648" s="45">
        <v>77.099999999999994</v>
      </c>
      <c r="B648" s="47" t="b">
        <v>1</v>
      </c>
      <c r="U648" s="36"/>
      <c r="V648" s="36"/>
      <c r="W648" s="9"/>
      <c r="X648" s="8"/>
      <c r="Y648" s="8"/>
      <c r="Z648" s="8"/>
      <c r="AA648" s="8"/>
      <c r="AB648" s="8"/>
      <c r="AC648" s="8"/>
      <c r="AD648" s="8"/>
      <c r="AE648" s="8"/>
      <c r="AG648" s="36"/>
      <c r="AH648" s="36"/>
      <c r="AI648" s="9"/>
      <c r="AJ648" s="8"/>
      <c r="AK648" s="8"/>
      <c r="AL648" s="8"/>
      <c r="AM648" s="8"/>
      <c r="AN648" s="8"/>
      <c r="AO648" s="8"/>
      <c r="AP648" s="8"/>
      <c r="AQ648" s="8"/>
      <c r="AS648" s="36"/>
      <c r="AT648" s="36"/>
      <c r="AU648" s="9"/>
      <c r="AV648" s="8"/>
      <c r="AW648" s="8"/>
      <c r="AX648" s="8"/>
      <c r="AY648" s="8"/>
      <c r="AZ648" s="8"/>
      <c r="BA648" s="8"/>
      <c r="BB648" s="8"/>
      <c r="BC648" s="8"/>
    </row>
    <row r="649" spans="1:55" x14ac:dyDescent="0.25">
      <c r="A649" s="45">
        <v>77</v>
      </c>
      <c r="B649" s="47" t="b">
        <v>1</v>
      </c>
      <c r="U649" s="36"/>
      <c r="V649" s="36"/>
      <c r="W649" s="9"/>
      <c r="X649" s="8"/>
      <c r="Y649" s="8"/>
      <c r="Z649" s="8"/>
      <c r="AA649" s="8"/>
      <c r="AB649" s="8"/>
      <c r="AC649" s="8"/>
      <c r="AD649" s="8"/>
      <c r="AE649" s="8"/>
      <c r="AG649" s="36"/>
      <c r="AH649" s="36"/>
      <c r="AI649" s="9"/>
      <c r="AJ649" s="8"/>
      <c r="AK649" s="8"/>
      <c r="AL649" s="8"/>
      <c r="AM649" s="8"/>
      <c r="AN649" s="8"/>
      <c r="AO649" s="8"/>
      <c r="AP649" s="8"/>
      <c r="AQ649" s="8"/>
      <c r="AS649" s="36"/>
      <c r="AT649" s="36"/>
      <c r="AU649" s="9"/>
      <c r="AV649" s="8"/>
      <c r="AW649" s="8"/>
      <c r="AX649" s="8"/>
      <c r="AY649" s="8"/>
      <c r="AZ649" s="8"/>
      <c r="BA649" s="8"/>
      <c r="BB649" s="8"/>
      <c r="BC649" s="8"/>
    </row>
    <row r="650" spans="1:55" x14ac:dyDescent="0.25">
      <c r="A650" s="45">
        <v>76.599999999999994</v>
      </c>
      <c r="B650" s="47" t="b">
        <v>1</v>
      </c>
      <c r="U650" s="36"/>
      <c r="V650" s="36"/>
      <c r="W650" s="9"/>
      <c r="X650" s="8"/>
      <c r="Y650" s="8"/>
      <c r="Z650" s="8"/>
      <c r="AA650" s="8"/>
      <c r="AB650" s="8"/>
      <c r="AC650" s="8"/>
      <c r="AD650" s="8"/>
      <c r="AE650" s="8"/>
      <c r="AG650" s="36"/>
      <c r="AH650" s="36"/>
      <c r="AI650" s="9"/>
      <c r="AJ650" s="8"/>
      <c r="AK650" s="8"/>
      <c r="AL650" s="8"/>
      <c r="AM650" s="8"/>
      <c r="AN650" s="8"/>
      <c r="AO650" s="8"/>
      <c r="AP650" s="8"/>
      <c r="AQ650" s="8"/>
      <c r="AS650" s="36"/>
      <c r="AT650" s="36"/>
      <c r="AU650" s="9"/>
      <c r="AV650" s="8"/>
      <c r="AW650" s="8"/>
      <c r="AX650" s="8"/>
      <c r="AY650" s="8"/>
      <c r="AZ650" s="8"/>
      <c r="BA650" s="8"/>
      <c r="BB650" s="8"/>
      <c r="BC650" s="8"/>
    </row>
    <row r="651" spans="1:55" x14ac:dyDescent="0.25">
      <c r="A651" s="45">
        <v>76.3</v>
      </c>
      <c r="B651" s="47" t="b">
        <v>1</v>
      </c>
      <c r="U651" s="36"/>
      <c r="V651" s="36"/>
      <c r="W651" s="9"/>
      <c r="X651" s="8"/>
      <c r="Y651" s="8"/>
      <c r="Z651" s="8"/>
      <c r="AA651" s="8"/>
      <c r="AB651" s="8"/>
      <c r="AC651" s="8"/>
      <c r="AD651" s="8"/>
      <c r="AE651" s="8"/>
      <c r="AG651" s="36"/>
      <c r="AH651" s="36"/>
      <c r="AI651" s="9"/>
      <c r="AJ651" s="8"/>
      <c r="AK651" s="8"/>
      <c r="AL651" s="8"/>
      <c r="AM651" s="8"/>
      <c r="AN651" s="8"/>
      <c r="AO651" s="8"/>
      <c r="AP651" s="8"/>
      <c r="AQ651" s="8"/>
      <c r="AS651" s="36"/>
      <c r="AT651" s="36"/>
      <c r="AU651" s="9"/>
      <c r="AV651" s="8"/>
      <c r="AW651" s="8"/>
      <c r="AX651" s="8"/>
      <c r="AY651" s="8"/>
      <c r="AZ651" s="8"/>
      <c r="BA651" s="8"/>
      <c r="BB651" s="8"/>
      <c r="BC651" s="8"/>
    </row>
    <row r="652" spans="1:55" x14ac:dyDescent="0.25">
      <c r="A652" s="45">
        <v>76</v>
      </c>
      <c r="B652" s="47" t="b">
        <v>1</v>
      </c>
      <c r="U652" s="36"/>
      <c r="V652" s="36"/>
      <c r="W652" s="9"/>
      <c r="X652" s="8"/>
      <c r="Y652" s="8"/>
      <c r="Z652" s="8"/>
      <c r="AA652" s="8"/>
      <c r="AB652" s="8"/>
      <c r="AC652" s="8"/>
      <c r="AD652" s="8"/>
      <c r="AE652" s="8"/>
      <c r="AG652" s="36"/>
      <c r="AH652" s="36"/>
      <c r="AI652" s="9"/>
      <c r="AJ652" s="8"/>
      <c r="AK652" s="8"/>
      <c r="AL652" s="8"/>
      <c r="AM652" s="8"/>
      <c r="AN652" s="8"/>
      <c r="AO652" s="8"/>
      <c r="AP652" s="8"/>
      <c r="AQ652" s="8"/>
      <c r="AS652" s="36"/>
      <c r="AT652" s="36"/>
      <c r="AU652" s="9"/>
      <c r="AV652" s="8"/>
      <c r="AW652" s="8"/>
      <c r="AX652" s="8"/>
      <c r="AY652" s="8"/>
      <c r="AZ652" s="8"/>
      <c r="BA652" s="8"/>
      <c r="BB652" s="8"/>
      <c r="BC652" s="8"/>
    </row>
    <row r="653" spans="1:55" x14ac:dyDescent="0.25">
      <c r="A653" s="45">
        <v>75.8</v>
      </c>
      <c r="B653" s="47" t="b">
        <v>1</v>
      </c>
      <c r="U653" s="36"/>
      <c r="V653" s="36"/>
      <c r="W653" s="9"/>
      <c r="X653" s="8"/>
      <c r="Y653" s="8"/>
      <c r="Z653" s="8"/>
      <c r="AA653" s="8"/>
      <c r="AB653" s="8"/>
      <c r="AC653" s="8"/>
      <c r="AD653" s="8"/>
      <c r="AE653" s="8"/>
      <c r="AG653" s="36"/>
      <c r="AH653" s="36"/>
      <c r="AI653" s="9"/>
      <c r="AJ653" s="8"/>
      <c r="AK653" s="8"/>
      <c r="AL653" s="8"/>
      <c r="AM653" s="8"/>
      <c r="AN653" s="8"/>
      <c r="AO653" s="8"/>
      <c r="AP653" s="8"/>
      <c r="AQ653" s="8"/>
      <c r="AS653" s="36"/>
      <c r="AT653" s="36"/>
      <c r="AU653" s="9"/>
      <c r="AV653" s="8"/>
      <c r="AW653" s="8"/>
      <c r="AX653" s="8"/>
      <c r="AY653" s="8"/>
      <c r="AZ653" s="8"/>
      <c r="BA653" s="8"/>
      <c r="BB653" s="8"/>
      <c r="BC653" s="8"/>
    </row>
    <row r="654" spans="1:55" x14ac:dyDescent="0.25">
      <c r="A654" s="45">
        <v>75.900000000000006</v>
      </c>
      <c r="B654" s="47" t="b">
        <v>1</v>
      </c>
      <c r="U654" s="36"/>
      <c r="V654" s="36"/>
      <c r="W654" s="9"/>
      <c r="X654" s="8"/>
      <c r="Y654" s="8"/>
      <c r="Z654" s="8"/>
      <c r="AA654" s="8"/>
      <c r="AB654" s="8"/>
      <c r="AC654" s="8"/>
      <c r="AD654" s="8"/>
      <c r="AE654" s="8"/>
      <c r="AG654" s="36"/>
      <c r="AH654" s="36"/>
      <c r="AI654" s="9"/>
      <c r="AJ654" s="8"/>
      <c r="AK654" s="8"/>
      <c r="AL654" s="8"/>
      <c r="AM654" s="8"/>
      <c r="AN654" s="8"/>
      <c r="AO654" s="8"/>
      <c r="AP654" s="8"/>
      <c r="AQ654" s="8"/>
      <c r="AS654" s="36"/>
      <c r="AT654" s="36"/>
      <c r="AU654" s="9"/>
      <c r="AV654" s="8"/>
      <c r="AW654" s="8"/>
      <c r="AX654" s="8"/>
      <c r="AY654" s="8"/>
      <c r="AZ654" s="8"/>
      <c r="BA654" s="8"/>
      <c r="BB654" s="8"/>
      <c r="BC654" s="8"/>
    </row>
    <row r="655" spans="1:55" x14ac:dyDescent="0.25">
      <c r="A655" s="45">
        <v>75.2</v>
      </c>
      <c r="B655" s="47" t="b">
        <v>1</v>
      </c>
      <c r="U655" s="36"/>
      <c r="V655" s="36"/>
      <c r="W655" s="9"/>
      <c r="X655" s="8"/>
      <c r="Y655" s="8"/>
      <c r="Z655" s="8"/>
      <c r="AA655" s="8"/>
      <c r="AB655" s="8"/>
      <c r="AC655" s="8"/>
      <c r="AD655" s="8"/>
      <c r="AE655" s="8"/>
      <c r="AG655" s="36"/>
      <c r="AH655" s="36"/>
      <c r="AI655" s="9"/>
      <c r="AJ655" s="8"/>
      <c r="AK655" s="8"/>
      <c r="AL655" s="8"/>
      <c r="AM655" s="8"/>
      <c r="AN655" s="8"/>
      <c r="AO655" s="8"/>
      <c r="AP655" s="8"/>
      <c r="AQ655" s="8"/>
      <c r="AS655" s="36"/>
      <c r="AT655" s="36"/>
      <c r="AU655" s="9"/>
      <c r="AV655" s="8"/>
      <c r="AW655" s="8"/>
      <c r="AX655" s="8"/>
      <c r="AY655" s="8"/>
      <c r="AZ655" s="8"/>
      <c r="BA655" s="8"/>
      <c r="BB655" s="8"/>
      <c r="BC655" s="8"/>
    </row>
    <row r="656" spans="1:55" x14ac:dyDescent="0.25">
      <c r="A656" s="45">
        <v>75.400000000000006</v>
      </c>
      <c r="B656" s="47" t="b">
        <v>1</v>
      </c>
      <c r="U656" s="36"/>
      <c r="V656" s="36"/>
      <c r="W656" s="9"/>
      <c r="X656" s="8"/>
      <c r="Y656" s="8"/>
      <c r="Z656" s="8"/>
      <c r="AA656" s="8"/>
      <c r="AB656" s="8"/>
      <c r="AC656" s="8"/>
      <c r="AD656" s="8"/>
      <c r="AE656" s="8"/>
      <c r="AG656" s="36"/>
      <c r="AH656" s="36"/>
      <c r="AI656" s="9"/>
      <c r="AJ656" s="8"/>
      <c r="AK656" s="8"/>
      <c r="AL656" s="8"/>
      <c r="AM656" s="8"/>
      <c r="AN656" s="8"/>
      <c r="AO656" s="8"/>
      <c r="AP656" s="8"/>
      <c r="AQ656" s="8"/>
      <c r="AS656" s="36"/>
      <c r="AT656" s="36"/>
      <c r="AU656" s="9"/>
      <c r="AV656" s="8"/>
      <c r="AW656" s="8"/>
      <c r="AX656" s="8"/>
      <c r="AY656" s="8"/>
      <c r="AZ656" s="8"/>
      <c r="BA656" s="8"/>
      <c r="BB656" s="8"/>
      <c r="BC656" s="8"/>
    </row>
    <row r="657" spans="1:55" x14ac:dyDescent="0.25">
      <c r="A657" s="45">
        <v>74.7</v>
      </c>
      <c r="B657" s="47" t="b">
        <v>1</v>
      </c>
      <c r="U657" s="36"/>
      <c r="V657" s="36"/>
      <c r="W657" s="9"/>
      <c r="X657" s="8"/>
      <c r="Y657" s="8"/>
      <c r="Z657" s="8"/>
      <c r="AA657" s="8"/>
      <c r="AB657" s="8"/>
      <c r="AC657" s="8"/>
      <c r="AD657" s="8"/>
      <c r="AE657" s="8"/>
      <c r="AG657" s="36"/>
      <c r="AH657" s="36"/>
      <c r="AI657" s="9"/>
      <c r="AJ657" s="8"/>
      <c r="AK657" s="8"/>
      <c r="AL657" s="8"/>
      <c r="AM657" s="8"/>
      <c r="AN657" s="8"/>
      <c r="AO657" s="8"/>
      <c r="AP657" s="8"/>
      <c r="AQ657" s="8"/>
      <c r="AS657" s="36"/>
      <c r="AT657" s="36"/>
      <c r="AU657" s="9"/>
      <c r="AV657" s="8"/>
      <c r="AW657" s="8"/>
      <c r="AX657" s="8"/>
      <c r="AY657" s="8"/>
      <c r="AZ657" s="8"/>
      <c r="BA657" s="8"/>
      <c r="BB657" s="8"/>
      <c r="BC657" s="8"/>
    </row>
    <row r="658" spans="1:55" x14ac:dyDescent="0.25">
      <c r="A658" s="45">
        <v>74.8</v>
      </c>
      <c r="B658" s="47" t="b">
        <v>1</v>
      </c>
      <c r="U658" s="36"/>
      <c r="V658" s="36"/>
      <c r="W658" s="9"/>
      <c r="X658" s="8"/>
      <c r="Y658" s="8"/>
      <c r="Z658" s="8"/>
      <c r="AA658" s="8"/>
      <c r="AB658" s="8"/>
      <c r="AC658" s="8"/>
      <c r="AD658" s="8"/>
      <c r="AE658" s="8"/>
      <c r="AG658" s="36"/>
      <c r="AH658" s="36"/>
      <c r="AI658" s="9"/>
      <c r="AJ658" s="8"/>
      <c r="AK658" s="8"/>
      <c r="AL658" s="8"/>
      <c r="AM658" s="8"/>
      <c r="AN658" s="8"/>
      <c r="AO658" s="8"/>
      <c r="AP658" s="8"/>
      <c r="AQ658" s="8"/>
      <c r="AS658" s="36"/>
      <c r="AT658" s="36"/>
      <c r="AU658" s="9"/>
      <c r="AV658" s="8"/>
      <c r="AW658" s="8"/>
      <c r="AX658" s="8"/>
      <c r="AY658" s="8"/>
      <c r="AZ658" s="8"/>
      <c r="BA658" s="8"/>
      <c r="BB658" s="8"/>
      <c r="BC658" s="8"/>
    </row>
    <row r="659" spans="1:55" x14ac:dyDescent="0.25">
      <c r="A659" s="45">
        <v>74.900000000000006</v>
      </c>
      <c r="B659" s="47" t="b">
        <v>1</v>
      </c>
      <c r="U659" s="36"/>
      <c r="V659" s="36"/>
      <c r="W659" s="9"/>
      <c r="X659" s="8"/>
      <c r="Y659" s="8"/>
      <c r="Z659" s="8"/>
      <c r="AA659" s="8"/>
      <c r="AB659" s="8"/>
      <c r="AC659" s="8"/>
      <c r="AD659" s="8"/>
      <c r="AE659" s="8"/>
      <c r="AG659" s="36"/>
      <c r="AH659" s="36"/>
      <c r="AI659" s="9"/>
      <c r="AJ659" s="8"/>
      <c r="AK659" s="8"/>
      <c r="AL659" s="8"/>
      <c r="AM659" s="8"/>
      <c r="AN659" s="8"/>
      <c r="AO659" s="8"/>
      <c r="AP659" s="8"/>
      <c r="AQ659" s="8"/>
      <c r="AS659" s="36"/>
      <c r="AT659" s="36"/>
      <c r="AU659" s="9"/>
      <c r="AV659" s="8"/>
      <c r="AW659" s="8"/>
      <c r="AX659" s="8"/>
      <c r="AY659" s="8"/>
      <c r="AZ659" s="8"/>
      <c r="BA659" s="8"/>
      <c r="BB659" s="8"/>
      <c r="BC659" s="8"/>
    </row>
    <row r="660" spans="1:55" x14ac:dyDescent="0.25">
      <c r="A660" s="45">
        <v>74.7</v>
      </c>
      <c r="B660" s="47" t="b">
        <v>1</v>
      </c>
      <c r="U660" s="36"/>
      <c r="V660" s="36"/>
      <c r="W660" s="9"/>
      <c r="X660" s="8"/>
      <c r="Y660" s="8"/>
      <c r="Z660" s="8"/>
      <c r="AA660" s="8"/>
      <c r="AB660" s="8"/>
      <c r="AC660" s="8"/>
      <c r="AD660" s="8"/>
      <c r="AE660" s="8"/>
      <c r="AG660" s="36"/>
      <c r="AH660" s="36"/>
      <c r="AI660" s="9"/>
      <c r="AJ660" s="8"/>
      <c r="AK660" s="8"/>
      <c r="AL660" s="8"/>
      <c r="AM660" s="8"/>
      <c r="AN660" s="8"/>
      <c r="AO660" s="8"/>
      <c r="AP660" s="8"/>
      <c r="AQ660" s="8"/>
      <c r="AS660" s="36"/>
      <c r="AT660" s="36"/>
      <c r="AU660" s="9"/>
      <c r="AV660" s="8"/>
      <c r="AW660" s="8"/>
      <c r="AX660" s="8"/>
      <c r="AY660" s="8"/>
      <c r="AZ660" s="8"/>
      <c r="BA660" s="8"/>
      <c r="BB660" s="8"/>
      <c r="BC660" s="8"/>
    </row>
    <row r="661" spans="1:55" x14ac:dyDescent="0.25">
      <c r="A661" s="45">
        <v>79.099999999999994</v>
      </c>
      <c r="B661" s="47" t="b">
        <v>1</v>
      </c>
      <c r="U661" s="36"/>
      <c r="V661" s="36"/>
      <c r="W661" s="9"/>
      <c r="X661" s="8"/>
      <c r="Y661" s="8"/>
      <c r="Z661" s="8"/>
      <c r="AA661" s="8"/>
      <c r="AB661" s="8"/>
      <c r="AC661" s="8"/>
      <c r="AD661" s="8"/>
      <c r="AE661" s="8"/>
      <c r="AG661" s="36"/>
      <c r="AH661" s="36"/>
      <c r="AI661" s="9"/>
      <c r="AJ661" s="8"/>
      <c r="AK661" s="8"/>
      <c r="AL661" s="8"/>
      <c r="AM661" s="8"/>
      <c r="AN661" s="8"/>
      <c r="AO661" s="8"/>
      <c r="AP661" s="8"/>
      <c r="AQ661" s="8"/>
      <c r="AS661" s="36"/>
      <c r="AT661" s="36"/>
      <c r="AU661" s="9"/>
      <c r="AV661" s="8"/>
      <c r="AW661" s="8"/>
      <c r="AX661" s="8"/>
      <c r="AY661" s="8"/>
      <c r="AZ661" s="8"/>
      <c r="BA661" s="8"/>
      <c r="BB661" s="8"/>
      <c r="BC661" s="8"/>
    </row>
    <row r="662" spans="1:55" x14ac:dyDescent="0.25">
      <c r="A662" s="45">
        <v>79</v>
      </c>
      <c r="B662" s="47" t="b">
        <v>1</v>
      </c>
      <c r="U662" s="36"/>
      <c r="V662" s="36"/>
      <c r="W662" s="9"/>
      <c r="X662" s="8"/>
      <c r="Y662" s="8"/>
      <c r="Z662" s="8"/>
      <c r="AA662" s="8"/>
      <c r="AB662" s="8"/>
      <c r="AC662" s="8"/>
      <c r="AD662" s="8"/>
      <c r="AE662" s="8"/>
      <c r="AG662" s="36"/>
      <c r="AH662" s="36"/>
      <c r="AI662" s="9"/>
      <c r="AJ662" s="8"/>
      <c r="AK662" s="8"/>
      <c r="AL662" s="8"/>
      <c r="AM662" s="8"/>
      <c r="AN662" s="8"/>
      <c r="AO662" s="8"/>
      <c r="AP662" s="8"/>
      <c r="AQ662" s="8"/>
      <c r="AS662" s="36"/>
      <c r="AT662" s="36"/>
      <c r="AU662" s="9"/>
      <c r="AV662" s="8"/>
      <c r="AW662" s="8"/>
      <c r="AX662" s="8"/>
      <c r="AY662" s="8"/>
      <c r="AZ662" s="8"/>
      <c r="BA662" s="8"/>
      <c r="BB662" s="8"/>
      <c r="BC662" s="8"/>
    </row>
    <row r="663" spans="1:55" x14ac:dyDescent="0.25">
      <c r="A663" s="45">
        <v>78.7</v>
      </c>
      <c r="B663" s="47" t="b">
        <v>1</v>
      </c>
      <c r="U663" s="36"/>
      <c r="V663" s="36"/>
      <c r="W663" s="9"/>
      <c r="X663" s="8"/>
      <c r="Y663" s="8"/>
      <c r="Z663" s="8"/>
      <c r="AA663" s="8"/>
      <c r="AB663" s="8"/>
      <c r="AC663" s="8"/>
      <c r="AD663" s="8"/>
      <c r="AE663" s="8"/>
      <c r="AG663" s="36"/>
      <c r="AH663" s="36"/>
      <c r="AI663" s="9"/>
      <c r="AJ663" s="8"/>
      <c r="AK663" s="8"/>
      <c r="AL663" s="8"/>
      <c r="AM663" s="8"/>
      <c r="AN663" s="8"/>
      <c r="AO663" s="8"/>
      <c r="AP663" s="8"/>
      <c r="AQ663" s="8"/>
      <c r="AS663" s="36"/>
      <c r="AT663" s="36"/>
      <c r="AU663" s="9"/>
      <c r="AV663" s="8"/>
      <c r="AW663" s="8"/>
      <c r="AX663" s="8"/>
      <c r="AY663" s="8"/>
      <c r="AZ663" s="8"/>
      <c r="BA663" s="8"/>
      <c r="BB663" s="8"/>
      <c r="BC663" s="8"/>
    </row>
    <row r="664" spans="1:55" x14ac:dyDescent="0.25">
      <c r="A664" s="45">
        <v>78.7</v>
      </c>
      <c r="B664" s="47" t="b">
        <v>1</v>
      </c>
      <c r="U664" s="36"/>
      <c r="V664" s="36"/>
      <c r="W664" s="9"/>
      <c r="X664" s="8"/>
      <c r="Y664" s="8"/>
      <c r="Z664" s="8"/>
      <c r="AA664" s="8"/>
      <c r="AB664" s="8"/>
      <c r="AC664" s="8"/>
      <c r="AD664" s="8"/>
      <c r="AE664" s="8"/>
      <c r="AG664" s="36"/>
      <c r="AH664" s="36"/>
      <c r="AI664" s="9"/>
      <c r="AJ664" s="8"/>
      <c r="AK664" s="8"/>
      <c r="AL664" s="8"/>
      <c r="AM664" s="8"/>
      <c r="AN664" s="8"/>
      <c r="AO664" s="8"/>
      <c r="AP664" s="8"/>
      <c r="AQ664" s="8"/>
      <c r="AS664" s="36"/>
      <c r="AT664" s="36"/>
      <c r="AU664" s="9"/>
      <c r="AV664" s="8"/>
      <c r="AW664" s="8"/>
      <c r="AX664" s="8"/>
      <c r="AY664" s="8"/>
      <c r="AZ664" s="8"/>
      <c r="BA664" s="8"/>
      <c r="BB664" s="8"/>
      <c r="BC664" s="8"/>
    </row>
    <row r="665" spans="1:55" x14ac:dyDescent="0.25">
      <c r="A665" s="45">
        <v>78.8</v>
      </c>
      <c r="B665" s="47" t="b">
        <v>1</v>
      </c>
      <c r="U665" s="36"/>
      <c r="V665" s="36"/>
      <c r="W665" s="9"/>
      <c r="X665" s="8"/>
      <c r="Y665" s="8"/>
      <c r="Z665" s="8"/>
      <c r="AA665" s="8"/>
      <c r="AB665" s="8"/>
      <c r="AC665" s="8"/>
      <c r="AD665" s="8"/>
      <c r="AE665" s="8"/>
      <c r="AG665" s="36"/>
      <c r="AH665" s="36"/>
      <c r="AI665" s="9"/>
      <c r="AJ665" s="8"/>
      <c r="AK665" s="8"/>
      <c r="AL665" s="8"/>
      <c r="AM665" s="8"/>
      <c r="AN665" s="8"/>
      <c r="AO665" s="8"/>
      <c r="AP665" s="8"/>
      <c r="AQ665" s="8"/>
      <c r="AS665" s="36"/>
      <c r="AT665" s="36"/>
      <c r="AU665" s="9"/>
      <c r="AV665" s="8"/>
      <c r="AW665" s="8"/>
      <c r="AX665" s="8"/>
      <c r="AY665" s="8"/>
      <c r="AZ665" s="8"/>
      <c r="BA665" s="8"/>
      <c r="BB665" s="8"/>
      <c r="BC665" s="8"/>
    </row>
    <row r="666" spans="1:55" x14ac:dyDescent="0.25">
      <c r="A666" s="45">
        <v>78</v>
      </c>
      <c r="B666" s="47" t="b">
        <v>1</v>
      </c>
      <c r="U666" s="36"/>
      <c r="V666" s="36"/>
      <c r="W666" s="9"/>
      <c r="X666" s="8"/>
      <c r="Y666" s="8"/>
      <c r="Z666" s="8"/>
      <c r="AA666" s="8"/>
      <c r="AB666" s="8"/>
      <c r="AC666" s="8"/>
      <c r="AD666" s="8"/>
      <c r="AE666" s="8"/>
      <c r="AG666" s="36"/>
      <c r="AH666" s="36"/>
      <c r="AI666" s="9"/>
      <c r="AJ666" s="8"/>
      <c r="AK666" s="8"/>
      <c r="AL666" s="8"/>
      <c r="AM666" s="8"/>
      <c r="AN666" s="8"/>
      <c r="AO666" s="8"/>
      <c r="AP666" s="8"/>
      <c r="AQ666" s="8"/>
      <c r="AS666" s="36"/>
      <c r="AT666" s="36"/>
      <c r="AU666" s="9"/>
      <c r="AV666" s="8"/>
      <c r="AW666" s="8"/>
      <c r="AX666" s="8"/>
      <c r="AY666" s="8"/>
      <c r="AZ666" s="8"/>
      <c r="BA666" s="8"/>
      <c r="BB666" s="8"/>
      <c r="BC666" s="8"/>
    </row>
    <row r="667" spans="1:55" x14ac:dyDescent="0.25">
      <c r="A667" s="45">
        <v>78.099999999999994</v>
      </c>
      <c r="B667" s="47" t="b">
        <v>1</v>
      </c>
      <c r="U667" s="36"/>
      <c r="V667" s="36"/>
      <c r="W667" s="9"/>
      <c r="X667" s="8"/>
      <c r="Y667" s="8"/>
      <c r="Z667" s="8"/>
      <c r="AA667" s="8"/>
      <c r="AB667" s="8"/>
      <c r="AC667" s="8"/>
      <c r="AD667" s="8"/>
      <c r="AE667" s="8"/>
      <c r="AG667" s="36"/>
      <c r="AH667" s="36"/>
      <c r="AI667" s="9"/>
      <c r="AJ667" s="8"/>
      <c r="AK667" s="8"/>
      <c r="AL667" s="8"/>
      <c r="AM667" s="8"/>
      <c r="AN667" s="8"/>
      <c r="AO667" s="8"/>
      <c r="AP667" s="8"/>
      <c r="AQ667" s="8"/>
      <c r="AS667" s="36"/>
      <c r="AT667" s="36"/>
      <c r="AU667" s="9"/>
      <c r="AV667" s="8"/>
      <c r="AW667" s="8"/>
      <c r="AX667" s="8"/>
      <c r="AY667" s="8"/>
      <c r="AZ667" s="8"/>
      <c r="BA667" s="8"/>
      <c r="BB667" s="8"/>
      <c r="BC667" s="8"/>
    </row>
    <row r="668" spans="1:55" x14ac:dyDescent="0.25">
      <c r="A668" s="45">
        <v>77.900000000000006</v>
      </c>
      <c r="B668" s="47" t="b">
        <v>1</v>
      </c>
      <c r="U668" s="36"/>
      <c r="V668" s="36"/>
      <c r="W668" s="9"/>
      <c r="X668" s="8"/>
      <c r="Y668" s="8"/>
      <c r="Z668" s="8"/>
      <c r="AA668" s="8"/>
      <c r="AB668" s="8"/>
      <c r="AC668" s="8"/>
      <c r="AD668" s="8"/>
      <c r="AE668" s="8"/>
      <c r="AG668" s="36"/>
      <c r="AH668" s="36"/>
      <c r="AI668" s="9"/>
      <c r="AJ668" s="8"/>
      <c r="AK668" s="8"/>
      <c r="AL668" s="8"/>
      <c r="AM668" s="8"/>
      <c r="AN668" s="8"/>
      <c r="AO668" s="8"/>
      <c r="AP668" s="8"/>
      <c r="AQ668" s="8"/>
      <c r="AS668" s="36"/>
      <c r="AT668" s="36"/>
      <c r="AU668" s="9"/>
      <c r="AV668" s="8"/>
      <c r="AW668" s="8"/>
      <c r="AX668" s="8"/>
      <c r="AY668" s="8"/>
      <c r="AZ668" s="8"/>
      <c r="BA668" s="8"/>
      <c r="BB668" s="8"/>
      <c r="BC668" s="8"/>
    </row>
    <row r="669" spans="1:55" x14ac:dyDescent="0.25">
      <c r="A669" s="45">
        <v>78.099999999999994</v>
      </c>
      <c r="B669" s="47" t="b">
        <v>1</v>
      </c>
      <c r="U669" s="36"/>
      <c r="V669" s="36"/>
      <c r="W669" s="9"/>
      <c r="X669" s="8"/>
      <c r="Y669" s="8"/>
      <c r="Z669" s="8"/>
      <c r="AA669" s="8"/>
      <c r="AB669" s="8"/>
      <c r="AC669" s="8"/>
      <c r="AD669" s="8"/>
      <c r="AE669" s="8"/>
      <c r="AG669" s="36"/>
      <c r="AH669" s="36"/>
      <c r="AI669" s="9"/>
      <c r="AJ669" s="8"/>
      <c r="AK669" s="8"/>
      <c r="AL669" s="8"/>
      <c r="AM669" s="8"/>
      <c r="AN669" s="8"/>
      <c r="AO669" s="8"/>
      <c r="AP669" s="8"/>
      <c r="AQ669" s="8"/>
      <c r="AS669" s="36"/>
      <c r="AT669" s="36"/>
      <c r="AU669" s="9"/>
      <c r="AV669" s="8"/>
      <c r="AW669" s="8"/>
      <c r="AX669" s="8"/>
      <c r="AY669" s="8"/>
      <c r="AZ669" s="8"/>
      <c r="BA669" s="8"/>
      <c r="BB669" s="8"/>
      <c r="BC669" s="8"/>
    </row>
    <row r="670" spans="1:55" x14ac:dyDescent="0.25">
      <c r="A670" s="45">
        <v>78</v>
      </c>
      <c r="B670" s="47" t="b">
        <v>1</v>
      </c>
      <c r="U670" s="36"/>
      <c r="V670" s="36"/>
      <c r="W670" s="9"/>
      <c r="X670" s="8"/>
      <c r="Y670" s="8"/>
      <c r="Z670" s="8"/>
      <c r="AA670" s="8"/>
      <c r="AB670" s="8"/>
      <c r="AC670" s="8"/>
      <c r="AD670" s="8"/>
      <c r="AE670" s="8"/>
      <c r="AG670" s="36"/>
      <c r="AH670" s="36"/>
      <c r="AI670" s="9"/>
      <c r="AJ670" s="8"/>
      <c r="AK670" s="8"/>
      <c r="AL670" s="8"/>
      <c r="AM670" s="8"/>
      <c r="AN670" s="8"/>
      <c r="AO670" s="8"/>
      <c r="AP670" s="8"/>
      <c r="AQ670" s="8"/>
      <c r="AS670" s="36"/>
      <c r="AT670" s="36"/>
      <c r="AU670" s="9"/>
      <c r="AV670" s="8"/>
      <c r="AW670" s="8"/>
      <c r="AX670" s="8"/>
      <c r="AY670" s="8"/>
      <c r="AZ670" s="8"/>
      <c r="BA670" s="8"/>
      <c r="BB670" s="8"/>
      <c r="BC670" s="8"/>
    </row>
    <row r="671" spans="1:55" x14ac:dyDescent="0.25">
      <c r="A671" s="45">
        <v>77.2</v>
      </c>
      <c r="B671" s="47" t="b">
        <v>1</v>
      </c>
      <c r="U671" s="36"/>
      <c r="V671" s="36"/>
      <c r="W671" s="9"/>
      <c r="X671" s="8"/>
      <c r="Y671" s="8"/>
      <c r="Z671" s="8"/>
      <c r="AA671" s="8"/>
      <c r="AB671" s="8"/>
      <c r="AC671" s="8"/>
      <c r="AD671" s="8"/>
      <c r="AE671" s="8"/>
      <c r="AG671" s="36"/>
      <c r="AH671" s="36"/>
      <c r="AI671" s="9"/>
      <c r="AJ671" s="8"/>
      <c r="AK671" s="8"/>
      <c r="AL671" s="8"/>
      <c r="AM671" s="8"/>
      <c r="AN671" s="8"/>
      <c r="AO671" s="8"/>
      <c r="AP671" s="8"/>
      <c r="AQ671" s="8"/>
      <c r="AS671" s="36"/>
      <c r="AT671" s="36"/>
      <c r="AU671" s="9"/>
      <c r="AV671" s="8"/>
      <c r="AW671" s="8"/>
      <c r="AX671" s="8"/>
      <c r="AY671" s="8"/>
      <c r="AZ671" s="8"/>
      <c r="BA671" s="8"/>
      <c r="BB671" s="8"/>
      <c r="BC671" s="8"/>
    </row>
    <row r="672" spans="1:55" x14ac:dyDescent="0.25">
      <c r="A672" s="45">
        <v>77.3</v>
      </c>
      <c r="B672" s="47" t="b">
        <v>1</v>
      </c>
      <c r="U672" s="36"/>
      <c r="V672" s="36"/>
      <c r="W672" s="9"/>
      <c r="X672" s="8"/>
      <c r="Y672" s="8"/>
      <c r="Z672" s="8"/>
      <c r="AA672" s="8"/>
      <c r="AB672" s="8"/>
      <c r="AC672" s="8"/>
      <c r="AD672" s="8"/>
      <c r="AE672" s="8"/>
      <c r="AG672" s="36"/>
      <c r="AH672" s="36"/>
      <c r="AI672" s="9"/>
      <c r="AJ672" s="8"/>
      <c r="AK672" s="8"/>
      <c r="AL672" s="8"/>
      <c r="AM672" s="8"/>
      <c r="AN672" s="8"/>
      <c r="AO672" s="8"/>
      <c r="AP672" s="8"/>
      <c r="AQ672" s="8"/>
      <c r="AS672" s="36"/>
      <c r="AT672" s="36"/>
      <c r="AU672" s="9"/>
      <c r="AV672" s="8"/>
      <c r="AW672" s="8"/>
      <c r="AX672" s="8"/>
      <c r="AY672" s="8"/>
      <c r="AZ672" s="8"/>
      <c r="BA672" s="8"/>
      <c r="BB672" s="8"/>
      <c r="BC672" s="8"/>
    </row>
    <row r="673" spans="1:55" x14ac:dyDescent="0.25">
      <c r="A673" s="45">
        <v>77.400000000000006</v>
      </c>
      <c r="B673" s="47" t="b">
        <v>1</v>
      </c>
      <c r="U673" s="36"/>
      <c r="V673" s="36"/>
      <c r="W673" s="9"/>
      <c r="X673" s="8"/>
      <c r="Y673" s="8"/>
      <c r="Z673" s="8"/>
      <c r="AA673" s="8"/>
      <c r="AB673" s="8"/>
      <c r="AC673" s="8"/>
      <c r="AD673" s="8"/>
      <c r="AE673" s="8"/>
      <c r="AG673" s="36"/>
      <c r="AH673" s="36"/>
      <c r="AI673" s="9"/>
      <c r="AJ673" s="8"/>
      <c r="AK673" s="8"/>
      <c r="AL673" s="8"/>
      <c r="AM673" s="8"/>
      <c r="AN673" s="8"/>
      <c r="AO673" s="8"/>
      <c r="AP673" s="8"/>
      <c r="AQ673" s="8"/>
      <c r="AS673" s="36"/>
      <c r="AT673" s="36"/>
      <c r="AU673" s="9"/>
      <c r="AV673" s="8"/>
      <c r="AW673" s="8"/>
      <c r="AX673" s="8"/>
      <c r="AY673" s="8"/>
      <c r="AZ673" s="8"/>
      <c r="BA673" s="8"/>
      <c r="BB673" s="8"/>
      <c r="BC673" s="8"/>
    </row>
    <row r="674" spans="1:55" x14ac:dyDescent="0.25">
      <c r="A674" s="45">
        <v>77.7</v>
      </c>
      <c r="B674" s="47" t="b">
        <v>1</v>
      </c>
      <c r="U674" s="36"/>
      <c r="V674" s="36"/>
      <c r="W674" s="9"/>
      <c r="X674" s="8"/>
      <c r="Y674" s="8"/>
      <c r="Z674" s="8"/>
      <c r="AA674" s="8"/>
      <c r="AB674" s="8"/>
      <c r="AC674" s="8"/>
      <c r="AD674" s="8"/>
      <c r="AE674" s="8"/>
      <c r="AG674" s="36"/>
      <c r="AH674" s="36"/>
      <c r="AI674" s="9"/>
      <c r="AJ674" s="8"/>
      <c r="AK674" s="8"/>
      <c r="AL674" s="8"/>
      <c r="AM674" s="8"/>
      <c r="AN674" s="8"/>
      <c r="AO674" s="8"/>
      <c r="AP674" s="8"/>
      <c r="AQ674" s="8"/>
      <c r="AS674" s="36"/>
      <c r="AT674" s="36"/>
      <c r="AU674" s="9"/>
      <c r="AV674" s="8"/>
      <c r="AW674" s="8"/>
      <c r="AX674" s="8"/>
      <c r="AY674" s="8"/>
      <c r="AZ674" s="8"/>
      <c r="BA674" s="8"/>
      <c r="BB674" s="8"/>
      <c r="BC674" s="8"/>
    </row>
    <row r="675" spans="1:55" x14ac:dyDescent="0.25">
      <c r="A675" s="45">
        <v>76.7</v>
      </c>
      <c r="B675" s="47" t="b">
        <v>1</v>
      </c>
      <c r="U675" s="36"/>
      <c r="V675" s="36"/>
      <c r="W675" s="9"/>
      <c r="X675" s="8"/>
      <c r="Y675" s="8"/>
      <c r="Z675" s="8"/>
      <c r="AA675" s="8"/>
      <c r="AB675" s="8"/>
      <c r="AC675" s="8"/>
      <c r="AD675" s="8"/>
      <c r="AE675" s="8"/>
      <c r="AG675" s="36"/>
      <c r="AH675" s="36"/>
      <c r="AI675" s="9"/>
      <c r="AJ675" s="8"/>
      <c r="AK675" s="8"/>
      <c r="AL675" s="8"/>
      <c r="AM675" s="8"/>
      <c r="AN675" s="8"/>
      <c r="AO675" s="8"/>
      <c r="AP675" s="8"/>
      <c r="AQ675" s="8"/>
      <c r="AS675" s="36"/>
      <c r="AT675" s="36"/>
      <c r="AU675" s="9"/>
      <c r="AV675" s="8"/>
      <c r="AW675" s="8"/>
      <c r="AX675" s="8"/>
      <c r="AY675" s="8"/>
      <c r="AZ675" s="8"/>
      <c r="BA675" s="8"/>
      <c r="BB675" s="8"/>
      <c r="BC675" s="8"/>
    </row>
    <row r="676" spans="1:55" x14ac:dyDescent="0.25">
      <c r="A676" s="45">
        <v>76.900000000000006</v>
      </c>
      <c r="B676" s="47" t="b">
        <v>1</v>
      </c>
      <c r="U676" s="36"/>
      <c r="V676" s="36"/>
      <c r="W676" s="9"/>
      <c r="X676" s="8"/>
      <c r="Y676" s="8"/>
      <c r="Z676" s="8"/>
      <c r="AA676" s="8"/>
      <c r="AB676" s="8"/>
      <c r="AC676" s="8"/>
      <c r="AD676" s="8"/>
      <c r="AE676" s="8"/>
      <c r="AG676" s="36"/>
      <c r="AH676" s="36"/>
      <c r="AI676" s="9"/>
      <c r="AJ676" s="8"/>
      <c r="AK676" s="8"/>
      <c r="AL676" s="8"/>
      <c r="AM676" s="8"/>
      <c r="AN676" s="8"/>
      <c r="AO676" s="8"/>
      <c r="AP676" s="8"/>
      <c r="AQ676" s="8"/>
      <c r="AS676" s="36"/>
      <c r="AT676" s="36"/>
      <c r="AU676" s="9"/>
      <c r="AV676" s="8"/>
      <c r="AW676" s="8"/>
      <c r="AX676" s="8"/>
      <c r="AY676" s="8"/>
      <c r="AZ676" s="8"/>
      <c r="BA676" s="8"/>
      <c r="BB676" s="8"/>
      <c r="BC676" s="8"/>
    </row>
    <row r="677" spans="1:55" x14ac:dyDescent="0.25">
      <c r="A677" s="45">
        <v>85</v>
      </c>
      <c r="B677" s="47" t="b">
        <v>1</v>
      </c>
      <c r="U677" s="36"/>
      <c r="V677" s="36"/>
      <c r="W677" s="9"/>
      <c r="X677" s="8"/>
      <c r="Y677" s="8"/>
      <c r="Z677" s="8"/>
      <c r="AA677" s="8"/>
      <c r="AB677" s="8"/>
      <c r="AC677" s="8"/>
      <c r="AD677" s="8"/>
      <c r="AE677" s="8"/>
      <c r="AG677" s="36"/>
      <c r="AH677" s="36"/>
      <c r="AI677" s="9"/>
      <c r="AJ677" s="8"/>
      <c r="AK677" s="8"/>
      <c r="AL677" s="8"/>
      <c r="AM677" s="8"/>
      <c r="AN677" s="8"/>
      <c r="AO677" s="8"/>
      <c r="AP677" s="8"/>
      <c r="AQ677" s="8"/>
      <c r="AS677" s="36"/>
      <c r="AT677" s="36"/>
      <c r="AU677" s="9"/>
      <c r="AV677" s="8"/>
      <c r="AW677" s="8"/>
      <c r="AX677" s="8"/>
      <c r="AY677" s="8"/>
      <c r="AZ677" s="8"/>
      <c r="BA677" s="8"/>
      <c r="BB677" s="8"/>
      <c r="BC677" s="8"/>
    </row>
    <row r="678" spans="1:55" x14ac:dyDescent="0.25">
      <c r="A678" s="45">
        <v>83</v>
      </c>
      <c r="B678" s="47" t="b">
        <v>1</v>
      </c>
      <c r="U678" s="36"/>
      <c r="V678" s="36"/>
      <c r="W678" s="9"/>
      <c r="X678" s="8"/>
      <c r="Y678" s="8"/>
      <c r="Z678" s="8"/>
      <c r="AA678" s="8"/>
      <c r="AB678" s="8"/>
      <c r="AC678" s="8"/>
      <c r="AD678" s="8"/>
      <c r="AE678" s="8"/>
      <c r="AG678" s="36"/>
      <c r="AH678" s="36"/>
      <c r="AI678" s="9"/>
      <c r="AJ678" s="8"/>
      <c r="AK678" s="8"/>
      <c r="AL678" s="8"/>
      <c r="AM678" s="8"/>
      <c r="AN678" s="8"/>
      <c r="AO678" s="8"/>
      <c r="AP678" s="8"/>
      <c r="AQ678" s="8"/>
      <c r="AS678" s="36"/>
      <c r="AT678" s="36"/>
      <c r="AU678" s="9"/>
      <c r="AV678" s="8"/>
      <c r="AW678" s="8"/>
      <c r="AX678" s="8"/>
      <c r="AY678" s="8"/>
      <c r="AZ678" s="8"/>
      <c r="BA678" s="8"/>
      <c r="BB678" s="8"/>
      <c r="BC678" s="8"/>
    </row>
    <row r="679" spans="1:55" x14ac:dyDescent="0.25">
      <c r="A679" s="45">
        <v>81</v>
      </c>
      <c r="B679" s="47" t="b">
        <v>1</v>
      </c>
      <c r="U679" s="36"/>
      <c r="V679" s="36"/>
      <c r="W679" s="9"/>
      <c r="X679" s="8"/>
      <c r="Y679" s="8"/>
      <c r="Z679" s="8"/>
      <c r="AA679" s="8"/>
      <c r="AB679" s="8"/>
      <c r="AC679" s="8"/>
      <c r="AD679" s="8"/>
      <c r="AE679" s="8"/>
      <c r="AG679" s="36"/>
      <c r="AH679" s="36"/>
      <c r="AI679" s="9"/>
      <c r="AJ679" s="8"/>
      <c r="AK679" s="8"/>
      <c r="AL679" s="8"/>
      <c r="AM679" s="8"/>
      <c r="AN679" s="8"/>
      <c r="AO679" s="8"/>
      <c r="AP679" s="8"/>
      <c r="AQ679" s="8"/>
      <c r="AS679" s="36"/>
      <c r="AT679" s="36"/>
      <c r="AU679" s="9"/>
      <c r="AV679" s="8"/>
      <c r="AW679" s="8"/>
      <c r="AX679" s="8"/>
      <c r="AY679" s="8"/>
      <c r="AZ679" s="8"/>
      <c r="BA679" s="8"/>
      <c r="BB679" s="8"/>
      <c r="BC679" s="8"/>
    </row>
    <row r="680" spans="1:55" x14ac:dyDescent="0.25">
      <c r="A680" s="45">
        <v>80</v>
      </c>
      <c r="B680" s="47" t="b">
        <v>1</v>
      </c>
      <c r="U680" s="36"/>
      <c r="V680" s="36"/>
      <c r="W680" s="9"/>
      <c r="X680" s="8"/>
      <c r="Y680" s="8"/>
      <c r="Z680" s="8"/>
      <c r="AA680" s="8"/>
      <c r="AB680" s="8"/>
      <c r="AC680" s="8"/>
      <c r="AD680" s="8"/>
      <c r="AE680" s="8"/>
      <c r="AG680" s="36"/>
      <c r="AH680" s="36"/>
      <c r="AI680" s="9"/>
      <c r="AJ680" s="8"/>
      <c r="AK680" s="8"/>
      <c r="AL680" s="8"/>
      <c r="AM680" s="8"/>
      <c r="AN680" s="8"/>
      <c r="AO680" s="8"/>
      <c r="AP680" s="8"/>
      <c r="AQ680" s="8"/>
      <c r="AS680" s="36"/>
      <c r="AT680" s="36"/>
      <c r="AU680" s="9"/>
      <c r="AV680" s="8"/>
      <c r="AW680" s="8"/>
      <c r="AX680" s="8"/>
      <c r="AY680" s="8"/>
      <c r="AZ680" s="8"/>
      <c r="BA680" s="8"/>
      <c r="BB680" s="8"/>
      <c r="BC680" s="8"/>
    </row>
    <row r="681" spans="1:55" x14ac:dyDescent="0.25">
      <c r="A681" s="45">
        <v>79.7</v>
      </c>
      <c r="B681" s="47" t="b">
        <v>1</v>
      </c>
      <c r="U681" s="36"/>
      <c r="V681" s="36"/>
      <c r="W681" s="9"/>
      <c r="X681" s="8"/>
      <c r="Y681" s="8"/>
      <c r="Z681" s="8"/>
      <c r="AA681" s="8"/>
      <c r="AB681" s="8"/>
      <c r="AC681" s="8"/>
      <c r="AD681" s="8"/>
      <c r="AE681" s="8"/>
      <c r="AG681" s="36"/>
      <c r="AH681" s="36"/>
      <c r="AI681" s="9"/>
      <c r="AJ681" s="8"/>
      <c r="AK681" s="8"/>
      <c r="AL681" s="8"/>
      <c r="AM681" s="8"/>
      <c r="AN681" s="8"/>
      <c r="AO681" s="8"/>
      <c r="AP681" s="8"/>
      <c r="AQ681" s="8"/>
      <c r="AS681" s="36"/>
      <c r="AT681" s="36"/>
      <c r="AU681" s="9"/>
      <c r="AV681" s="8"/>
      <c r="AW681" s="8"/>
      <c r="AX681" s="8"/>
      <c r="AY681" s="8"/>
      <c r="AZ681" s="8"/>
      <c r="BA681" s="8"/>
      <c r="BB681" s="8"/>
      <c r="BC681" s="8"/>
    </row>
    <row r="682" spans="1:55" x14ac:dyDescent="0.25">
      <c r="A682" s="45">
        <v>79.5</v>
      </c>
      <c r="B682" s="47" t="b">
        <v>1</v>
      </c>
      <c r="U682" s="36"/>
      <c r="V682" s="36"/>
      <c r="W682" s="9"/>
      <c r="X682" s="8"/>
      <c r="Y682" s="8"/>
      <c r="Z682" s="8"/>
      <c r="AA682" s="8"/>
      <c r="AB682" s="8"/>
      <c r="AC682" s="8"/>
      <c r="AD682" s="8"/>
      <c r="AE682" s="8"/>
      <c r="AG682" s="36"/>
      <c r="AH682" s="36"/>
      <c r="AI682" s="9"/>
      <c r="AJ682" s="8"/>
      <c r="AK682" s="8"/>
      <c r="AL682" s="8"/>
      <c r="AM682" s="8"/>
      <c r="AN682" s="8"/>
      <c r="AO682" s="8"/>
      <c r="AP682" s="8"/>
      <c r="AQ682" s="8"/>
      <c r="AS682" s="36"/>
      <c r="AT682" s="36"/>
      <c r="AU682" s="9"/>
      <c r="AV682" s="8"/>
      <c r="AW682" s="8"/>
      <c r="AX682" s="8"/>
      <c r="AY682" s="8"/>
      <c r="AZ682" s="8"/>
      <c r="BA682" s="8"/>
      <c r="BB682" s="8"/>
      <c r="BC682" s="8"/>
    </row>
    <row r="683" spans="1:55" x14ac:dyDescent="0.25">
      <c r="A683" s="45">
        <v>79.3</v>
      </c>
      <c r="B683" s="47" t="b">
        <v>1</v>
      </c>
      <c r="U683" s="36"/>
      <c r="V683" s="36"/>
      <c r="W683" s="9"/>
      <c r="X683" s="8"/>
      <c r="Y683" s="8"/>
      <c r="Z683" s="8"/>
      <c r="AA683" s="8"/>
      <c r="AB683" s="8"/>
      <c r="AC683" s="8"/>
      <c r="AD683" s="8"/>
      <c r="AE683" s="8"/>
      <c r="AG683" s="36"/>
      <c r="AH683" s="36"/>
      <c r="AI683" s="9"/>
      <c r="AJ683" s="8"/>
      <c r="AK683" s="8"/>
      <c r="AL683" s="8"/>
      <c r="AM683" s="8"/>
      <c r="AN683" s="8"/>
      <c r="AO683" s="8"/>
      <c r="AP683" s="8"/>
      <c r="AQ683" s="8"/>
      <c r="AS683" s="36"/>
      <c r="AT683" s="36"/>
      <c r="AU683" s="9"/>
      <c r="AV683" s="8"/>
      <c r="AW683" s="8"/>
      <c r="AX683" s="8"/>
      <c r="AY683" s="8"/>
      <c r="AZ683" s="8"/>
      <c r="BA683" s="8"/>
      <c r="BB683" s="8"/>
      <c r="BC683" s="8"/>
    </row>
    <row r="684" spans="1:55" x14ac:dyDescent="0.25">
      <c r="A684" s="45">
        <v>79.099999999999994</v>
      </c>
      <c r="B684" s="47" t="b">
        <v>1</v>
      </c>
      <c r="U684" s="36"/>
      <c r="V684" s="36"/>
      <c r="W684" s="9"/>
      <c r="X684" s="8"/>
      <c r="Y684" s="8"/>
      <c r="Z684" s="8"/>
      <c r="AA684" s="8"/>
      <c r="AB684" s="8"/>
      <c r="AC684" s="8"/>
      <c r="AD684" s="8"/>
      <c r="AE684" s="8"/>
      <c r="AG684" s="36"/>
      <c r="AH684" s="36"/>
      <c r="AI684" s="9"/>
      <c r="AJ684" s="8"/>
      <c r="AK684" s="8"/>
      <c r="AL684" s="8"/>
      <c r="AM684" s="8"/>
      <c r="AN684" s="8"/>
      <c r="AO684" s="8"/>
      <c r="AP684" s="8"/>
      <c r="AQ684" s="8"/>
      <c r="AS684" s="36"/>
      <c r="AT684" s="36"/>
      <c r="AU684" s="9"/>
      <c r="AV684" s="8"/>
      <c r="AW684" s="8"/>
      <c r="AX684" s="8"/>
      <c r="AY684" s="8"/>
      <c r="AZ684" s="8"/>
      <c r="BA684" s="8"/>
      <c r="BB684" s="8"/>
      <c r="BC684" s="8"/>
    </row>
    <row r="685" spans="1:55" x14ac:dyDescent="0.25">
      <c r="A685" s="45">
        <v>78.900000000000006</v>
      </c>
      <c r="B685" s="47" t="b">
        <v>1</v>
      </c>
      <c r="U685" s="36"/>
      <c r="V685" s="36"/>
      <c r="W685" s="9"/>
      <c r="X685" s="8"/>
      <c r="Y685" s="8"/>
      <c r="Z685" s="8"/>
      <c r="AA685" s="8"/>
      <c r="AB685" s="8"/>
      <c r="AC685" s="8"/>
      <c r="AD685" s="8"/>
      <c r="AE685" s="8"/>
      <c r="AG685" s="36"/>
      <c r="AH685" s="36"/>
      <c r="AI685" s="9"/>
      <c r="AJ685" s="8"/>
      <c r="AK685" s="8"/>
      <c r="AL685" s="8"/>
      <c r="AM685" s="8"/>
      <c r="AN685" s="8"/>
      <c r="AO685" s="8"/>
      <c r="AP685" s="8"/>
      <c r="AQ685" s="8"/>
      <c r="AS685" s="36"/>
      <c r="AT685" s="36"/>
      <c r="AU685" s="9"/>
      <c r="AV685" s="8"/>
      <c r="AW685" s="8"/>
      <c r="AX685" s="8"/>
      <c r="AY685" s="8"/>
      <c r="AZ685" s="8"/>
      <c r="BA685" s="8"/>
      <c r="BB685" s="8"/>
      <c r="BC685" s="8"/>
    </row>
    <row r="686" spans="1:55" x14ac:dyDescent="0.25">
      <c r="A686" s="45">
        <v>78.8</v>
      </c>
      <c r="B686" s="47" t="b">
        <v>1</v>
      </c>
      <c r="U686" s="36"/>
      <c r="V686" s="36"/>
      <c r="W686" s="9"/>
      <c r="X686" s="8"/>
      <c r="Y686" s="8"/>
      <c r="Z686" s="8"/>
      <c r="AA686" s="8"/>
      <c r="AB686" s="8"/>
      <c r="AC686" s="8"/>
      <c r="AD686" s="8"/>
      <c r="AE686" s="8"/>
      <c r="AG686" s="36"/>
      <c r="AH686" s="36"/>
      <c r="AI686" s="9"/>
      <c r="AJ686" s="8"/>
      <c r="AK686" s="8"/>
      <c r="AL686" s="8"/>
      <c r="AM686" s="8"/>
      <c r="AN686" s="8"/>
      <c r="AO686" s="8"/>
      <c r="AP686" s="8"/>
      <c r="AQ686" s="8"/>
      <c r="AS686" s="36"/>
      <c r="AT686" s="36"/>
      <c r="AU686" s="9"/>
      <c r="AV686" s="8"/>
      <c r="AW686" s="8"/>
      <c r="AX686" s="8"/>
      <c r="AY686" s="8"/>
      <c r="AZ686" s="8"/>
      <c r="BA686" s="8"/>
      <c r="BB686" s="8"/>
      <c r="BC686" s="8"/>
    </row>
    <row r="687" spans="1:55" x14ac:dyDescent="0.25">
      <c r="A687" s="45">
        <v>78.7</v>
      </c>
      <c r="B687" s="47" t="b">
        <v>1</v>
      </c>
      <c r="U687" s="36"/>
      <c r="V687" s="36"/>
      <c r="W687" s="9"/>
      <c r="X687" s="8"/>
      <c r="Y687" s="8"/>
      <c r="Z687" s="8"/>
      <c r="AA687" s="8"/>
      <c r="AB687" s="8"/>
      <c r="AC687" s="8"/>
      <c r="AD687" s="8"/>
      <c r="AE687" s="8"/>
      <c r="AG687" s="36"/>
      <c r="AH687" s="36"/>
      <c r="AI687" s="9"/>
      <c r="AJ687" s="8"/>
      <c r="AK687" s="8"/>
      <c r="AL687" s="8"/>
      <c r="AM687" s="8"/>
      <c r="AN687" s="8"/>
      <c r="AO687" s="8"/>
      <c r="AP687" s="8"/>
      <c r="AQ687" s="8"/>
      <c r="AS687" s="36"/>
      <c r="AT687" s="36"/>
      <c r="AU687" s="9"/>
      <c r="AV687" s="8"/>
      <c r="AW687" s="8"/>
      <c r="AX687" s="8"/>
      <c r="AY687" s="8"/>
      <c r="AZ687" s="8"/>
      <c r="BA687" s="8"/>
      <c r="BB687" s="8"/>
      <c r="BC687" s="8"/>
    </row>
    <row r="688" spans="1:55" x14ac:dyDescent="0.25">
      <c r="A688" s="45">
        <v>78.599999999999994</v>
      </c>
      <c r="B688" s="47" t="b">
        <v>1</v>
      </c>
      <c r="U688" s="36"/>
      <c r="V688" s="36"/>
      <c r="W688" s="9"/>
      <c r="X688" s="8"/>
      <c r="Y688" s="8"/>
      <c r="Z688" s="8"/>
      <c r="AA688" s="8"/>
      <c r="AB688" s="8"/>
      <c r="AC688" s="8"/>
      <c r="AD688" s="8"/>
      <c r="AE688" s="8"/>
      <c r="AG688" s="36"/>
      <c r="AH688" s="36"/>
      <c r="AI688" s="9"/>
      <c r="AJ688" s="8"/>
      <c r="AK688" s="8"/>
      <c r="AL688" s="8"/>
      <c r="AM688" s="8"/>
      <c r="AN688" s="8"/>
      <c r="AO688" s="8"/>
      <c r="AP688" s="8"/>
      <c r="AQ688" s="8"/>
      <c r="AS688" s="36"/>
      <c r="AT688" s="36"/>
      <c r="AU688" s="9"/>
      <c r="AV688" s="8"/>
      <c r="AW688" s="8"/>
      <c r="AX688" s="8"/>
      <c r="AY688" s="8"/>
      <c r="AZ688" s="8"/>
      <c r="BA688" s="8"/>
      <c r="BB688" s="8"/>
      <c r="BC688" s="8"/>
    </row>
    <row r="689" spans="1:55" x14ac:dyDescent="0.25">
      <c r="A689" s="45">
        <v>78.5</v>
      </c>
      <c r="B689" s="47" t="b">
        <v>1</v>
      </c>
      <c r="U689" s="36"/>
      <c r="V689" s="36"/>
      <c r="W689" s="9"/>
      <c r="X689" s="8"/>
      <c r="Y689" s="8"/>
      <c r="Z689" s="8"/>
      <c r="AA689" s="8"/>
      <c r="AB689" s="8"/>
      <c r="AC689" s="8"/>
      <c r="AD689" s="8"/>
      <c r="AE689" s="8"/>
      <c r="AG689" s="36"/>
      <c r="AH689" s="36"/>
      <c r="AI689" s="9"/>
      <c r="AJ689" s="8"/>
      <c r="AK689" s="8"/>
      <c r="AL689" s="8"/>
      <c r="AM689" s="8"/>
      <c r="AN689" s="8"/>
      <c r="AO689" s="8"/>
      <c r="AP689" s="8"/>
      <c r="AQ689" s="8"/>
      <c r="AS689" s="36"/>
      <c r="AT689" s="36"/>
      <c r="AU689" s="9"/>
      <c r="AV689" s="8"/>
      <c r="AW689" s="8"/>
      <c r="AX689" s="8"/>
      <c r="AY689" s="8"/>
      <c r="AZ689" s="8"/>
      <c r="BA689" s="8"/>
      <c r="BB689" s="8"/>
      <c r="BC689" s="8"/>
    </row>
    <row r="690" spans="1:55" x14ac:dyDescent="0.25">
      <c r="A690" s="45">
        <v>78.400000000000006</v>
      </c>
      <c r="B690" s="47" t="b">
        <v>1</v>
      </c>
      <c r="U690" s="36"/>
      <c r="V690" s="36"/>
      <c r="W690" s="9"/>
      <c r="X690" s="8"/>
      <c r="Y690" s="8"/>
      <c r="Z690" s="8"/>
      <c r="AA690" s="8"/>
      <c r="AB690" s="8"/>
      <c r="AC690" s="8"/>
      <c r="AD690" s="8"/>
      <c r="AE690" s="8"/>
      <c r="AG690" s="36"/>
      <c r="AH690" s="36"/>
      <c r="AI690" s="9"/>
      <c r="AJ690" s="8"/>
      <c r="AK690" s="8"/>
      <c r="AL690" s="8"/>
      <c r="AM690" s="8"/>
      <c r="AN690" s="8"/>
      <c r="AO690" s="8"/>
      <c r="AP690" s="8"/>
      <c r="AQ690" s="8"/>
      <c r="AS690" s="36"/>
      <c r="AT690" s="36"/>
      <c r="AU690" s="9"/>
      <c r="AV690" s="8"/>
      <c r="AW690" s="8"/>
      <c r="AX690" s="8"/>
      <c r="AY690" s="8"/>
      <c r="AZ690" s="8"/>
      <c r="BA690" s="8"/>
      <c r="BB690" s="8"/>
      <c r="BC690" s="8"/>
    </row>
    <row r="691" spans="1:55" x14ac:dyDescent="0.25">
      <c r="A691" s="45">
        <v>78.2</v>
      </c>
      <c r="B691" s="47" t="b">
        <v>1</v>
      </c>
      <c r="U691" s="36"/>
      <c r="V691" s="36"/>
      <c r="W691" s="9"/>
      <c r="X691" s="8"/>
      <c r="Y691" s="8"/>
      <c r="Z691" s="8"/>
      <c r="AA691" s="8"/>
      <c r="AB691" s="8"/>
      <c r="AC691" s="8"/>
      <c r="AD691" s="8"/>
      <c r="AE691" s="8"/>
      <c r="AG691" s="36"/>
      <c r="AH691" s="36"/>
      <c r="AI691" s="9"/>
      <c r="AJ691" s="8"/>
      <c r="AK691" s="8"/>
      <c r="AL691" s="8"/>
      <c r="AM691" s="8"/>
      <c r="AN691" s="8"/>
      <c r="AO691" s="8"/>
      <c r="AP691" s="8"/>
      <c r="AQ691" s="8"/>
      <c r="AS691" s="36"/>
      <c r="AT691" s="36"/>
      <c r="AU691" s="9"/>
      <c r="AV691" s="8"/>
      <c r="AW691" s="8"/>
      <c r="AX691" s="8"/>
      <c r="AY691" s="8"/>
      <c r="AZ691" s="8"/>
      <c r="BA691" s="8"/>
      <c r="BB691" s="8"/>
      <c r="BC691" s="8"/>
    </row>
    <row r="692" spans="1:55" x14ac:dyDescent="0.25">
      <c r="A692" s="45">
        <v>78.099999999999994</v>
      </c>
      <c r="B692" s="47" t="b">
        <v>1</v>
      </c>
      <c r="U692" s="36"/>
      <c r="V692" s="36"/>
      <c r="W692" s="9"/>
      <c r="X692" s="8"/>
      <c r="Y692" s="8"/>
      <c r="Z692" s="8"/>
      <c r="AA692" s="8"/>
      <c r="AB692" s="8"/>
      <c r="AC692" s="8"/>
      <c r="AD692" s="8"/>
      <c r="AE692" s="8"/>
      <c r="AG692" s="36"/>
      <c r="AH692" s="36"/>
      <c r="AI692" s="9"/>
      <c r="AJ692" s="8"/>
      <c r="AK692" s="8"/>
      <c r="AL692" s="8"/>
      <c r="AM692" s="8"/>
      <c r="AN692" s="8"/>
      <c r="AO692" s="8"/>
      <c r="AP692" s="8"/>
      <c r="AQ692" s="8"/>
      <c r="AS692" s="36"/>
      <c r="AT692" s="36"/>
      <c r="AU692" s="9"/>
      <c r="AV692" s="8"/>
      <c r="AW692" s="8"/>
      <c r="AX692" s="8"/>
      <c r="AY692" s="8"/>
      <c r="AZ692" s="8"/>
      <c r="BA692" s="8"/>
      <c r="BB692" s="8"/>
      <c r="BC692" s="8"/>
    </row>
    <row r="693" spans="1:55" x14ac:dyDescent="0.25">
      <c r="A693" s="45">
        <v>78.8</v>
      </c>
      <c r="B693" s="47" t="b">
        <v>1</v>
      </c>
      <c r="U693" s="36"/>
      <c r="V693" s="36"/>
      <c r="W693" s="9"/>
      <c r="X693" s="8"/>
      <c r="Y693" s="8"/>
      <c r="Z693" s="8"/>
      <c r="AA693" s="8"/>
      <c r="AB693" s="8"/>
      <c r="AC693" s="8"/>
      <c r="AD693" s="8"/>
      <c r="AE693" s="8"/>
      <c r="AG693" s="36"/>
      <c r="AH693" s="36"/>
      <c r="AI693" s="9"/>
      <c r="AJ693" s="8"/>
      <c r="AK693" s="8"/>
      <c r="AL693" s="8"/>
      <c r="AM693" s="8"/>
      <c r="AN693" s="8"/>
      <c r="AO693" s="8"/>
      <c r="AP693" s="8"/>
      <c r="AQ693" s="8"/>
      <c r="AS693" s="36"/>
      <c r="AT693" s="36"/>
      <c r="AU693" s="9"/>
      <c r="AV693" s="8"/>
      <c r="AW693" s="8"/>
      <c r="AX693" s="8"/>
      <c r="AY693" s="8"/>
      <c r="AZ693" s="8"/>
      <c r="BA693" s="8"/>
      <c r="BB693" s="8"/>
      <c r="BC693" s="8"/>
    </row>
    <row r="694" spans="1:55" x14ac:dyDescent="0.25">
      <c r="A694" s="45">
        <v>78.599999999999994</v>
      </c>
      <c r="B694" s="47" t="b">
        <v>1</v>
      </c>
      <c r="U694" s="36"/>
      <c r="V694" s="36"/>
      <c r="W694" s="9"/>
      <c r="X694" s="8"/>
      <c r="Y694" s="8"/>
      <c r="Z694" s="8"/>
      <c r="AA694" s="8"/>
      <c r="AB694" s="8"/>
      <c r="AC694" s="8"/>
      <c r="AD694" s="8"/>
      <c r="AE694" s="8"/>
      <c r="AG694" s="36"/>
      <c r="AH694" s="36"/>
      <c r="AI694" s="9"/>
      <c r="AJ694" s="8"/>
      <c r="AK694" s="8"/>
      <c r="AL694" s="8"/>
      <c r="AM694" s="8"/>
      <c r="AN694" s="8"/>
      <c r="AO694" s="8"/>
      <c r="AP694" s="8"/>
      <c r="AQ694" s="8"/>
      <c r="AS694" s="36"/>
      <c r="AT694" s="36"/>
      <c r="AU694" s="9"/>
      <c r="AV694" s="8"/>
      <c r="AW694" s="8"/>
      <c r="AX694" s="8"/>
      <c r="AY694" s="8"/>
      <c r="AZ694" s="8"/>
      <c r="BA694" s="8"/>
      <c r="BB694" s="8"/>
      <c r="BC694" s="8"/>
    </row>
    <row r="695" spans="1:55" x14ac:dyDescent="0.25">
      <c r="A695" s="45">
        <v>78.2</v>
      </c>
      <c r="B695" s="47" t="b">
        <v>1</v>
      </c>
      <c r="U695" s="36"/>
      <c r="V695" s="36"/>
      <c r="W695" s="9"/>
      <c r="X695" s="8"/>
      <c r="Y695" s="8"/>
      <c r="Z695" s="8"/>
      <c r="AA695" s="8"/>
      <c r="AB695" s="8"/>
      <c r="AC695" s="8"/>
      <c r="AD695" s="8"/>
      <c r="AE695" s="8"/>
      <c r="AG695" s="36"/>
      <c r="AH695" s="36"/>
      <c r="AI695" s="9"/>
      <c r="AJ695" s="8"/>
      <c r="AK695" s="8"/>
      <c r="AL695" s="8"/>
      <c r="AM695" s="8"/>
      <c r="AN695" s="8"/>
      <c r="AO695" s="8"/>
      <c r="AP695" s="8"/>
      <c r="AQ695" s="8"/>
      <c r="AS695" s="36"/>
      <c r="AT695" s="36"/>
      <c r="AU695" s="9"/>
      <c r="AV695" s="8"/>
      <c r="AW695" s="8"/>
      <c r="AX695" s="8"/>
      <c r="AY695" s="8"/>
      <c r="AZ695" s="8"/>
      <c r="BA695" s="8"/>
      <c r="BB695" s="8"/>
      <c r="BC695" s="8"/>
    </row>
    <row r="696" spans="1:55" x14ac:dyDescent="0.25">
      <c r="A696" s="45">
        <v>78</v>
      </c>
      <c r="B696" s="47" t="b">
        <v>1</v>
      </c>
      <c r="U696" s="36"/>
      <c r="V696" s="36"/>
      <c r="W696" s="9"/>
      <c r="X696" s="8"/>
      <c r="Y696" s="8"/>
      <c r="Z696" s="8"/>
      <c r="AA696" s="8"/>
      <c r="AB696" s="8"/>
      <c r="AC696" s="8"/>
      <c r="AD696" s="8"/>
      <c r="AE696" s="8"/>
      <c r="AG696" s="36"/>
      <c r="AH696" s="36"/>
      <c r="AI696" s="9"/>
      <c r="AJ696" s="8"/>
      <c r="AK696" s="8"/>
      <c r="AL696" s="8"/>
      <c r="AM696" s="8"/>
      <c r="AN696" s="8"/>
      <c r="AO696" s="8"/>
      <c r="AP696" s="8"/>
      <c r="AQ696" s="8"/>
      <c r="AS696" s="36"/>
      <c r="AT696" s="36"/>
      <c r="AU696" s="9"/>
      <c r="AV696" s="8"/>
      <c r="AW696" s="8"/>
      <c r="AX696" s="8"/>
      <c r="AY696" s="8"/>
      <c r="AZ696" s="8"/>
      <c r="BA696" s="8"/>
      <c r="BB696" s="8"/>
      <c r="BC696" s="8"/>
    </row>
    <row r="697" spans="1:55" x14ac:dyDescent="0.25">
      <c r="A697" s="45">
        <v>77.8</v>
      </c>
      <c r="B697" s="47" t="b">
        <v>1</v>
      </c>
      <c r="U697" s="36"/>
      <c r="V697" s="36"/>
      <c r="W697" s="9"/>
      <c r="X697" s="8"/>
      <c r="Y697" s="8"/>
      <c r="Z697" s="8"/>
      <c r="AA697" s="8"/>
      <c r="AB697" s="8"/>
      <c r="AC697" s="8"/>
      <c r="AD697" s="8"/>
      <c r="AE697" s="8"/>
      <c r="AG697" s="36"/>
      <c r="AH697" s="36"/>
      <c r="AI697" s="9"/>
      <c r="AJ697" s="8"/>
      <c r="AK697" s="8"/>
      <c r="AL697" s="8"/>
      <c r="AM697" s="8"/>
      <c r="AN697" s="8"/>
      <c r="AO697" s="8"/>
      <c r="AP697" s="8"/>
      <c r="AQ697" s="8"/>
      <c r="AS697" s="36"/>
      <c r="AT697" s="36"/>
      <c r="AU697" s="9"/>
      <c r="AV697" s="8"/>
      <c r="AW697" s="8"/>
      <c r="AX697" s="8"/>
      <c r="AY697" s="8"/>
      <c r="AZ697" s="8"/>
      <c r="BA697" s="8"/>
      <c r="BB697" s="8"/>
      <c r="BC697" s="8"/>
    </row>
    <row r="698" spans="1:55" x14ac:dyDescent="0.25">
      <c r="A698" s="45">
        <v>77.5</v>
      </c>
      <c r="B698" s="47" t="b">
        <v>1</v>
      </c>
      <c r="U698" s="36"/>
      <c r="V698" s="36"/>
      <c r="W698" s="9"/>
      <c r="X698" s="8"/>
      <c r="Y698" s="8"/>
      <c r="Z698" s="8"/>
      <c r="AA698" s="8"/>
      <c r="AB698" s="8"/>
      <c r="AC698" s="8"/>
      <c r="AD698" s="8"/>
      <c r="AE698" s="8"/>
      <c r="AG698" s="36"/>
      <c r="AH698" s="36"/>
      <c r="AI698" s="9"/>
      <c r="AJ698" s="8"/>
      <c r="AK698" s="8"/>
      <c r="AL698" s="8"/>
      <c r="AM698" s="8"/>
      <c r="AN698" s="8"/>
      <c r="AO698" s="8"/>
      <c r="AP698" s="8"/>
      <c r="AQ698" s="8"/>
      <c r="AS698" s="36"/>
      <c r="AT698" s="36"/>
      <c r="AU698" s="9"/>
      <c r="AV698" s="8"/>
      <c r="AW698" s="8"/>
      <c r="AX698" s="8"/>
      <c r="AY698" s="8"/>
      <c r="AZ698" s="8"/>
      <c r="BA698" s="8"/>
      <c r="BB698" s="8"/>
      <c r="BC698" s="8"/>
    </row>
    <row r="699" spans="1:55" x14ac:dyDescent="0.25">
      <c r="A699" s="45">
        <v>77.099999999999994</v>
      </c>
      <c r="B699" s="47" t="b">
        <v>1</v>
      </c>
      <c r="U699" s="36"/>
      <c r="V699" s="36"/>
      <c r="W699" s="9"/>
      <c r="X699" s="8"/>
      <c r="Y699" s="8"/>
      <c r="Z699" s="8"/>
      <c r="AA699" s="8"/>
      <c r="AB699" s="8"/>
      <c r="AC699" s="8"/>
      <c r="AD699" s="8"/>
      <c r="AE699" s="8"/>
      <c r="AG699" s="36"/>
      <c r="AH699" s="36"/>
      <c r="AI699" s="9"/>
      <c r="AJ699" s="8"/>
      <c r="AK699" s="8"/>
      <c r="AL699" s="8"/>
      <c r="AM699" s="8"/>
      <c r="AN699" s="8"/>
      <c r="AO699" s="8"/>
      <c r="AP699" s="8"/>
      <c r="AQ699" s="8"/>
      <c r="AS699" s="36"/>
      <c r="AT699" s="36"/>
      <c r="AU699" s="9"/>
      <c r="AV699" s="8"/>
      <c r="AW699" s="8"/>
      <c r="AX699" s="8"/>
      <c r="AY699" s="8"/>
      <c r="AZ699" s="8"/>
      <c r="BA699" s="8"/>
      <c r="BB699" s="8"/>
      <c r="BC699" s="8"/>
    </row>
    <row r="700" spans="1:55" x14ac:dyDescent="0.25">
      <c r="A700" s="45">
        <v>77</v>
      </c>
      <c r="B700" s="47" t="b">
        <v>1</v>
      </c>
      <c r="U700" s="36"/>
      <c r="V700" s="36"/>
      <c r="W700" s="9"/>
      <c r="X700" s="8"/>
      <c r="Y700" s="8"/>
      <c r="Z700" s="8"/>
      <c r="AA700" s="8"/>
      <c r="AB700" s="8"/>
      <c r="AC700" s="8"/>
      <c r="AD700" s="8"/>
      <c r="AE700" s="8"/>
      <c r="AG700" s="36"/>
      <c r="AH700" s="36"/>
      <c r="AI700" s="9"/>
      <c r="AJ700" s="8"/>
      <c r="AK700" s="8"/>
      <c r="AL700" s="8"/>
      <c r="AM700" s="8"/>
      <c r="AN700" s="8"/>
      <c r="AO700" s="8"/>
      <c r="AP700" s="8"/>
      <c r="AQ700" s="8"/>
      <c r="AS700" s="36"/>
      <c r="AT700" s="36"/>
      <c r="AU700" s="9"/>
      <c r="AV700" s="8"/>
      <c r="AW700" s="8"/>
      <c r="AX700" s="8"/>
      <c r="AY700" s="8"/>
      <c r="AZ700" s="8"/>
      <c r="BA700" s="8"/>
      <c r="BB700" s="8"/>
      <c r="BC700" s="8"/>
    </row>
    <row r="701" spans="1:55" x14ac:dyDescent="0.25">
      <c r="A701" s="45">
        <v>76.8</v>
      </c>
      <c r="B701" s="47" t="b">
        <v>1</v>
      </c>
      <c r="U701" s="36"/>
      <c r="V701" s="36"/>
      <c r="W701" s="9"/>
      <c r="X701" s="8"/>
      <c r="Y701" s="8"/>
      <c r="Z701" s="8"/>
      <c r="AA701" s="8"/>
      <c r="AB701" s="8"/>
      <c r="AC701" s="8"/>
      <c r="AD701" s="8"/>
      <c r="AE701" s="8"/>
      <c r="AG701" s="36"/>
      <c r="AH701" s="36"/>
      <c r="AI701" s="9"/>
      <c r="AJ701" s="8"/>
      <c r="AK701" s="8"/>
      <c r="AL701" s="8"/>
      <c r="AM701" s="8"/>
      <c r="AN701" s="8"/>
      <c r="AO701" s="8"/>
      <c r="AP701" s="8"/>
      <c r="AQ701" s="8"/>
      <c r="AS701" s="36"/>
      <c r="AT701" s="36"/>
      <c r="AU701" s="9"/>
      <c r="AV701" s="8"/>
      <c r="AW701" s="8"/>
      <c r="AX701" s="8"/>
      <c r="AY701" s="8"/>
      <c r="AZ701" s="8"/>
      <c r="BA701" s="8"/>
      <c r="BB701" s="8"/>
      <c r="BC701" s="8"/>
    </row>
    <row r="702" spans="1:55" x14ac:dyDescent="0.25">
      <c r="A702" s="45">
        <v>76.5</v>
      </c>
      <c r="B702" s="47" t="b">
        <v>1</v>
      </c>
      <c r="U702" s="36"/>
      <c r="V702" s="36"/>
      <c r="W702" s="9"/>
      <c r="X702" s="8"/>
      <c r="Y702" s="8"/>
      <c r="Z702" s="8"/>
      <c r="AA702" s="8"/>
      <c r="AB702" s="8"/>
      <c r="AC702" s="8"/>
      <c r="AD702" s="8"/>
      <c r="AE702" s="8"/>
      <c r="AG702" s="36"/>
      <c r="AH702" s="36"/>
      <c r="AI702" s="9"/>
      <c r="AJ702" s="8"/>
      <c r="AK702" s="8"/>
      <c r="AL702" s="8"/>
      <c r="AM702" s="8"/>
      <c r="AN702" s="8"/>
      <c r="AO702" s="8"/>
      <c r="AP702" s="8"/>
      <c r="AQ702" s="8"/>
      <c r="AS702" s="36"/>
      <c r="AT702" s="36"/>
      <c r="AU702" s="9"/>
      <c r="AV702" s="8"/>
      <c r="AW702" s="8"/>
      <c r="AX702" s="8"/>
      <c r="AY702" s="8"/>
      <c r="AZ702" s="8"/>
      <c r="BA702" s="8"/>
      <c r="BB702" s="8"/>
      <c r="BC702" s="8"/>
    </row>
    <row r="703" spans="1:55" x14ac:dyDescent="0.25">
      <c r="A703" s="45">
        <v>75.900000000000006</v>
      </c>
      <c r="B703" s="47" t="b">
        <v>1</v>
      </c>
      <c r="U703" s="36"/>
      <c r="V703" s="36"/>
      <c r="W703" s="9"/>
      <c r="X703" s="8"/>
      <c r="Y703" s="8"/>
      <c r="Z703" s="8"/>
      <c r="AA703" s="8"/>
      <c r="AB703" s="8"/>
      <c r="AC703" s="8"/>
      <c r="AD703" s="8"/>
      <c r="AE703" s="8"/>
      <c r="AG703" s="36"/>
      <c r="AH703" s="36"/>
      <c r="AI703" s="9"/>
      <c r="AJ703" s="8"/>
      <c r="AK703" s="8"/>
      <c r="AL703" s="8"/>
      <c r="AM703" s="8"/>
      <c r="AN703" s="8"/>
      <c r="AO703" s="8"/>
      <c r="AP703" s="8"/>
      <c r="AQ703" s="8"/>
      <c r="AS703" s="36"/>
      <c r="AT703" s="36"/>
      <c r="AU703" s="9"/>
      <c r="AV703" s="8"/>
      <c r="AW703" s="8"/>
      <c r="AX703" s="8"/>
      <c r="AY703" s="8"/>
      <c r="AZ703" s="8"/>
      <c r="BA703" s="8"/>
      <c r="BB703" s="8"/>
      <c r="BC703" s="8"/>
    </row>
    <row r="704" spans="1:55" x14ac:dyDescent="0.25">
      <c r="A704" s="45">
        <v>75.8</v>
      </c>
      <c r="B704" s="47" t="b">
        <v>1</v>
      </c>
      <c r="U704" s="36"/>
      <c r="V704" s="36"/>
      <c r="W704" s="9"/>
      <c r="X704" s="8"/>
      <c r="Y704" s="8"/>
      <c r="Z704" s="8"/>
      <c r="AA704" s="8"/>
      <c r="AB704" s="8"/>
      <c r="AC704" s="8"/>
      <c r="AD704" s="8"/>
      <c r="AE704" s="8"/>
      <c r="AG704" s="36"/>
      <c r="AH704" s="36"/>
      <c r="AI704" s="9"/>
      <c r="AJ704" s="8"/>
      <c r="AK704" s="8"/>
      <c r="AL704" s="8"/>
      <c r="AM704" s="8"/>
      <c r="AN704" s="8"/>
      <c r="AO704" s="8"/>
      <c r="AP704" s="8"/>
      <c r="AQ704" s="8"/>
      <c r="AS704" s="36"/>
      <c r="AT704" s="36"/>
      <c r="AU704" s="9"/>
      <c r="AV704" s="8"/>
      <c r="AW704" s="8"/>
      <c r="AX704" s="8"/>
      <c r="AY704" s="8"/>
      <c r="AZ704" s="8"/>
      <c r="BA704" s="8"/>
      <c r="BB704" s="8"/>
      <c r="BC704" s="8"/>
    </row>
    <row r="705" spans="1:55" x14ac:dyDescent="0.25">
      <c r="A705" s="45">
        <v>75.2</v>
      </c>
      <c r="B705" s="47" t="b">
        <v>1</v>
      </c>
      <c r="U705" s="36"/>
      <c r="V705" s="36"/>
      <c r="W705" s="9"/>
      <c r="X705" s="8"/>
      <c r="Y705" s="8"/>
      <c r="Z705" s="8"/>
      <c r="AA705" s="8"/>
      <c r="AB705" s="8"/>
      <c r="AC705" s="8"/>
      <c r="AD705" s="8"/>
      <c r="AE705" s="8"/>
      <c r="AG705" s="36"/>
      <c r="AH705" s="36"/>
      <c r="AI705" s="9"/>
      <c r="AJ705" s="8"/>
      <c r="AK705" s="8"/>
      <c r="AL705" s="8"/>
      <c r="AM705" s="8"/>
      <c r="AN705" s="8"/>
      <c r="AO705" s="8"/>
      <c r="AP705" s="8"/>
      <c r="AQ705" s="8"/>
      <c r="AS705" s="36"/>
      <c r="AT705" s="36"/>
      <c r="AU705" s="9"/>
      <c r="AV705" s="8"/>
      <c r="AW705" s="8"/>
      <c r="AX705" s="8"/>
      <c r="AY705" s="8"/>
      <c r="AZ705" s="8"/>
      <c r="BA705" s="8"/>
      <c r="BB705" s="8"/>
      <c r="BC705" s="8"/>
    </row>
    <row r="706" spans="1:55" x14ac:dyDescent="0.25">
      <c r="A706" s="45">
        <v>75.3</v>
      </c>
      <c r="B706" s="47" t="b">
        <v>1</v>
      </c>
      <c r="U706" s="36"/>
      <c r="V706" s="36"/>
      <c r="W706" s="9"/>
      <c r="X706" s="8"/>
      <c r="Y706" s="8"/>
      <c r="Z706" s="8"/>
      <c r="AA706" s="8"/>
      <c r="AB706" s="8"/>
      <c r="AC706" s="8"/>
      <c r="AD706" s="8"/>
      <c r="AE706" s="8"/>
      <c r="AG706" s="36"/>
      <c r="AH706" s="36"/>
      <c r="AI706" s="9"/>
      <c r="AJ706" s="8"/>
      <c r="AK706" s="8"/>
      <c r="AL706" s="8"/>
      <c r="AM706" s="8"/>
      <c r="AN706" s="8"/>
      <c r="AO706" s="8"/>
      <c r="AP706" s="8"/>
      <c r="AQ706" s="8"/>
      <c r="AS706" s="36"/>
      <c r="AT706" s="36"/>
      <c r="AU706" s="9"/>
      <c r="AV706" s="8"/>
      <c r="AW706" s="8"/>
      <c r="AX706" s="8"/>
      <c r="AY706" s="8"/>
      <c r="AZ706" s="8"/>
      <c r="BA706" s="8"/>
      <c r="BB706" s="8"/>
      <c r="BC706" s="8"/>
    </row>
    <row r="707" spans="1:55" x14ac:dyDescent="0.25">
      <c r="A707" s="45">
        <v>75.099999999999994</v>
      </c>
      <c r="B707" s="47" t="b">
        <v>1</v>
      </c>
      <c r="U707" s="36"/>
      <c r="V707" s="36"/>
      <c r="W707" s="9"/>
      <c r="X707" s="8"/>
      <c r="Y707" s="8"/>
      <c r="Z707" s="8"/>
      <c r="AA707" s="8"/>
      <c r="AB707" s="8"/>
      <c r="AC707" s="8"/>
      <c r="AD707" s="8"/>
      <c r="AE707" s="8"/>
      <c r="AG707" s="36"/>
      <c r="AH707" s="36"/>
      <c r="AI707" s="9"/>
      <c r="AJ707" s="8"/>
      <c r="AK707" s="8"/>
      <c r="AL707" s="8"/>
      <c r="AM707" s="8"/>
      <c r="AN707" s="8"/>
      <c r="AO707" s="8"/>
      <c r="AP707" s="8"/>
      <c r="AQ707" s="8"/>
      <c r="AS707" s="36"/>
      <c r="AT707" s="36"/>
      <c r="AU707" s="9"/>
      <c r="AV707" s="8"/>
      <c r="AW707" s="8"/>
      <c r="AX707" s="8"/>
      <c r="AY707" s="8"/>
      <c r="AZ707" s="8"/>
      <c r="BA707" s="8"/>
      <c r="BB707" s="8"/>
      <c r="BC707" s="8"/>
    </row>
    <row r="708" spans="1:55" x14ac:dyDescent="0.25">
      <c r="A708" s="45">
        <v>74.7</v>
      </c>
      <c r="B708" s="47" t="b">
        <v>1</v>
      </c>
      <c r="U708" s="36"/>
      <c r="V708" s="36"/>
      <c r="W708" s="9"/>
      <c r="X708" s="8"/>
      <c r="Y708" s="8"/>
      <c r="Z708" s="8"/>
      <c r="AA708" s="8"/>
      <c r="AB708" s="8"/>
      <c r="AC708" s="8"/>
      <c r="AD708" s="8"/>
      <c r="AE708" s="8"/>
      <c r="AG708" s="36"/>
      <c r="AH708" s="36"/>
      <c r="AI708" s="9"/>
      <c r="AJ708" s="8"/>
      <c r="AK708" s="8"/>
      <c r="AL708" s="8"/>
      <c r="AM708" s="8"/>
      <c r="AN708" s="8"/>
      <c r="AO708" s="8"/>
      <c r="AP708" s="8"/>
      <c r="AQ708" s="8"/>
      <c r="AS708" s="36"/>
      <c r="AT708" s="36"/>
      <c r="AU708" s="9"/>
      <c r="AV708" s="8"/>
      <c r="AW708" s="8"/>
      <c r="AX708" s="8"/>
      <c r="AY708" s="8"/>
      <c r="AZ708" s="8"/>
      <c r="BA708" s="8"/>
      <c r="BB708" s="8"/>
      <c r="BC708" s="8"/>
    </row>
    <row r="709" spans="1:55" x14ac:dyDescent="0.25">
      <c r="A709" s="45">
        <v>76</v>
      </c>
      <c r="B709" s="47" t="b">
        <v>1</v>
      </c>
      <c r="U709" s="36"/>
      <c r="V709" s="36"/>
      <c r="W709" s="9"/>
      <c r="X709" s="8"/>
      <c r="Y709" s="8"/>
      <c r="Z709" s="8"/>
      <c r="AA709" s="8"/>
      <c r="AB709" s="8"/>
      <c r="AC709" s="8"/>
      <c r="AD709" s="8"/>
      <c r="AE709" s="8"/>
      <c r="AG709" s="36"/>
      <c r="AH709" s="36"/>
      <c r="AI709" s="9"/>
      <c r="AJ709" s="8"/>
      <c r="AK709" s="8"/>
      <c r="AL709" s="8"/>
      <c r="AM709" s="8"/>
      <c r="AN709" s="8"/>
      <c r="AO709" s="8"/>
      <c r="AP709" s="8"/>
      <c r="AQ709" s="8"/>
      <c r="AS709" s="36"/>
      <c r="AT709" s="36"/>
      <c r="AU709" s="9"/>
      <c r="AV709" s="8"/>
      <c r="AW709" s="8"/>
      <c r="AX709" s="8"/>
      <c r="AY709" s="8"/>
      <c r="AZ709" s="8"/>
      <c r="BA709" s="8"/>
      <c r="BB709" s="8"/>
      <c r="BC709" s="8"/>
    </row>
    <row r="710" spans="1:55" x14ac:dyDescent="0.25">
      <c r="A710" s="45">
        <v>73</v>
      </c>
      <c r="B710" s="47" t="b">
        <v>1</v>
      </c>
      <c r="U710" s="36"/>
      <c r="V710" s="36"/>
      <c r="W710" s="9"/>
      <c r="X710" s="8"/>
      <c r="Y710" s="8"/>
      <c r="Z710" s="8"/>
      <c r="AA710" s="8"/>
      <c r="AB710" s="8"/>
      <c r="AC710" s="8"/>
      <c r="AD710" s="8"/>
      <c r="AE710" s="8"/>
      <c r="AG710" s="36"/>
      <c r="AH710" s="36"/>
      <c r="AI710" s="9"/>
      <c r="AJ710" s="8"/>
      <c r="AK710" s="8"/>
      <c r="AL710" s="8"/>
      <c r="AM710" s="8"/>
      <c r="AN710" s="8"/>
      <c r="AO710" s="8"/>
      <c r="AP710" s="8"/>
      <c r="AQ710" s="8"/>
      <c r="AS710" s="36"/>
      <c r="AT710" s="36"/>
      <c r="AU710" s="9"/>
      <c r="AV710" s="8"/>
      <c r="AW710" s="8"/>
      <c r="AX710" s="8"/>
      <c r="AY710" s="8"/>
      <c r="AZ710" s="8"/>
      <c r="BA710" s="8"/>
      <c r="BB710" s="8"/>
      <c r="BC710" s="8"/>
    </row>
    <row r="711" spans="1:55" x14ac:dyDescent="0.25">
      <c r="A711" s="45">
        <v>71</v>
      </c>
      <c r="B711" s="47" t="b">
        <v>1</v>
      </c>
      <c r="U711" s="36"/>
      <c r="V711" s="36"/>
      <c r="W711" s="9"/>
      <c r="X711" s="8"/>
      <c r="Y711" s="8"/>
      <c r="Z711" s="8"/>
      <c r="AA711" s="8"/>
      <c r="AB711" s="8"/>
      <c r="AC711" s="8"/>
      <c r="AD711" s="8"/>
      <c r="AE711" s="8"/>
      <c r="AG711" s="36"/>
      <c r="AH711" s="36"/>
      <c r="AI711" s="9"/>
      <c r="AJ711" s="8"/>
      <c r="AK711" s="8"/>
      <c r="AL711" s="8"/>
      <c r="AM711" s="8"/>
      <c r="AN711" s="8"/>
      <c r="AO711" s="8"/>
      <c r="AP711" s="8"/>
      <c r="AQ711" s="8"/>
      <c r="AS711" s="36"/>
      <c r="AT711" s="36"/>
      <c r="AU711" s="9"/>
      <c r="AV711" s="8"/>
      <c r="AW711" s="8"/>
      <c r="AX711" s="8"/>
      <c r="AY711" s="8"/>
      <c r="AZ711" s="8"/>
      <c r="BA711" s="8"/>
      <c r="BB711" s="8"/>
      <c r="BC711" s="8"/>
    </row>
    <row r="712" spans="1:55" x14ac:dyDescent="0.25">
      <c r="A712" s="45">
        <v>69.8</v>
      </c>
      <c r="B712" s="47" t="b">
        <v>1</v>
      </c>
      <c r="U712" s="36"/>
      <c r="V712" s="36"/>
      <c r="W712" s="9"/>
      <c r="X712" s="8"/>
      <c r="Y712" s="8"/>
      <c r="Z712" s="8"/>
      <c r="AA712" s="8"/>
      <c r="AB712" s="8"/>
      <c r="AC712" s="8"/>
      <c r="AD712" s="8"/>
      <c r="AE712" s="8"/>
      <c r="AG712" s="36"/>
      <c r="AH712" s="36"/>
      <c r="AI712" s="9"/>
      <c r="AJ712" s="8"/>
      <c r="AK712" s="8"/>
      <c r="AL712" s="8"/>
      <c r="AM712" s="8"/>
      <c r="AN712" s="8"/>
      <c r="AO712" s="8"/>
      <c r="AP712" s="8"/>
      <c r="AQ712" s="8"/>
      <c r="AS712" s="36"/>
      <c r="AT712" s="36"/>
      <c r="AU712" s="9"/>
      <c r="AV712" s="8"/>
      <c r="AW712" s="8"/>
      <c r="AX712" s="8"/>
      <c r="AY712" s="8"/>
      <c r="AZ712" s="8"/>
      <c r="BA712" s="8"/>
      <c r="BB712" s="8"/>
      <c r="BC712" s="8"/>
    </row>
    <row r="713" spans="1:55" x14ac:dyDescent="0.25">
      <c r="A713" s="45">
        <v>69.400000000000006</v>
      </c>
      <c r="B713" s="47" t="b">
        <v>1</v>
      </c>
      <c r="U713" s="36"/>
      <c r="V713" s="36"/>
      <c r="W713" s="9"/>
      <c r="X713" s="8"/>
      <c r="Y713" s="8"/>
      <c r="Z713" s="8"/>
      <c r="AA713" s="8"/>
      <c r="AB713" s="8"/>
      <c r="AC713" s="8"/>
      <c r="AD713" s="8"/>
      <c r="AE713" s="8"/>
      <c r="AG713" s="36"/>
      <c r="AH713" s="36"/>
      <c r="AI713" s="9"/>
      <c r="AJ713" s="8"/>
      <c r="AK713" s="8"/>
      <c r="AL713" s="8"/>
      <c r="AM713" s="8"/>
      <c r="AN713" s="8"/>
      <c r="AO713" s="8"/>
      <c r="AP713" s="8"/>
      <c r="AQ713" s="8"/>
      <c r="AS713" s="36"/>
      <c r="AT713" s="36"/>
      <c r="AU713" s="9"/>
      <c r="AV713" s="8"/>
      <c r="AW713" s="8"/>
      <c r="AX713" s="8"/>
      <c r="AY713" s="8"/>
      <c r="AZ713" s="8"/>
      <c r="BA713" s="8"/>
      <c r="BB713" s="8"/>
      <c r="BC713" s="8"/>
    </row>
    <row r="714" spans="1:55" x14ac:dyDescent="0.25">
      <c r="A714" s="45">
        <v>69</v>
      </c>
      <c r="B714" s="47" t="b">
        <v>1</v>
      </c>
      <c r="U714" s="36"/>
      <c r="V714" s="36"/>
      <c r="W714" s="9"/>
      <c r="X714" s="8"/>
      <c r="Y714" s="8"/>
      <c r="Z714" s="8"/>
      <c r="AA714" s="8"/>
      <c r="AB714" s="8"/>
      <c r="AC714" s="8"/>
      <c r="AD714" s="8"/>
      <c r="AE714" s="8"/>
      <c r="AG714" s="36"/>
      <c r="AH714" s="36"/>
      <c r="AI714" s="9"/>
      <c r="AJ714" s="8"/>
      <c r="AK714" s="8"/>
      <c r="AL714" s="8"/>
      <c r="AM714" s="8"/>
      <c r="AN714" s="8"/>
      <c r="AO714" s="8"/>
      <c r="AP714" s="8"/>
      <c r="AQ714" s="8"/>
      <c r="AS714" s="36"/>
      <c r="AT714" s="36"/>
      <c r="AU714" s="9"/>
      <c r="AV714" s="8"/>
      <c r="AW714" s="8"/>
      <c r="AX714" s="8"/>
      <c r="AY714" s="8"/>
      <c r="AZ714" s="8"/>
      <c r="BA714" s="8"/>
      <c r="BB714" s="8"/>
      <c r="BC714" s="8"/>
    </row>
    <row r="715" spans="1:55" x14ac:dyDescent="0.25">
      <c r="A715" s="45">
        <v>68.7</v>
      </c>
      <c r="B715" s="47" t="b">
        <v>1</v>
      </c>
      <c r="U715" s="36"/>
      <c r="V715" s="36"/>
      <c r="W715" s="9"/>
      <c r="X715" s="8"/>
      <c r="Y715" s="8"/>
      <c r="Z715" s="8"/>
      <c r="AA715" s="8"/>
      <c r="AB715" s="8"/>
      <c r="AC715" s="8"/>
      <c r="AD715" s="8"/>
      <c r="AE715" s="8"/>
      <c r="AG715" s="36"/>
      <c r="AH715" s="36"/>
      <c r="AI715" s="9"/>
      <c r="AJ715" s="8"/>
      <c r="AK715" s="8"/>
      <c r="AL715" s="8"/>
      <c r="AM715" s="8"/>
      <c r="AN715" s="8"/>
      <c r="AO715" s="8"/>
      <c r="AP715" s="8"/>
      <c r="AQ715" s="8"/>
      <c r="AS715" s="36"/>
      <c r="AT715" s="36"/>
      <c r="AU715" s="9"/>
      <c r="AV715" s="8"/>
      <c r="AW715" s="8"/>
      <c r="AX715" s="8"/>
      <c r="AY715" s="8"/>
      <c r="AZ715" s="8"/>
      <c r="BA715" s="8"/>
      <c r="BB715" s="8"/>
      <c r="BC715" s="8"/>
    </row>
    <row r="716" spans="1:55" x14ac:dyDescent="0.25">
      <c r="A716" s="45">
        <v>68.599999999999994</v>
      </c>
      <c r="B716" s="47" t="b">
        <v>1</v>
      </c>
      <c r="U716" s="36"/>
      <c r="V716" s="36"/>
      <c r="W716" s="9"/>
      <c r="X716" s="8"/>
      <c r="Y716" s="8"/>
      <c r="Z716" s="8"/>
      <c r="AA716" s="8"/>
      <c r="AB716" s="8"/>
      <c r="AC716" s="8"/>
      <c r="AD716" s="8"/>
      <c r="AE716" s="8"/>
      <c r="AG716" s="36"/>
      <c r="AH716" s="36"/>
      <c r="AI716" s="9"/>
      <c r="AJ716" s="8"/>
      <c r="AK716" s="8"/>
      <c r="AL716" s="8"/>
      <c r="AM716" s="8"/>
      <c r="AN716" s="8"/>
      <c r="AO716" s="8"/>
      <c r="AP716" s="8"/>
      <c r="AQ716" s="8"/>
      <c r="AS716" s="36"/>
      <c r="AT716" s="36"/>
      <c r="AU716" s="9"/>
      <c r="AV716" s="8"/>
      <c r="AW716" s="8"/>
      <c r="AX716" s="8"/>
      <c r="AY716" s="8"/>
      <c r="AZ716" s="8"/>
      <c r="BA716" s="8"/>
      <c r="BB716" s="8"/>
      <c r="BC716" s="8"/>
    </row>
    <row r="717" spans="1:55" x14ac:dyDescent="0.25">
      <c r="A717" s="45">
        <v>68.5</v>
      </c>
      <c r="B717" s="47" t="b">
        <v>1</v>
      </c>
      <c r="U717" s="36"/>
      <c r="V717" s="36"/>
      <c r="W717" s="9"/>
      <c r="X717" s="8"/>
      <c r="Y717" s="8"/>
      <c r="Z717" s="8"/>
      <c r="AA717" s="8"/>
      <c r="AB717" s="8"/>
      <c r="AC717" s="8"/>
      <c r="AD717" s="8"/>
      <c r="AE717" s="8"/>
      <c r="AG717" s="36"/>
      <c r="AH717" s="36"/>
      <c r="AI717" s="9"/>
      <c r="AJ717" s="8"/>
      <c r="AK717" s="8"/>
      <c r="AL717" s="8"/>
      <c r="AM717" s="8"/>
      <c r="AN717" s="8"/>
      <c r="AO717" s="8"/>
      <c r="AP717" s="8"/>
      <c r="AQ717" s="8"/>
      <c r="AS717" s="36"/>
      <c r="AT717" s="36"/>
      <c r="AU717" s="9"/>
      <c r="AV717" s="8"/>
      <c r="AW717" s="8"/>
      <c r="AX717" s="8"/>
      <c r="AY717" s="8"/>
      <c r="AZ717" s="8"/>
      <c r="BA717" s="8"/>
      <c r="BB717" s="8"/>
      <c r="BC717" s="8"/>
    </row>
    <row r="718" spans="1:55" x14ac:dyDescent="0.25">
      <c r="A718" s="45">
        <v>68.5</v>
      </c>
      <c r="B718" s="47" t="b">
        <v>1</v>
      </c>
      <c r="U718" s="36"/>
      <c r="V718" s="36"/>
      <c r="W718" s="9"/>
      <c r="X718" s="8"/>
      <c r="Y718" s="8"/>
      <c r="Z718" s="8"/>
      <c r="AA718" s="8"/>
      <c r="AB718" s="8"/>
      <c r="AC718" s="8"/>
      <c r="AD718" s="8"/>
      <c r="AE718" s="8"/>
      <c r="AG718" s="36"/>
      <c r="AH718" s="36"/>
      <c r="AI718" s="9"/>
      <c r="AJ718" s="8"/>
      <c r="AK718" s="8"/>
      <c r="AL718" s="8"/>
      <c r="AM718" s="8"/>
      <c r="AN718" s="8"/>
      <c r="AO718" s="8"/>
      <c r="AP718" s="8"/>
      <c r="AQ718" s="8"/>
      <c r="AS718" s="36"/>
      <c r="AT718" s="36"/>
      <c r="AU718" s="9"/>
      <c r="AV718" s="8"/>
      <c r="AW718" s="8"/>
      <c r="AX718" s="8"/>
      <c r="AY718" s="8"/>
      <c r="AZ718" s="8"/>
      <c r="BA718" s="8"/>
      <c r="BB718" s="8"/>
      <c r="BC718" s="8"/>
    </row>
    <row r="719" spans="1:55" x14ac:dyDescent="0.25">
      <c r="A719" s="45">
        <v>68.5</v>
      </c>
      <c r="B719" s="47" t="b">
        <v>1</v>
      </c>
      <c r="U719" s="36"/>
      <c r="V719" s="36"/>
      <c r="W719" s="9"/>
      <c r="X719" s="8"/>
      <c r="Y719" s="8"/>
      <c r="Z719" s="8"/>
      <c r="AA719" s="8"/>
      <c r="AB719" s="8"/>
      <c r="AC719" s="8"/>
      <c r="AD719" s="8"/>
      <c r="AE719" s="8"/>
      <c r="AG719" s="36"/>
      <c r="AH719" s="36"/>
      <c r="AI719" s="9"/>
      <c r="AJ719" s="8"/>
      <c r="AK719" s="8"/>
      <c r="AL719" s="8"/>
      <c r="AM719" s="8"/>
      <c r="AN719" s="8"/>
      <c r="AO719" s="8"/>
      <c r="AP719" s="8"/>
      <c r="AQ719" s="8"/>
      <c r="AS719" s="36"/>
      <c r="AT719" s="36"/>
      <c r="AU719" s="9"/>
      <c r="AV719" s="8"/>
      <c r="AW719" s="8"/>
      <c r="AX719" s="8"/>
      <c r="AY719" s="8"/>
      <c r="AZ719" s="8"/>
      <c r="BA719" s="8"/>
      <c r="BB719" s="8"/>
      <c r="BC719" s="8"/>
    </row>
    <row r="720" spans="1:55" x14ac:dyDescent="0.25">
      <c r="A720" s="45">
        <v>68.400000000000006</v>
      </c>
      <c r="B720" s="47" t="b">
        <v>1</v>
      </c>
      <c r="U720" s="36"/>
      <c r="V720" s="36"/>
      <c r="W720" s="9"/>
      <c r="X720" s="8"/>
      <c r="Y720" s="8"/>
      <c r="Z720" s="8"/>
      <c r="AA720" s="8"/>
      <c r="AB720" s="8"/>
      <c r="AC720" s="8"/>
      <c r="AD720" s="8"/>
      <c r="AE720" s="8"/>
      <c r="AG720" s="36"/>
      <c r="AH720" s="36"/>
      <c r="AI720" s="9"/>
      <c r="AJ720" s="8"/>
      <c r="AK720" s="8"/>
      <c r="AL720" s="8"/>
      <c r="AM720" s="8"/>
      <c r="AN720" s="8"/>
      <c r="AO720" s="8"/>
      <c r="AP720" s="8"/>
      <c r="AQ720" s="8"/>
      <c r="AS720" s="36"/>
      <c r="AT720" s="36"/>
      <c r="AU720" s="9"/>
      <c r="AV720" s="8"/>
      <c r="AW720" s="8"/>
      <c r="AX720" s="8"/>
      <c r="AY720" s="8"/>
      <c r="AZ720" s="8"/>
      <c r="BA720" s="8"/>
      <c r="BB720" s="8"/>
      <c r="BC720" s="8"/>
    </row>
    <row r="721" spans="1:55" x14ac:dyDescent="0.25">
      <c r="A721" s="45">
        <v>68.099999999999994</v>
      </c>
      <c r="B721" s="47" t="b">
        <v>1</v>
      </c>
      <c r="U721" s="36"/>
      <c r="V721" s="36"/>
      <c r="W721" s="9"/>
      <c r="X721" s="8"/>
      <c r="Y721" s="8"/>
      <c r="Z721" s="8"/>
      <c r="AA721" s="8"/>
      <c r="AB721" s="8"/>
      <c r="AC721" s="8"/>
      <c r="AD721" s="8"/>
      <c r="AE721" s="8"/>
      <c r="AG721" s="36"/>
      <c r="AH721" s="36"/>
      <c r="AI721" s="9"/>
      <c r="AJ721" s="8"/>
      <c r="AK721" s="8"/>
      <c r="AL721" s="8"/>
      <c r="AM721" s="8"/>
      <c r="AN721" s="8"/>
      <c r="AO721" s="8"/>
      <c r="AP721" s="8"/>
      <c r="AQ721" s="8"/>
      <c r="AS721" s="36"/>
      <c r="AT721" s="36"/>
      <c r="AU721" s="9"/>
      <c r="AV721" s="8"/>
      <c r="AW721" s="8"/>
      <c r="AX721" s="8"/>
      <c r="AY721" s="8"/>
      <c r="AZ721" s="8"/>
      <c r="BA721" s="8"/>
      <c r="BB721" s="8"/>
      <c r="BC721" s="8"/>
    </row>
    <row r="722" spans="1:55" x14ac:dyDescent="0.25">
      <c r="A722" s="45">
        <v>67.599999999999994</v>
      </c>
      <c r="B722" s="47" t="b">
        <v>1</v>
      </c>
      <c r="U722" s="36"/>
      <c r="V722" s="36"/>
      <c r="W722" s="9"/>
      <c r="X722" s="8"/>
      <c r="Y722" s="8"/>
      <c r="Z722" s="8"/>
      <c r="AA722" s="8"/>
      <c r="AB722" s="8"/>
      <c r="AC722" s="8"/>
      <c r="AD722" s="8"/>
      <c r="AE722" s="8"/>
      <c r="AG722" s="36"/>
      <c r="AH722" s="36"/>
      <c r="AI722" s="9"/>
      <c r="AJ722" s="8"/>
      <c r="AK722" s="8"/>
      <c r="AL722" s="8"/>
      <c r="AM722" s="8"/>
      <c r="AN722" s="8"/>
      <c r="AO722" s="8"/>
      <c r="AP722" s="8"/>
      <c r="AQ722" s="8"/>
      <c r="AS722" s="36"/>
      <c r="AT722" s="36"/>
      <c r="AU722" s="9"/>
      <c r="AV722" s="8"/>
      <c r="AW722" s="8"/>
      <c r="AX722" s="8"/>
      <c r="AY722" s="8"/>
      <c r="AZ722" s="8"/>
      <c r="BA722" s="8"/>
      <c r="BB722" s="8"/>
      <c r="BC722" s="8"/>
    </row>
    <row r="723" spans="1:55" x14ac:dyDescent="0.25">
      <c r="A723" s="45">
        <v>66.599999999999994</v>
      </c>
      <c r="B723" s="47" t="b">
        <v>1</v>
      </c>
      <c r="U723" s="36"/>
      <c r="V723" s="36"/>
      <c r="W723" s="9"/>
      <c r="X723" s="8"/>
      <c r="Y723" s="8"/>
      <c r="Z723" s="8"/>
      <c r="AA723" s="8"/>
      <c r="AB723" s="8"/>
      <c r="AC723" s="8"/>
      <c r="AD723" s="8"/>
      <c r="AE723" s="8"/>
      <c r="AG723" s="36"/>
      <c r="AH723" s="36"/>
      <c r="AI723" s="9"/>
      <c r="AJ723" s="8"/>
      <c r="AK723" s="8"/>
      <c r="AL723" s="8"/>
      <c r="AM723" s="8"/>
      <c r="AN723" s="8"/>
      <c r="AO723" s="8"/>
      <c r="AP723" s="8"/>
      <c r="AQ723" s="8"/>
      <c r="AS723" s="36"/>
      <c r="AT723" s="36"/>
      <c r="AU723" s="9"/>
      <c r="AV723" s="8"/>
      <c r="AW723" s="8"/>
      <c r="AX723" s="8"/>
      <c r="AY723" s="8"/>
      <c r="AZ723" s="8"/>
      <c r="BA723" s="8"/>
      <c r="BB723" s="8"/>
      <c r="BC723" s="8"/>
    </row>
    <row r="724" spans="1:55" x14ac:dyDescent="0.25">
      <c r="A724" s="45">
        <v>65.400000000000006</v>
      </c>
      <c r="B724" s="47" t="b">
        <v>1</v>
      </c>
      <c r="U724" s="36"/>
      <c r="V724" s="36"/>
      <c r="W724" s="9"/>
      <c r="X724" s="8"/>
      <c r="Y724" s="8"/>
      <c r="Z724" s="8"/>
      <c r="AA724" s="8"/>
      <c r="AB724" s="8"/>
      <c r="AC724" s="8"/>
      <c r="AD724" s="8"/>
      <c r="AE724" s="8"/>
      <c r="AG724" s="36"/>
      <c r="AH724" s="36"/>
      <c r="AI724" s="9"/>
      <c r="AJ724" s="8"/>
      <c r="AK724" s="8"/>
      <c r="AL724" s="8"/>
      <c r="AM724" s="8"/>
      <c r="AN724" s="8"/>
      <c r="AO724" s="8"/>
      <c r="AP724" s="8"/>
      <c r="AQ724" s="8"/>
      <c r="AS724" s="36"/>
      <c r="AT724" s="36"/>
      <c r="AU724" s="9"/>
      <c r="AV724" s="8"/>
      <c r="AW724" s="8"/>
      <c r="AX724" s="8"/>
      <c r="AY724" s="8"/>
      <c r="AZ724" s="8"/>
      <c r="BA724" s="8"/>
      <c r="BB724" s="8"/>
      <c r="BC724" s="8"/>
    </row>
    <row r="725" spans="1:55" x14ac:dyDescent="0.25">
      <c r="A725" s="45">
        <v>59.8</v>
      </c>
      <c r="B725" s="47" t="b">
        <v>1</v>
      </c>
      <c r="U725" s="36"/>
      <c r="V725" s="36"/>
      <c r="W725" s="9"/>
      <c r="X725" s="8"/>
      <c r="Y725" s="8"/>
      <c r="Z725" s="8"/>
      <c r="AA725" s="8"/>
      <c r="AB725" s="8"/>
      <c r="AC725" s="8"/>
      <c r="AD725" s="8"/>
      <c r="AE725" s="8"/>
      <c r="AG725" s="36"/>
      <c r="AH725" s="36"/>
      <c r="AI725" s="9"/>
      <c r="AJ725" s="8"/>
      <c r="AK725" s="8"/>
      <c r="AL725" s="8"/>
      <c r="AM725" s="8"/>
      <c r="AN725" s="8"/>
      <c r="AO725" s="8"/>
      <c r="AP725" s="8"/>
      <c r="AQ725" s="8"/>
      <c r="AS725" s="36"/>
      <c r="AT725" s="36"/>
      <c r="AU725" s="9"/>
      <c r="AV725" s="8"/>
      <c r="AW725" s="8"/>
      <c r="AX725" s="8"/>
      <c r="AY725" s="8"/>
      <c r="AZ725" s="8"/>
      <c r="BA725" s="8"/>
      <c r="BB725" s="8"/>
      <c r="BC725" s="8"/>
    </row>
    <row r="726" spans="1:55" x14ac:dyDescent="0.25">
      <c r="A726" s="45">
        <v>59.3</v>
      </c>
      <c r="B726" s="47" t="b">
        <v>1</v>
      </c>
      <c r="U726" s="36"/>
      <c r="V726" s="36"/>
      <c r="W726" s="9"/>
      <c r="X726" s="8"/>
      <c r="Y726" s="8"/>
      <c r="Z726" s="8"/>
      <c r="AA726" s="8"/>
      <c r="AB726" s="8"/>
      <c r="AC726" s="8"/>
      <c r="AD726" s="8"/>
      <c r="AE726" s="8"/>
      <c r="AG726" s="36"/>
      <c r="AH726" s="36"/>
      <c r="AI726" s="9"/>
      <c r="AJ726" s="8"/>
      <c r="AK726" s="8"/>
      <c r="AL726" s="8"/>
      <c r="AM726" s="8"/>
      <c r="AN726" s="8"/>
      <c r="AO726" s="8"/>
      <c r="AP726" s="8"/>
      <c r="AQ726" s="8"/>
      <c r="AS726" s="36"/>
      <c r="AT726" s="36"/>
      <c r="AU726" s="9"/>
      <c r="AV726" s="8"/>
      <c r="AW726" s="8"/>
      <c r="AX726" s="8"/>
      <c r="AY726" s="8"/>
      <c r="AZ726" s="8"/>
      <c r="BA726" s="8"/>
      <c r="BB726" s="8"/>
      <c r="BC726" s="8"/>
    </row>
    <row r="727" spans="1:55" x14ac:dyDescent="0.25">
      <c r="A727" s="45">
        <v>58.8</v>
      </c>
      <c r="B727" s="47" t="b">
        <v>1</v>
      </c>
      <c r="U727" s="36"/>
      <c r="V727" s="36"/>
      <c r="W727" s="9"/>
      <c r="X727" s="8"/>
      <c r="Y727" s="8"/>
      <c r="Z727" s="8"/>
      <c r="AA727" s="8"/>
      <c r="AB727" s="8"/>
      <c r="AC727" s="8"/>
      <c r="AD727" s="8"/>
      <c r="AE727" s="8"/>
      <c r="AG727" s="36"/>
      <c r="AH727" s="36"/>
      <c r="AI727" s="9"/>
      <c r="AJ727" s="8"/>
      <c r="AK727" s="8"/>
      <c r="AL727" s="8"/>
      <c r="AM727" s="8"/>
      <c r="AN727" s="8"/>
      <c r="AO727" s="8"/>
      <c r="AP727" s="8"/>
      <c r="AQ727" s="8"/>
      <c r="AS727" s="36"/>
      <c r="AT727" s="36"/>
      <c r="AU727" s="9"/>
      <c r="AV727" s="8"/>
      <c r="AW727" s="8"/>
      <c r="AX727" s="8"/>
      <c r="AY727" s="8"/>
      <c r="AZ727" s="8"/>
      <c r="BA727" s="8"/>
      <c r="BB727" s="8"/>
      <c r="BC727" s="8"/>
    </row>
    <row r="728" spans="1:55" x14ac:dyDescent="0.25">
      <c r="A728" s="45">
        <v>58.3</v>
      </c>
      <c r="B728" s="47" t="b">
        <v>1</v>
      </c>
      <c r="U728" s="36"/>
      <c r="V728" s="36"/>
      <c r="W728" s="9"/>
      <c r="X728" s="8"/>
      <c r="Y728" s="8"/>
      <c r="Z728" s="8"/>
      <c r="AA728" s="8"/>
      <c r="AB728" s="8"/>
      <c r="AC728" s="8"/>
      <c r="AD728" s="8"/>
      <c r="AE728" s="8"/>
      <c r="AG728" s="36"/>
      <c r="AH728" s="36"/>
      <c r="AI728" s="9"/>
      <c r="AJ728" s="8"/>
      <c r="AK728" s="8"/>
      <c r="AL728" s="8"/>
      <c r="AM728" s="8"/>
      <c r="AN728" s="8"/>
      <c r="AO728" s="8"/>
      <c r="AP728" s="8"/>
      <c r="AQ728" s="8"/>
      <c r="AS728" s="36"/>
      <c r="AT728" s="36"/>
      <c r="AU728" s="9"/>
      <c r="AV728" s="8"/>
      <c r="AW728" s="8"/>
      <c r="AX728" s="8"/>
      <c r="AY728" s="8"/>
      <c r="AZ728" s="8"/>
      <c r="BA728" s="8"/>
      <c r="BB728" s="8"/>
      <c r="BC728" s="8"/>
    </row>
    <row r="729" spans="1:55" x14ac:dyDescent="0.25">
      <c r="A729" s="45">
        <v>57.9</v>
      </c>
      <c r="B729" s="47" t="b">
        <v>1</v>
      </c>
      <c r="U729" s="36"/>
      <c r="V729" s="36"/>
      <c r="W729" s="9"/>
      <c r="X729" s="8"/>
      <c r="Y729" s="8"/>
      <c r="Z729" s="8"/>
      <c r="AA729" s="8"/>
      <c r="AB729" s="8"/>
      <c r="AC729" s="8"/>
      <c r="AD729" s="8"/>
      <c r="AE729" s="8"/>
      <c r="AG729" s="36"/>
      <c r="AH729" s="36"/>
      <c r="AI729" s="9"/>
      <c r="AJ729" s="8"/>
      <c r="AK729" s="8"/>
      <c r="AL729" s="8"/>
      <c r="AM729" s="8"/>
      <c r="AN729" s="8"/>
      <c r="AO729" s="8"/>
      <c r="AP729" s="8"/>
      <c r="AQ729" s="8"/>
      <c r="AS729" s="36"/>
      <c r="AT729" s="36"/>
      <c r="AU729" s="9"/>
      <c r="AV729" s="8"/>
      <c r="AW729" s="8"/>
      <c r="AX729" s="8"/>
      <c r="AY729" s="8"/>
      <c r="AZ729" s="8"/>
      <c r="BA729" s="8"/>
      <c r="BB729" s="8"/>
      <c r="BC729" s="8"/>
    </row>
    <row r="730" spans="1:55" x14ac:dyDescent="0.25">
      <c r="A730" s="45">
        <v>57.4</v>
      </c>
      <c r="B730" s="47" t="b">
        <v>1</v>
      </c>
      <c r="U730" s="36"/>
      <c r="V730" s="36"/>
      <c r="W730" s="9"/>
      <c r="X730" s="8"/>
      <c r="Y730" s="8"/>
      <c r="Z730" s="8"/>
      <c r="AA730" s="8"/>
      <c r="AB730" s="8"/>
      <c r="AC730" s="8"/>
      <c r="AD730" s="8"/>
      <c r="AE730" s="8"/>
      <c r="AG730" s="36"/>
      <c r="AH730" s="36"/>
      <c r="AI730" s="9"/>
      <c r="AJ730" s="8"/>
      <c r="AK730" s="8"/>
      <c r="AL730" s="8"/>
      <c r="AM730" s="8"/>
      <c r="AN730" s="8"/>
      <c r="AO730" s="8"/>
      <c r="AP730" s="8"/>
      <c r="AQ730" s="8"/>
      <c r="AS730" s="36"/>
      <c r="AT730" s="36"/>
      <c r="AU730" s="9"/>
      <c r="AV730" s="8"/>
      <c r="AW730" s="8"/>
      <c r="AX730" s="8"/>
      <c r="AY730" s="8"/>
      <c r="AZ730" s="8"/>
      <c r="BA730" s="8"/>
      <c r="BB730" s="8"/>
      <c r="BC730" s="8"/>
    </row>
    <row r="731" spans="1:55" x14ac:dyDescent="0.25">
      <c r="A731" s="45">
        <v>56.7</v>
      </c>
      <c r="B731" s="47" t="b">
        <v>1</v>
      </c>
      <c r="U731" s="36"/>
      <c r="V731" s="36"/>
      <c r="W731" s="9"/>
      <c r="X731" s="8"/>
      <c r="Y731" s="8"/>
      <c r="Z731" s="8"/>
      <c r="AA731" s="8"/>
      <c r="AB731" s="8"/>
      <c r="AC731" s="8"/>
      <c r="AD731" s="8"/>
      <c r="AE731" s="8"/>
      <c r="AG731" s="36"/>
      <c r="AH731" s="36"/>
      <c r="AI731" s="9"/>
      <c r="AJ731" s="8"/>
      <c r="AK731" s="8"/>
      <c r="AL731" s="8"/>
      <c r="AM731" s="8"/>
      <c r="AN731" s="8"/>
      <c r="AO731" s="8"/>
      <c r="AP731" s="8"/>
      <c r="AQ731" s="8"/>
      <c r="AS731" s="36"/>
      <c r="AT731" s="36"/>
      <c r="AU731" s="9"/>
      <c r="AV731" s="8"/>
      <c r="AW731" s="8"/>
      <c r="AX731" s="8"/>
      <c r="AY731" s="8"/>
      <c r="AZ731" s="8"/>
      <c r="BA731" s="8"/>
      <c r="BB731" s="8"/>
      <c r="BC731" s="8"/>
    </row>
    <row r="732" spans="1:55" x14ac:dyDescent="0.25">
      <c r="A732" s="45">
        <v>56.3</v>
      </c>
      <c r="B732" s="47" t="b">
        <v>1</v>
      </c>
      <c r="U732" s="36"/>
      <c r="V732" s="36"/>
      <c r="W732" s="9"/>
      <c r="X732" s="8"/>
      <c r="Y732" s="8"/>
      <c r="Z732" s="8"/>
      <c r="AA732" s="8"/>
      <c r="AB732" s="8"/>
      <c r="AC732" s="8"/>
      <c r="AD732" s="8"/>
      <c r="AE732" s="8"/>
      <c r="AG732" s="36"/>
      <c r="AH732" s="36"/>
      <c r="AI732" s="9"/>
      <c r="AJ732" s="8"/>
      <c r="AK732" s="8"/>
      <c r="AL732" s="8"/>
      <c r="AM732" s="8"/>
      <c r="AN732" s="8"/>
      <c r="AO732" s="8"/>
      <c r="AP732" s="8"/>
      <c r="AQ732" s="8"/>
      <c r="AS732" s="36"/>
      <c r="AT732" s="36"/>
      <c r="AU732" s="9"/>
      <c r="AV732" s="8"/>
      <c r="AW732" s="8"/>
      <c r="AX732" s="8"/>
      <c r="AY732" s="8"/>
      <c r="AZ732" s="8"/>
      <c r="BA732" s="8"/>
      <c r="BB732" s="8"/>
      <c r="BC732" s="8"/>
    </row>
    <row r="733" spans="1:55" x14ac:dyDescent="0.25">
      <c r="A733" s="45">
        <v>55.7</v>
      </c>
      <c r="B733" s="47" t="b">
        <v>1</v>
      </c>
      <c r="U733" s="36"/>
      <c r="V733" s="36"/>
      <c r="W733" s="9"/>
      <c r="X733" s="8"/>
      <c r="Y733" s="8"/>
      <c r="Z733" s="8"/>
      <c r="AA733" s="8"/>
      <c r="AB733" s="8"/>
      <c r="AC733" s="8"/>
      <c r="AD733" s="8"/>
      <c r="AE733" s="8"/>
      <c r="AG733" s="36"/>
      <c r="AH733" s="36"/>
      <c r="AI733" s="9"/>
      <c r="AJ733" s="8"/>
      <c r="AK733" s="8"/>
      <c r="AL733" s="8"/>
      <c r="AM733" s="8"/>
      <c r="AN733" s="8"/>
      <c r="AO733" s="8"/>
      <c r="AP733" s="8"/>
      <c r="AQ733" s="8"/>
      <c r="AS733" s="36"/>
      <c r="AT733" s="36"/>
      <c r="AU733" s="9"/>
      <c r="AV733" s="8"/>
      <c r="AW733" s="8"/>
      <c r="AX733" s="8"/>
      <c r="AY733" s="8"/>
      <c r="AZ733" s="8"/>
      <c r="BA733" s="8"/>
      <c r="BB733" s="8"/>
      <c r="BC733" s="8"/>
    </row>
    <row r="734" spans="1:55" x14ac:dyDescent="0.25">
      <c r="A734" s="45">
        <v>55</v>
      </c>
      <c r="B734" s="47" t="b">
        <v>1</v>
      </c>
      <c r="U734" s="36"/>
      <c r="V734" s="36"/>
      <c r="W734" s="9"/>
      <c r="X734" s="8"/>
      <c r="Y734" s="8"/>
      <c r="Z734" s="8"/>
      <c r="AA734" s="8"/>
      <c r="AB734" s="8"/>
      <c r="AC734" s="8"/>
      <c r="AD734" s="8"/>
      <c r="AE734" s="8"/>
      <c r="AG734" s="36"/>
      <c r="AH734" s="36"/>
      <c r="AI734" s="9"/>
      <c r="AJ734" s="8"/>
      <c r="AK734" s="8"/>
      <c r="AL734" s="8"/>
      <c r="AM734" s="8"/>
      <c r="AN734" s="8"/>
      <c r="AO734" s="8"/>
      <c r="AP734" s="8"/>
      <c r="AQ734" s="8"/>
      <c r="AS734" s="36"/>
      <c r="AT734" s="36"/>
      <c r="AU734" s="9"/>
      <c r="AV734" s="8"/>
      <c r="AW734" s="8"/>
      <c r="AX734" s="8"/>
      <c r="AY734" s="8"/>
      <c r="AZ734" s="8"/>
      <c r="BA734" s="8"/>
      <c r="BB734" s="8"/>
      <c r="BC734" s="8"/>
    </row>
    <row r="735" spans="1:55" x14ac:dyDescent="0.25">
      <c r="A735" s="45">
        <v>54.3</v>
      </c>
      <c r="B735" s="47" t="b">
        <v>1</v>
      </c>
      <c r="U735" s="36"/>
      <c r="V735" s="36"/>
      <c r="W735" s="9"/>
      <c r="X735" s="8"/>
      <c r="Y735" s="8"/>
      <c r="Z735" s="8"/>
      <c r="AA735" s="8"/>
      <c r="AB735" s="8"/>
      <c r="AC735" s="8"/>
      <c r="AD735" s="8"/>
      <c r="AE735" s="8"/>
      <c r="AG735" s="36"/>
      <c r="AH735" s="36"/>
      <c r="AI735" s="9"/>
      <c r="AJ735" s="8"/>
      <c r="AK735" s="8"/>
      <c r="AL735" s="8"/>
      <c r="AM735" s="8"/>
      <c r="AN735" s="8"/>
      <c r="AO735" s="8"/>
      <c r="AP735" s="8"/>
      <c r="AQ735" s="8"/>
      <c r="AS735" s="36"/>
      <c r="AT735" s="36"/>
      <c r="AU735" s="9"/>
      <c r="AV735" s="8"/>
      <c r="AW735" s="8"/>
      <c r="AX735" s="8"/>
      <c r="AY735" s="8"/>
      <c r="AZ735" s="8"/>
      <c r="BA735" s="8"/>
      <c r="BB735" s="8"/>
      <c r="BC735" s="8"/>
    </row>
    <row r="736" spans="1:55" x14ac:dyDescent="0.25">
      <c r="A736" s="45">
        <v>53.5</v>
      </c>
      <c r="B736" s="47" t="b">
        <v>1</v>
      </c>
      <c r="U736" s="36"/>
      <c r="V736" s="36"/>
      <c r="W736" s="9"/>
      <c r="X736" s="8"/>
      <c r="Y736" s="8"/>
      <c r="Z736" s="8"/>
      <c r="AA736" s="8"/>
      <c r="AB736" s="8"/>
      <c r="AC736" s="8"/>
      <c r="AD736" s="8"/>
      <c r="AE736" s="8"/>
      <c r="AG736" s="36"/>
      <c r="AH736" s="36"/>
      <c r="AI736" s="9"/>
      <c r="AJ736" s="8"/>
      <c r="AK736" s="8"/>
      <c r="AL736" s="8"/>
      <c r="AM736" s="8"/>
      <c r="AN736" s="8"/>
      <c r="AO736" s="8"/>
      <c r="AP736" s="8"/>
      <c r="AQ736" s="8"/>
      <c r="AS736" s="36"/>
      <c r="AT736" s="36"/>
      <c r="AU736" s="9"/>
      <c r="AV736" s="8"/>
      <c r="AW736" s="8"/>
      <c r="AX736" s="8"/>
      <c r="AY736" s="8"/>
      <c r="AZ736" s="8"/>
      <c r="BA736" s="8"/>
      <c r="BB736" s="8"/>
      <c r="BC736" s="8"/>
    </row>
    <row r="737" spans="1:55" x14ac:dyDescent="0.25">
      <c r="A737" s="45">
        <v>52.8</v>
      </c>
      <c r="B737" s="47" t="b">
        <v>1</v>
      </c>
      <c r="U737" s="36"/>
      <c r="V737" s="36"/>
      <c r="W737" s="9"/>
      <c r="X737" s="8"/>
      <c r="Y737" s="8"/>
      <c r="Z737" s="8"/>
      <c r="AA737" s="8"/>
      <c r="AB737" s="8"/>
      <c r="AC737" s="8"/>
      <c r="AD737" s="8"/>
      <c r="AE737" s="8"/>
      <c r="AG737" s="36"/>
      <c r="AH737" s="36"/>
      <c r="AI737" s="9"/>
      <c r="AJ737" s="8"/>
      <c r="AK737" s="8"/>
      <c r="AL737" s="8"/>
      <c r="AM737" s="8"/>
      <c r="AN737" s="8"/>
      <c r="AO737" s="8"/>
      <c r="AP737" s="8"/>
      <c r="AQ737" s="8"/>
      <c r="AS737" s="36"/>
      <c r="AT737" s="36"/>
      <c r="AU737" s="9"/>
      <c r="AV737" s="8"/>
      <c r="AW737" s="8"/>
      <c r="AX737" s="8"/>
      <c r="AY737" s="8"/>
      <c r="AZ737" s="8"/>
      <c r="BA737" s="8"/>
      <c r="BB737" s="8"/>
      <c r="BC737" s="8"/>
    </row>
    <row r="738" spans="1:55" x14ac:dyDescent="0.25">
      <c r="A738" s="45">
        <v>52.1</v>
      </c>
      <c r="B738" s="47" t="b">
        <v>1</v>
      </c>
      <c r="U738" s="36"/>
      <c r="V738" s="36"/>
      <c r="W738" s="9"/>
      <c r="X738" s="8"/>
      <c r="Y738" s="8"/>
      <c r="Z738" s="8"/>
      <c r="AA738" s="8"/>
      <c r="AB738" s="8"/>
      <c r="AC738" s="8"/>
      <c r="AD738" s="8"/>
      <c r="AE738" s="8"/>
      <c r="AG738" s="36"/>
      <c r="AH738" s="36"/>
      <c r="AI738" s="9"/>
      <c r="AJ738" s="8"/>
      <c r="AK738" s="8"/>
      <c r="AL738" s="8"/>
      <c r="AM738" s="8"/>
      <c r="AN738" s="8"/>
      <c r="AO738" s="8"/>
      <c r="AP738" s="8"/>
      <c r="AQ738" s="8"/>
      <c r="AS738" s="36"/>
      <c r="AT738" s="36"/>
      <c r="AU738" s="9"/>
      <c r="AV738" s="8"/>
      <c r="AW738" s="8"/>
      <c r="AX738" s="8"/>
      <c r="AY738" s="8"/>
      <c r="AZ738" s="8"/>
      <c r="BA738" s="8"/>
      <c r="BB738" s="8"/>
      <c r="BC738" s="8"/>
    </row>
    <row r="739" spans="1:55" x14ac:dyDescent="0.25">
      <c r="A739" s="45">
        <v>51.8</v>
      </c>
      <c r="B739" s="47" t="b">
        <v>1</v>
      </c>
      <c r="U739" s="36"/>
      <c r="V739" s="36"/>
      <c r="W739" s="9"/>
      <c r="X739" s="8"/>
      <c r="Y739" s="8"/>
      <c r="Z739" s="8"/>
      <c r="AA739" s="8"/>
      <c r="AB739" s="8"/>
      <c r="AC739" s="8"/>
      <c r="AD739" s="8"/>
      <c r="AE739" s="8"/>
      <c r="AG739" s="36"/>
      <c r="AH739" s="36"/>
      <c r="AI739" s="9"/>
      <c r="AJ739" s="8"/>
      <c r="AK739" s="8"/>
      <c r="AL739" s="8"/>
      <c r="AM739" s="8"/>
      <c r="AN739" s="8"/>
      <c r="AO739" s="8"/>
      <c r="AP739" s="8"/>
      <c r="AQ739" s="8"/>
      <c r="AS739" s="36"/>
      <c r="AT739" s="36"/>
      <c r="AU739" s="9"/>
      <c r="AV739" s="8"/>
      <c r="AW739" s="8"/>
      <c r="AX739" s="8"/>
      <c r="AY739" s="8"/>
      <c r="AZ739" s="8"/>
      <c r="BA739" s="8"/>
      <c r="BB739" s="8"/>
      <c r="BC739" s="8"/>
    </row>
    <row r="740" spans="1:55" x14ac:dyDescent="0.25">
      <c r="A740" s="45">
        <v>51.3</v>
      </c>
      <c r="B740" s="47" t="b">
        <v>1</v>
      </c>
      <c r="U740" s="36"/>
      <c r="V740" s="36"/>
      <c r="W740" s="9"/>
      <c r="X740" s="8"/>
      <c r="Y740" s="8"/>
      <c r="Z740" s="8"/>
      <c r="AA740" s="8"/>
      <c r="AB740" s="8"/>
      <c r="AC740" s="8"/>
      <c r="AD740" s="8"/>
      <c r="AE740" s="8"/>
      <c r="AG740" s="36"/>
      <c r="AH740" s="36"/>
      <c r="AI740" s="9"/>
      <c r="AJ740" s="8"/>
      <c r="AK740" s="8"/>
      <c r="AL740" s="8"/>
      <c r="AM740" s="8"/>
      <c r="AN740" s="8"/>
      <c r="AO740" s="8"/>
      <c r="AP740" s="8"/>
      <c r="AQ740" s="8"/>
      <c r="AS740" s="36"/>
      <c r="AT740" s="36"/>
      <c r="AU740" s="9"/>
      <c r="AV740" s="8"/>
      <c r="AW740" s="8"/>
      <c r="AX740" s="8"/>
      <c r="AY740" s="8"/>
      <c r="AZ740" s="8"/>
      <c r="BA740" s="8"/>
      <c r="BB740" s="8"/>
      <c r="BC740" s="8"/>
    </row>
    <row r="741" spans="1:55" x14ac:dyDescent="0.25">
      <c r="A741" s="45">
        <v>86</v>
      </c>
      <c r="B741" s="47" t="b">
        <v>1</v>
      </c>
      <c r="U741" s="36"/>
      <c r="V741" s="36"/>
      <c r="W741" s="9"/>
      <c r="X741" s="8"/>
      <c r="Y741" s="8"/>
      <c r="Z741" s="8"/>
      <c r="AA741" s="8"/>
      <c r="AB741" s="8"/>
      <c r="AC741" s="8"/>
      <c r="AD741" s="8"/>
      <c r="AE741" s="8"/>
      <c r="AG741" s="36"/>
      <c r="AH741" s="36"/>
      <c r="AI741" s="9"/>
      <c r="AJ741" s="8"/>
      <c r="AK741" s="8"/>
      <c r="AL741" s="8"/>
      <c r="AM741" s="8"/>
      <c r="AN741" s="8"/>
      <c r="AO741" s="8"/>
      <c r="AP741" s="8"/>
      <c r="AQ741" s="8"/>
      <c r="AS741" s="36"/>
      <c r="AT741" s="36"/>
      <c r="AU741" s="9"/>
      <c r="AV741" s="8"/>
      <c r="AW741" s="8"/>
      <c r="AX741" s="8"/>
      <c r="AY741" s="8"/>
      <c r="AZ741" s="8"/>
      <c r="BA741" s="8"/>
      <c r="BB741" s="8"/>
      <c r="BC741" s="8"/>
    </row>
    <row r="742" spans="1:55" x14ac:dyDescent="0.25">
      <c r="A742" s="45">
        <v>84</v>
      </c>
      <c r="B742" s="47" t="b">
        <v>1</v>
      </c>
      <c r="U742" s="36"/>
      <c r="V742" s="36"/>
      <c r="W742" s="9"/>
      <c r="X742" s="8"/>
      <c r="Y742" s="8"/>
      <c r="Z742" s="8"/>
      <c r="AA742" s="8"/>
      <c r="AB742" s="8"/>
      <c r="AC742" s="8"/>
      <c r="AD742" s="8"/>
      <c r="AE742" s="8"/>
      <c r="AG742" s="36"/>
      <c r="AH742" s="36"/>
      <c r="AI742" s="9"/>
      <c r="AJ742" s="8"/>
      <c r="AK742" s="8"/>
      <c r="AL742" s="8"/>
      <c r="AM742" s="8"/>
      <c r="AN742" s="8"/>
      <c r="AO742" s="8"/>
      <c r="AP742" s="8"/>
      <c r="AQ742" s="8"/>
      <c r="AS742" s="36"/>
      <c r="AT742" s="36"/>
      <c r="AU742" s="9"/>
      <c r="AV742" s="8"/>
      <c r="AW742" s="8"/>
      <c r="AX742" s="8"/>
      <c r="AY742" s="8"/>
      <c r="AZ742" s="8"/>
      <c r="BA742" s="8"/>
      <c r="BB742" s="8"/>
      <c r="BC742" s="8"/>
    </row>
    <row r="743" spans="1:55" x14ac:dyDescent="0.25">
      <c r="A743" s="45">
        <v>81</v>
      </c>
      <c r="B743" s="47" t="b">
        <v>1</v>
      </c>
      <c r="U743" s="36"/>
      <c r="V743" s="36"/>
      <c r="W743" s="9"/>
      <c r="X743" s="8"/>
      <c r="Y743" s="8"/>
      <c r="Z743" s="8"/>
      <c r="AA743" s="8"/>
      <c r="AB743" s="8"/>
      <c r="AC743" s="8"/>
      <c r="AD743" s="8"/>
      <c r="AE743" s="8"/>
      <c r="AG743" s="36"/>
      <c r="AH743" s="36"/>
      <c r="AI743" s="9"/>
      <c r="AJ743" s="8"/>
      <c r="AK743" s="8"/>
      <c r="AL743" s="8"/>
      <c r="AM743" s="8"/>
      <c r="AN743" s="8"/>
      <c r="AO743" s="8"/>
      <c r="AP743" s="8"/>
      <c r="AQ743" s="8"/>
      <c r="AS743" s="36"/>
      <c r="AT743" s="36"/>
      <c r="AU743" s="9"/>
      <c r="AV743" s="8"/>
      <c r="AW743" s="8"/>
      <c r="AX743" s="8"/>
      <c r="AY743" s="8"/>
      <c r="AZ743" s="8"/>
      <c r="BA743" s="8"/>
      <c r="BB743" s="8"/>
      <c r="BC743" s="8"/>
    </row>
    <row r="744" spans="1:55" x14ac:dyDescent="0.25">
      <c r="A744" s="45">
        <v>80</v>
      </c>
      <c r="B744" s="47" t="b">
        <v>1</v>
      </c>
      <c r="U744" s="36"/>
      <c r="V744" s="36"/>
      <c r="W744" s="9"/>
      <c r="X744" s="8"/>
      <c r="Y744" s="8"/>
      <c r="Z744" s="8"/>
      <c r="AA744" s="8"/>
      <c r="AB744" s="8"/>
      <c r="AC744" s="8"/>
      <c r="AD744" s="8"/>
      <c r="AE744" s="8"/>
      <c r="AG744" s="36"/>
      <c r="AH744" s="36"/>
      <c r="AI744" s="9"/>
      <c r="AJ744" s="8"/>
      <c r="AK744" s="8"/>
      <c r="AL744" s="8"/>
      <c r="AM744" s="8"/>
      <c r="AN744" s="8"/>
      <c r="AO744" s="8"/>
      <c r="AP744" s="8"/>
      <c r="AQ744" s="8"/>
      <c r="AS744" s="36"/>
      <c r="AT744" s="36"/>
      <c r="AU744" s="9"/>
      <c r="AV744" s="8"/>
      <c r="AW744" s="8"/>
      <c r="AX744" s="8"/>
      <c r="AY744" s="8"/>
      <c r="AZ744" s="8"/>
      <c r="BA744" s="8"/>
      <c r="BB744" s="8"/>
      <c r="BC744" s="8"/>
    </row>
    <row r="745" spans="1:55" x14ac:dyDescent="0.25">
      <c r="A745" s="45">
        <v>79.7</v>
      </c>
      <c r="B745" s="47" t="b">
        <v>1</v>
      </c>
      <c r="U745" s="36"/>
      <c r="V745" s="36"/>
      <c r="W745" s="9"/>
      <c r="X745" s="8"/>
      <c r="Y745" s="8"/>
      <c r="Z745" s="8"/>
      <c r="AA745" s="8"/>
      <c r="AB745" s="8"/>
      <c r="AC745" s="8"/>
      <c r="AD745" s="8"/>
      <c r="AE745" s="8"/>
      <c r="AG745" s="36"/>
      <c r="AH745" s="36"/>
      <c r="AI745" s="9"/>
      <c r="AJ745" s="8"/>
      <c r="AK745" s="8"/>
      <c r="AL745" s="8"/>
      <c r="AM745" s="8"/>
      <c r="AN745" s="8"/>
      <c r="AO745" s="8"/>
      <c r="AP745" s="8"/>
      <c r="AQ745" s="8"/>
      <c r="AS745" s="36"/>
      <c r="AT745" s="36"/>
      <c r="AU745" s="9"/>
      <c r="AV745" s="8"/>
      <c r="AW745" s="8"/>
      <c r="AX745" s="8"/>
      <c r="AY745" s="8"/>
      <c r="AZ745" s="8"/>
      <c r="BA745" s="8"/>
      <c r="BB745" s="8"/>
      <c r="BC745" s="8"/>
    </row>
    <row r="746" spans="1:55" x14ac:dyDescent="0.25">
      <c r="A746" s="45">
        <v>79.2</v>
      </c>
      <c r="B746" s="47" t="b">
        <v>1</v>
      </c>
      <c r="U746" s="36"/>
      <c r="V746" s="36"/>
      <c r="W746" s="9"/>
      <c r="X746" s="8"/>
      <c r="Y746" s="8"/>
      <c r="Z746" s="8"/>
      <c r="AA746" s="8"/>
      <c r="AB746" s="8"/>
      <c r="AC746" s="8"/>
      <c r="AD746" s="8"/>
      <c r="AE746" s="8"/>
      <c r="AG746" s="36"/>
      <c r="AH746" s="36"/>
      <c r="AI746" s="9"/>
      <c r="AJ746" s="8"/>
      <c r="AK746" s="8"/>
      <c r="AL746" s="8"/>
      <c r="AM746" s="8"/>
      <c r="AN746" s="8"/>
      <c r="AO746" s="8"/>
      <c r="AP746" s="8"/>
      <c r="AQ746" s="8"/>
      <c r="AS746" s="36"/>
      <c r="AT746" s="36"/>
      <c r="AU746" s="9"/>
      <c r="AV746" s="8"/>
      <c r="AW746" s="8"/>
      <c r="AX746" s="8"/>
      <c r="AY746" s="8"/>
      <c r="AZ746" s="8"/>
      <c r="BA746" s="8"/>
      <c r="BB746" s="8"/>
      <c r="BC746" s="8"/>
    </row>
    <row r="747" spans="1:55" x14ac:dyDescent="0.25">
      <c r="A747" s="45">
        <v>78.900000000000006</v>
      </c>
      <c r="B747" s="47" t="b">
        <v>1</v>
      </c>
      <c r="U747" s="36"/>
      <c r="V747" s="36"/>
      <c r="W747" s="9"/>
      <c r="X747" s="8"/>
      <c r="Y747" s="8"/>
      <c r="Z747" s="8"/>
      <c r="AA747" s="8"/>
      <c r="AB747" s="8"/>
      <c r="AC747" s="8"/>
      <c r="AD747" s="8"/>
      <c r="AE747" s="8"/>
      <c r="AG747" s="36"/>
      <c r="AH747" s="36"/>
      <c r="AI747" s="9"/>
      <c r="AJ747" s="8"/>
      <c r="AK747" s="8"/>
      <c r="AL747" s="8"/>
      <c r="AM747" s="8"/>
      <c r="AN747" s="8"/>
      <c r="AO747" s="8"/>
      <c r="AP747" s="8"/>
      <c r="AQ747" s="8"/>
      <c r="AS747" s="36"/>
      <c r="AT747" s="36"/>
      <c r="AU747" s="9"/>
      <c r="AV747" s="8"/>
      <c r="AW747" s="8"/>
      <c r="AX747" s="8"/>
      <c r="AY747" s="8"/>
      <c r="AZ747" s="8"/>
      <c r="BA747" s="8"/>
      <c r="BB747" s="8"/>
      <c r="BC747" s="8"/>
    </row>
    <row r="748" spans="1:55" x14ac:dyDescent="0.25">
      <c r="A748" s="45">
        <v>78.8</v>
      </c>
      <c r="B748" s="47" t="b">
        <v>1</v>
      </c>
      <c r="U748" s="36"/>
      <c r="V748" s="36"/>
      <c r="W748" s="9"/>
      <c r="X748" s="8"/>
      <c r="Y748" s="8"/>
      <c r="Z748" s="8"/>
      <c r="AA748" s="8"/>
      <c r="AB748" s="8"/>
      <c r="AC748" s="8"/>
      <c r="AD748" s="8"/>
      <c r="AE748" s="8"/>
      <c r="AG748" s="36"/>
      <c r="AH748" s="36"/>
      <c r="AI748" s="9"/>
      <c r="AJ748" s="8"/>
      <c r="AK748" s="8"/>
      <c r="AL748" s="8"/>
      <c r="AM748" s="8"/>
      <c r="AN748" s="8"/>
      <c r="AO748" s="8"/>
      <c r="AP748" s="8"/>
      <c r="AQ748" s="8"/>
      <c r="AS748" s="36"/>
      <c r="AT748" s="36"/>
      <c r="AU748" s="9"/>
      <c r="AV748" s="8"/>
      <c r="AW748" s="8"/>
      <c r="AX748" s="8"/>
      <c r="AY748" s="8"/>
      <c r="AZ748" s="8"/>
      <c r="BA748" s="8"/>
      <c r="BB748" s="8"/>
      <c r="BC748" s="8"/>
    </row>
    <row r="749" spans="1:55" x14ac:dyDescent="0.25">
      <c r="A749" s="45">
        <v>78.400000000000006</v>
      </c>
      <c r="B749" s="47" t="b">
        <v>1</v>
      </c>
      <c r="U749" s="36"/>
      <c r="V749" s="36"/>
      <c r="W749" s="9"/>
      <c r="X749" s="8"/>
      <c r="Y749" s="8"/>
      <c r="Z749" s="8"/>
      <c r="AA749" s="8"/>
      <c r="AB749" s="8"/>
      <c r="AC749" s="8"/>
      <c r="AD749" s="8"/>
      <c r="AE749" s="8"/>
      <c r="AG749" s="36"/>
      <c r="AH749" s="36"/>
      <c r="AI749" s="9"/>
      <c r="AJ749" s="8"/>
      <c r="AK749" s="8"/>
      <c r="AL749" s="8"/>
      <c r="AM749" s="8"/>
      <c r="AN749" s="8"/>
      <c r="AO749" s="8"/>
      <c r="AP749" s="8"/>
      <c r="AQ749" s="8"/>
      <c r="AS749" s="36"/>
      <c r="AT749" s="36"/>
      <c r="AU749" s="9"/>
      <c r="AV749" s="8"/>
      <c r="AW749" s="8"/>
      <c r="AX749" s="8"/>
      <c r="AY749" s="8"/>
      <c r="AZ749" s="8"/>
      <c r="BA749" s="8"/>
      <c r="BB749" s="8"/>
      <c r="BC749" s="8"/>
    </row>
    <row r="750" spans="1:55" x14ac:dyDescent="0.25">
      <c r="A750" s="45">
        <v>78.099999999999994</v>
      </c>
      <c r="B750" s="47" t="b">
        <v>1</v>
      </c>
      <c r="U750" s="36"/>
      <c r="V750" s="36"/>
      <c r="W750" s="9"/>
      <c r="X750" s="8"/>
      <c r="Y750" s="8"/>
      <c r="Z750" s="8"/>
      <c r="AA750" s="8"/>
      <c r="AB750" s="8"/>
      <c r="AC750" s="8"/>
      <c r="AD750" s="8"/>
      <c r="AE750" s="8"/>
      <c r="AG750" s="36"/>
      <c r="AH750" s="36"/>
      <c r="AI750" s="9"/>
      <c r="AJ750" s="8"/>
      <c r="AK750" s="8"/>
      <c r="AL750" s="8"/>
      <c r="AM750" s="8"/>
      <c r="AN750" s="8"/>
      <c r="AO750" s="8"/>
      <c r="AP750" s="8"/>
      <c r="AQ750" s="8"/>
      <c r="AS750" s="36"/>
      <c r="AT750" s="36"/>
      <c r="AU750" s="9"/>
      <c r="AV750" s="8"/>
      <c r="AW750" s="8"/>
      <c r="AX750" s="8"/>
      <c r="AY750" s="8"/>
      <c r="AZ750" s="8"/>
      <c r="BA750" s="8"/>
      <c r="BB750" s="8"/>
      <c r="BC750" s="8"/>
    </row>
    <row r="751" spans="1:55" x14ac:dyDescent="0.25">
      <c r="A751" s="45">
        <v>78.099999999999994</v>
      </c>
      <c r="B751" s="47" t="b">
        <v>1</v>
      </c>
      <c r="U751" s="36"/>
      <c r="V751" s="36"/>
      <c r="W751" s="9"/>
      <c r="X751" s="8"/>
      <c r="Y751" s="8"/>
      <c r="Z751" s="8"/>
      <c r="AA751" s="8"/>
      <c r="AB751" s="8"/>
      <c r="AC751" s="8"/>
      <c r="AD751" s="8"/>
      <c r="AE751" s="8"/>
      <c r="AG751" s="36"/>
      <c r="AH751" s="36"/>
      <c r="AI751" s="9"/>
      <c r="AJ751" s="8"/>
      <c r="AK751" s="8"/>
      <c r="AL751" s="8"/>
      <c r="AM751" s="8"/>
      <c r="AN751" s="8"/>
      <c r="AO751" s="8"/>
      <c r="AP751" s="8"/>
      <c r="AQ751" s="8"/>
      <c r="AS751" s="36"/>
      <c r="AT751" s="36"/>
      <c r="AU751" s="9"/>
      <c r="AV751" s="8"/>
      <c r="AW751" s="8"/>
      <c r="AX751" s="8"/>
      <c r="AY751" s="8"/>
      <c r="AZ751" s="8"/>
      <c r="BA751" s="8"/>
      <c r="BB751" s="8"/>
      <c r="BC751" s="8"/>
    </row>
    <row r="752" spans="1:55" x14ac:dyDescent="0.25">
      <c r="A752" s="45">
        <v>77.7</v>
      </c>
      <c r="B752" s="47" t="b">
        <v>1</v>
      </c>
      <c r="U752" s="36"/>
      <c r="V752" s="36"/>
      <c r="W752" s="9"/>
      <c r="X752" s="8"/>
      <c r="Y752" s="8"/>
      <c r="Z752" s="8"/>
      <c r="AA752" s="8"/>
      <c r="AB752" s="8"/>
      <c r="AC752" s="8"/>
      <c r="AD752" s="8"/>
      <c r="AE752" s="8"/>
      <c r="AG752" s="36"/>
      <c r="AH752" s="36"/>
      <c r="AI752" s="9"/>
      <c r="AJ752" s="8"/>
      <c r="AK752" s="8"/>
      <c r="AL752" s="8"/>
      <c r="AM752" s="8"/>
      <c r="AN752" s="8"/>
      <c r="AO752" s="8"/>
      <c r="AP752" s="8"/>
      <c r="AQ752" s="8"/>
      <c r="AS752" s="36"/>
      <c r="AT752" s="36"/>
      <c r="AU752" s="9"/>
      <c r="AV752" s="8"/>
      <c r="AW752" s="8"/>
      <c r="AX752" s="8"/>
      <c r="AY752" s="8"/>
      <c r="AZ752" s="8"/>
      <c r="BA752" s="8"/>
      <c r="BB752" s="8"/>
      <c r="BC752" s="8"/>
    </row>
    <row r="753" spans="1:55" x14ac:dyDescent="0.25">
      <c r="A753" s="45">
        <v>77.3</v>
      </c>
      <c r="B753" s="47" t="b">
        <v>1</v>
      </c>
      <c r="U753" s="36"/>
      <c r="V753" s="36"/>
      <c r="W753" s="9"/>
      <c r="X753" s="8"/>
      <c r="Y753" s="8"/>
      <c r="Z753" s="8"/>
      <c r="AA753" s="8"/>
      <c r="AB753" s="8"/>
      <c r="AC753" s="8"/>
      <c r="AD753" s="8"/>
      <c r="AE753" s="8"/>
      <c r="AG753" s="36"/>
      <c r="AH753" s="36"/>
      <c r="AI753" s="9"/>
      <c r="AJ753" s="8"/>
      <c r="AK753" s="8"/>
      <c r="AL753" s="8"/>
      <c r="AM753" s="8"/>
      <c r="AN753" s="8"/>
      <c r="AO753" s="8"/>
      <c r="AP753" s="8"/>
      <c r="AQ753" s="8"/>
      <c r="AS753" s="36"/>
      <c r="AT753" s="36"/>
      <c r="AU753" s="9"/>
      <c r="AV753" s="8"/>
      <c r="AW753" s="8"/>
      <c r="AX753" s="8"/>
      <c r="AY753" s="8"/>
      <c r="AZ753" s="8"/>
      <c r="BA753" s="8"/>
      <c r="BB753" s="8"/>
      <c r="BC753" s="8"/>
    </row>
    <row r="754" spans="1:55" x14ac:dyDescent="0.25">
      <c r="A754" s="45">
        <v>77</v>
      </c>
      <c r="B754" s="47" t="b">
        <v>1</v>
      </c>
      <c r="U754" s="36"/>
      <c r="V754" s="36"/>
      <c r="W754" s="9"/>
      <c r="X754" s="8"/>
      <c r="Y754" s="8"/>
      <c r="Z754" s="8"/>
      <c r="AA754" s="8"/>
      <c r="AB754" s="8"/>
      <c r="AC754" s="8"/>
      <c r="AD754" s="8"/>
      <c r="AE754" s="8"/>
      <c r="AG754" s="36"/>
      <c r="AH754" s="36"/>
      <c r="AI754" s="9"/>
      <c r="AJ754" s="8"/>
      <c r="AK754" s="8"/>
      <c r="AL754" s="8"/>
      <c r="AM754" s="8"/>
      <c r="AN754" s="8"/>
      <c r="AO754" s="8"/>
      <c r="AP754" s="8"/>
      <c r="AQ754" s="8"/>
      <c r="AS754" s="36"/>
      <c r="AT754" s="36"/>
      <c r="AU754" s="9"/>
      <c r="AV754" s="8"/>
      <c r="AW754" s="8"/>
      <c r="AX754" s="8"/>
      <c r="AY754" s="8"/>
      <c r="AZ754" s="8"/>
      <c r="BA754" s="8"/>
      <c r="BB754" s="8"/>
      <c r="BC754" s="8"/>
    </row>
    <row r="755" spans="1:55" x14ac:dyDescent="0.25">
      <c r="A755" s="45">
        <v>77</v>
      </c>
      <c r="B755" s="47" t="b">
        <v>1</v>
      </c>
      <c r="U755" s="36"/>
      <c r="V755" s="36"/>
      <c r="W755" s="9"/>
      <c r="X755" s="8"/>
      <c r="Y755" s="8"/>
      <c r="Z755" s="8"/>
      <c r="AA755" s="8"/>
      <c r="AB755" s="8"/>
      <c r="AC755" s="8"/>
      <c r="AD755" s="8"/>
      <c r="AE755" s="8"/>
      <c r="AG755" s="36"/>
      <c r="AH755" s="36"/>
      <c r="AI755" s="9"/>
      <c r="AJ755" s="8"/>
      <c r="AK755" s="8"/>
      <c r="AL755" s="8"/>
      <c r="AM755" s="8"/>
      <c r="AN755" s="8"/>
      <c r="AO755" s="8"/>
      <c r="AP755" s="8"/>
      <c r="AQ755" s="8"/>
      <c r="AS755" s="36"/>
      <c r="AT755" s="36"/>
      <c r="AU755" s="9"/>
      <c r="AV755" s="8"/>
      <c r="AW755" s="8"/>
      <c r="AX755" s="8"/>
      <c r="AY755" s="8"/>
      <c r="AZ755" s="8"/>
      <c r="BA755" s="8"/>
      <c r="BB755" s="8"/>
      <c r="BC755" s="8"/>
    </row>
    <row r="756" spans="1:55" x14ac:dyDescent="0.25">
      <c r="A756" s="45">
        <v>76.900000000000006</v>
      </c>
      <c r="B756" s="47" t="b">
        <v>1</v>
      </c>
      <c r="U756" s="36"/>
      <c r="V756" s="36"/>
      <c r="W756" s="9"/>
      <c r="X756" s="8"/>
      <c r="Y756" s="8"/>
      <c r="Z756" s="8"/>
      <c r="AA756" s="8"/>
      <c r="AB756" s="8"/>
      <c r="AC756" s="8"/>
      <c r="AD756" s="8"/>
      <c r="AE756" s="8"/>
      <c r="AG756" s="36"/>
      <c r="AH756" s="36"/>
      <c r="AI756" s="9"/>
      <c r="AJ756" s="8"/>
      <c r="AK756" s="8"/>
      <c r="AL756" s="8"/>
      <c r="AM756" s="8"/>
      <c r="AN756" s="8"/>
      <c r="AO756" s="8"/>
      <c r="AP756" s="8"/>
      <c r="AQ756" s="8"/>
      <c r="AS756" s="36"/>
      <c r="AT756" s="36"/>
      <c r="AU756" s="9"/>
      <c r="AV756" s="8"/>
      <c r="AW756" s="8"/>
      <c r="AX756" s="8"/>
      <c r="AY756" s="8"/>
      <c r="AZ756" s="8"/>
      <c r="BA756" s="8"/>
      <c r="BB756" s="8"/>
      <c r="BC756" s="8"/>
    </row>
    <row r="757" spans="1:55" x14ac:dyDescent="0.25">
      <c r="A757" s="45">
        <v>63.5</v>
      </c>
      <c r="B757" s="47" t="b">
        <v>1</v>
      </c>
      <c r="U757" s="36"/>
      <c r="V757" s="36"/>
      <c r="W757" s="9"/>
      <c r="X757" s="8"/>
      <c r="Y757" s="8"/>
      <c r="Z757" s="8"/>
      <c r="AA757" s="8"/>
      <c r="AB757" s="8"/>
      <c r="AC757" s="8"/>
      <c r="AD757" s="8"/>
      <c r="AE757" s="8"/>
      <c r="AG757" s="36"/>
      <c r="AH757" s="36"/>
      <c r="AI757" s="9"/>
      <c r="AJ757" s="8"/>
      <c r="AK757" s="8"/>
      <c r="AL757" s="8"/>
      <c r="AM757" s="8"/>
      <c r="AN757" s="8"/>
      <c r="AO757" s="8"/>
      <c r="AP757" s="8"/>
      <c r="AQ757" s="8"/>
      <c r="AS757" s="36"/>
      <c r="AT757" s="36"/>
      <c r="AU757" s="9"/>
      <c r="AV757" s="8"/>
      <c r="AW757" s="8"/>
      <c r="AX757" s="8"/>
      <c r="AY757" s="8"/>
      <c r="AZ757" s="8"/>
      <c r="BA757" s="8"/>
      <c r="BB757" s="8"/>
      <c r="BC757" s="8"/>
    </row>
    <row r="758" spans="1:55" x14ac:dyDescent="0.25">
      <c r="A758" s="45">
        <v>63</v>
      </c>
      <c r="B758" s="47" t="b">
        <v>1</v>
      </c>
      <c r="U758" s="36"/>
      <c r="V758" s="36"/>
      <c r="W758" s="9"/>
      <c r="X758" s="8"/>
      <c r="Y758" s="8"/>
      <c r="Z758" s="8"/>
      <c r="AA758" s="8"/>
      <c r="AB758" s="8"/>
      <c r="AC758" s="8"/>
      <c r="AD758" s="8"/>
      <c r="AE758" s="8"/>
      <c r="AG758" s="36"/>
      <c r="AH758" s="36"/>
      <c r="AI758" s="9"/>
      <c r="AJ758" s="8"/>
      <c r="AK758" s="8"/>
      <c r="AL758" s="8"/>
      <c r="AM758" s="8"/>
      <c r="AN758" s="8"/>
      <c r="AO758" s="8"/>
      <c r="AP758" s="8"/>
      <c r="AQ758" s="8"/>
      <c r="AS758" s="36"/>
      <c r="AT758" s="36"/>
      <c r="AU758" s="9"/>
      <c r="AV758" s="8"/>
      <c r="AW758" s="8"/>
      <c r="AX758" s="8"/>
      <c r="AY758" s="8"/>
      <c r="AZ758" s="8"/>
      <c r="BA758" s="8"/>
      <c r="BB758" s="8"/>
      <c r="BC758" s="8"/>
    </row>
    <row r="759" spans="1:55" x14ac:dyDescent="0.25">
      <c r="A759" s="45">
        <v>62.7</v>
      </c>
      <c r="B759" s="47" t="b">
        <v>1</v>
      </c>
      <c r="U759" s="36"/>
      <c r="V759" s="36"/>
      <c r="W759" s="9"/>
      <c r="X759" s="8"/>
      <c r="Y759" s="8"/>
      <c r="Z759" s="8"/>
      <c r="AA759" s="8"/>
      <c r="AB759" s="8"/>
      <c r="AC759" s="8"/>
      <c r="AD759" s="8"/>
      <c r="AE759" s="8"/>
      <c r="AG759" s="36"/>
      <c r="AH759" s="36"/>
      <c r="AI759" s="9"/>
      <c r="AJ759" s="8"/>
      <c r="AK759" s="8"/>
      <c r="AL759" s="8"/>
      <c r="AM759" s="8"/>
      <c r="AN759" s="8"/>
      <c r="AO759" s="8"/>
      <c r="AP759" s="8"/>
      <c r="AQ759" s="8"/>
      <c r="AS759" s="36"/>
      <c r="AT759" s="36"/>
      <c r="AU759" s="9"/>
      <c r="AV759" s="8"/>
      <c r="AW759" s="8"/>
      <c r="AX759" s="8"/>
      <c r="AY759" s="8"/>
      <c r="AZ759" s="8"/>
      <c r="BA759" s="8"/>
      <c r="BB759" s="8"/>
      <c r="BC759" s="8"/>
    </row>
    <row r="760" spans="1:55" x14ac:dyDescent="0.25">
      <c r="A760" s="45">
        <v>62.2</v>
      </c>
      <c r="B760" s="47" t="b">
        <v>1</v>
      </c>
      <c r="U760" s="36"/>
      <c r="V760" s="36"/>
      <c r="W760" s="9"/>
      <c r="X760" s="8"/>
      <c r="Y760" s="8"/>
      <c r="Z760" s="8"/>
      <c r="AA760" s="8"/>
      <c r="AB760" s="8"/>
      <c r="AC760" s="8"/>
      <c r="AD760" s="8"/>
      <c r="AE760" s="8"/>
      <c r="AG760" s="36"/>
      <c r="AH760" s="36"/>
      <c r="AI760" s="9"/>
      <c r="AJ760" s="8"/>
      <c r="AK760" s="8"/>
      <c r="AL760" s="8"/>
      <c r="AM760" s="8"/>
      <c r="AN760" s="8"/>
      <c r="AO760" s="8"/>
      <c r="AP760" s="8"/>
      <c r="AQ760" s="8"/>
      <c r="AS760" s="36"/>
      <c r="AT760" s="36"/>
      <c r="AU760" s="9"/>
      <c r="AV760" s="8"/>
      <c r="AW760" s="8"/>
      <c r="AX760" s="8"/>
      <c r="AY760" s="8"/>
      <c r="AZ760" s="8"/>
      <c r="BA760" s="8"/>
      <c r="BB760" s="8"/>
      <c r="BC760" s="8"/>
    </row>
    <row r="761" spans="1:55" x14ac:dyDescent="0.25">
      <c r="A761" s="45">
        <v>61.8</v>
      </c>
      <c r="B761" s="47" t="b">
        <v>1</v>
      </c>
      <c r="U761" s="36"/>
      <c r="V761" s="36"/>
      <c r="W761" s="9"/>
      <c r="X761" s="8"/>
      <c r="Y761" s="8"/>
      <c r="Z761" s="8"/>
      <c r="AA761" s="8"/>
      <c r="AB761" s="8"/>
      <c r="AC761" s="8"/>
      <c r="AD761" s="8"/>
      <c r="AE761" s="8"/>
      <c r="AG761" s="36"/>
      <c r="AH761" s="36"/>
      <c r="AI761" s="9"/>
      <c r="AJ761" s="8"/>
      <c r="AK761" s="8"/>
      <c r="AL761" s="8"/>
      <c r="AM761" s="8"/>
      <c r="AN761" s="8"/>
      <c r="AO761" s="8"/>
      <c r="AP761" s="8"/>
      <c r="AQ761" s="8"/>
      <c r="AS761" s="36"/>
      <c r="AT761" s="36"/>
      <c r="AU761" s="9"/>
      <c r="AV761" s="8"/>
      <c r="AW761" s="8"/>
      <c r="AX761" s="8"/>
      <c r="AY761" s="8"/>
      <c r="AZ761" s="8"/>
      <c r="BA761" s="8"/>
      <c r="BB761" s="8"/>
      <c r="BC761" s="8"/>
    </row>
    <row r="762" spans="1:55" x14ac:dyDescent="0.25">
      <c r="A762" s="45">
        <v>61.3</v>
      </c>
      <c r="B762" s="47" t="b">
        <v>1</v>
      </c>
      <c r="U762" s="36"/>
      <c r="V762" s="36"/>
      <c r="W762" s="9"/>
      <c r="X762" s="8"/>
      <c r="Y762" s="8"/>
      <c r="Z762" s="8"/>
      <c r="AA762" s="8"/>
      <c r="AB762" s="8"/>
      <c r="AC762" s="8"/>
      <c r="AD762" s="8"/>
      <c r="AE762" s="8"/>
      <c r="AG762" s="36"/>
      <c r="AH762" s="36"/>
      <c r="AI762" s="9"/>
      <c r="AJ762" s="8"/>
      <c r="AK762" s="8"/>
      <c r="AL762" s="8"/>
      <c r="AM762" s="8"/>
      <c r="AN762" s="8"/>
      <c r="AO762" s="8"/>
      <c r="AP762" s="8"/>
      <c r="AQ762" s="8"/>
      <c r="AS762" s="36"/>
      <c r="AT762" s="36"/>
      <c r="AU762" s="9"/>
      <c r="AV762" s="8"/>
      <c r="AW762" s="8"/>
      <c r="AX762" s="8"/>
      <c r="AY762" s="8"/>
      <c r="AZ762" s="8"/>
      <c r="BA762" s="8"/>
      <c r="BB762" s="8"/>
      <c r="BC762" s="8"/>
    </row>
    <row r="763" spans="1:55" x14ac:dyDescent="0.25">
      <c r="A763" s="45">
        <v>69</v>
      </c>
      <c r="B763" s="47" t="b">
        <v>1</v>
      </c>
      <c r="U763" s="36"/>
      <c r="V763" s="36"/>
      <c r="W763" s="9"/>
      <c r="X763" s="8"/>
      <c r="Y763" s="8"/>
      <c r="Z763" s="8"/>
      <c r="AA763" s="8"/>
      <c r="AB763" s="8"/>
      <c r="AC763" s="8"/>
      <c r="AD763" s="8"/>
      <c r="AE763" s="8"/>
      <c r="AG763" s="36"/>
      <c r="AH763" s="36"/>
      <c r="AI763" s="9"/>
      <c r="AJ763" s="8"/>
      <c r="AK763" s="8"/>
      <c r="AL763" s="8"/>
      <c r="AM763" s="8"/>
      <c r="AN763" s="8"/>
      <c r="AO763" s="8"/>
      <c r="AP763" s="8"/>
      <c r="AQ763" s="8"/>
      <c r="AS763" s="36"/>
      <c r="AT763" s="36"/>
      <c r="AU763" s="9"/>
      <c r="AV763" s="8"/>
      <c r="AW763" s="8"/>
      <c r="AX763" s="8"/>
      <c r="AY763" s="8"/>
      <c r="AZ763" s="8"/>
      <c r="BA763" s="8"/>
      <c r="BB763" s="8"/>
      <c r="BC763" s="8"/>
    </row>
    <row r="764" spans="1:55" x14ac:dyDescent="0.25">
      <c r="A764" s="45">
        <v>62</v>
      </c>
      <c r="B764" s="47" t="b">
        <v>1</v>
      </c>
      <c r="U764" s="36"/>
      <c r="V764" s="36"/>
      <c r="W764" s="9"/>
      <c r="X764" s="8"/>
      <c r="Y764" s="8"/>
      <c r="Z764" s="8"/>
      <c r="AA764" s="8"/>
      <c r="AB764" s="8"/>
      <c r="AC764" s="8"/>
      <c r="AD764" s="8"/>
      <c r="AE764" s="8"/>
      <c r="AG764" s="36"/>
      <c r="AH764" s="36"/>
      <c r="AI764" s="9"/>
      <c r="AJ764" s="8"/>
      <c r="AK764" s="8"/>
      <c r="AL764" s="8"/>
      <c r="AM764" s="8"/>
      <c r="AN764" s="8"/>
      <c r="AO764" s="8"/>
      <c r="AP764" s="8"/>
      <c r="AQ764" s="8"/>
      <c r="AS764" s="36"/>
      <c r="AT764" s="36"/>
      <c r="AU764" s="9"/>
      <c r="AV764" s="8"/>
      <c r="AW764" s="8"/>
      <c r="AX764" s="8"/>
      <c r="AY764" s="8"/>
      <c r="AZ764" s="8"/>
      <c r="BA764" s="8"/>
      <c r="BB764" s="8"/>
      <c r="BC764" s="8"/>
    </row>
    <row r="765" spans="1:55" x14ac:dyDescent="0.25">
      <c r="A765" s="45">
        <v>59.8</v>
      </c>
      <c r="B765" s="47" t="b">
        <v>1</v>
      </c>
      <c r="U765" s="36"/>
      <c r="V765" s="36"/>
      <c r="W765" s="9"/>
      <c r="X765" s="8"/>
      <c r="Y765" s="8"/>
      <c r="Z765" s="8"/>
      <c r="AA765" s="8"/>
      <c r="AB765" s="8"/>
      <c r="AC765" s="8"/>
      <c r="AD765" s="8"/>
      <c r="AE765" s="8"/>
      <c r="AG765" s="36"/>
      <c r="AH765" s="36"/>
      <c r="AI765" s="9"/>
      <c r="AJ765" s="8"/>
      <c r="AK765" s="8"/>
      <c r="AL765" s="8"/>
      <c r="AM765" s="8"/>
      <c r="AN765" s="8"/>
      <c r="AO765" s="8"/>
      <c r="AP765" s="8"/>
      <c r="AQ765" s="8"/>
      <c r="AS765" s="36"/>
      <c r="AT765" s="36"/>
      <c r="AU765" s="9"/>
      <c r="AV765" s="8"/>
      <c r="AW765" s="8"/>
      <c r="AX765" s="8"/>
      <c r="AY765" s="8"/>
      <c r="AZ765" s="8"/>
      <c r="BA765" s="8"/>
      <c r="BB765" s="8"/>
      <c r="BC765" s="8"/>
    </row>
    <row r="766" spans="1:55" x14ac:dyDescent="0.25">
      <c r="A766" s="45">
        <v>59.1</v>
      </c>
      <c r="B766" s="47" t="b">
        <v>1</v>
      </c>
      <c r="U766" s="36"/>
      <c r="V766" s="36"/>
      <c r="W766" s="9"/>
      <c r="X766" s="8"/>
      <c r="Y766" s="8"/>
      <c r="Z766" s="8"/>
      <c r="AA766" s="8"/>
      <c r="AB766" s="8"/>
      <c r="AC766" s="8"/>
      <c r="AD766" s="8"/>
      <c r="AE766" s="8"/>
      <c r="AG766" s="36"/>
      <c r="AH766" s="36"/>
      <c r="AI766" s="9"/>
      <c r="AJ766" s="8"/>
      <c r="AK766" s="8"/>
      <c r="AL766" s="8"/>
      <c r="AM766" s="8"/>
      <c r="AN766" s="8"/>
      <c r="AO766" s="8"/>
      <c r="AP766" s="8"/>
      <c r="AQ766" s="8"/>
      <c r="AS766" s="36"/>
      <c r="AT766" s="36"/>
      <c r="AU766" s="9"/>
      <c r="AV766" s="8"/>
      <c r="AW766" s="8"/>
      <c r="AX766" s="8"/>
      <c r="AY766" s="8"/>
      <c r="AZ766" s="8"/>
      <c r="BA766" s="8"/>
      <c r="BB766" s="8"/>
      <c r="BC766" s="8"/>
    </row>
    <row r="767" spans="1:55" x14ac:dyDescent="0.25">
      <c r="A767" s="45">
        <v>58.6</v>
      </c>
      <c r="B767" s="47" t="b">
        <v>1</v>
      </c>
      <c r="U767" s="36"/>
      <c r="V767" s="36"/>
      <c r="W767" s="9"/>
      <c r="X767" s="8"/>
      <c r="Y767" s="8"/>
      <c r="Z767" s="8"/>
      <c r="AA767" s="8"/>
      <c r="AB767" s="8"/>
      <c r="AC767" s="8"/>
      <c r="AD767" s="8"/>
      <c r="AE767" s="8"/>
      <c r="AG767" s="36"/>
      <c r="AH767" s="36"/>
      <c r="AI767" s="9"/>
      <c r="AJ767" s="8"/>
      <c r="AK767" s="8"/>
      <c r="AL767" s="8"/>
      <c r="AM767" s="8"/>
      <c r="AN767" s="8"/>
      <c r="AO767" s="8"/>
      <c r="AP767" s="8"/>
      <c r="AQ767" s="8"/>
      <c r="AS767" s="36"/>
      <c r="AT767" s="36"/>
      <c r="AU767" s="9"/>
      <c r="AV767" s="8"/>
      <c r="AW767" s="8"/>
      <c r="AX767" s="8"/>
      <c r="AY767" s="8"/>
      <c r="AZ767" s="8"/>
      <c r="BA767" s="8"/>
      <c r="BB767" s="8"/>
      <c r="BC767" s="8"/>
    </row>
    <row r="768" spans="1:55" x14ac:dyDescent="0.25">
      <c r="A768" s="45">
        <v>58.1</v>
      </c>
      <c r="B768" s="47" t="b">
        <v>1</v>
      </c>
      <c r="U768" s="36"/>
      <c r="V768" s="36"/>
      <c r="W768" s="9"/>
      <c r="X768" s="8"/>
      <c r="Y768" s="8"/>
      <c r="Z768" s="8"/>
      <c r="AA768" s="8"/>
      <c r="AB768" s="8"/>
      <c r="AC768" s="8"/>
      <c r="AD768" s="8"/>
      <c r="AE768" s="8"/>
      <c r="AG768" s="36"/>
      <c r="AH768" s="36"/>
      <c r="AI768" s="9"/>
      <c r="AJ768" s="8"/>
      <c r="AK768" s="8"/>
      <c r="AL768" s="8"/>
      <c r="AM768" s="8"/>
      <c r="AN768" s="8"/>
      <c r="AO768" s="8"/>
      <c r="AP768" s="8"/>
      <c r="AQ768" s="8"/>
      <c r="AS768" s="36"/>
      <c r="AT768" s="36"/>
      <c r="AU768" s="9"/>
      <c r="AV768" s="8"/>
      <c r="AW768" s="8"/>
      <c r="AX768" s="8"/>
      <c r="AY768" s="8"/>
      <c r="AZ768" s="8"/>
      <c r="BA768" s="8"/>
      <c r="BB768" s="8"/>
      <c r="BC768" s="8"/>
    </row>
    <row r="769" spans="1:55" x14ac:dyDescent="0.25">
      <c r="A769" s="45">
        <v>58</v>
      </c>
      <c r="B769" s="47" t="b">
        <v>1</v>
      </c>
      <c r="U769" s="36"/>
      <c r="V769" s="36"/>
      <c r="W769" s="9"/>
      <c r="X769" s="8"/>
      <c r="Y769" s="8"/>
      <c r="Z769" s="8"/>
      <c r="AA769" s="8"/>
      <c r="AB769" s="8"/>
      <c r="AC769" s="8"/>
      <c r="AD769" s="8"/>
      <c r="AE769" s="8"/>
      <c r="AG769" s="36"/>
      <c r="AH769" s="36"/>
      <c r="AI769" s="9"/>
      <c r="AJ769" s="8"/>
      <c r="AK769" s="8"/>
      <c r="AL769" s="8"/>
      <c r="AM769" s="8"/>
      <c r="AN769" s="8"/>
      <c r="AO769" s="8"/>
      <c r="AP769" s="8"/>
      <c r="AQ769" s="8"/>
      <c r="AS769" s="36"/>
      <c r="AT769" s="36"/>
      <c r="AU769" s="9"/>
      <c r="AV769" s="8"/>
      <c r="AW769" s="8"/>
      <c r="AX769" s="8"/>
      <c r="AY769" s="8"/>
      <c r="AZ769" s="8"/>
      <c r="BA769" s="8"/>
      <c r="BB769" s="8"/>
      <c r="BC769" s="8"/>
    </row>
    <row r="770" spans="1:55" x14ac:dyDescent="0.25">
      <c r="A770" s="45">
        <v>57.9</v>
      </c>
      <c r="B770" s="47" t="b">
        <v>1</v>
      </c>
      <c r="U770" s="36"/>
      <c r="V770" s="36"/>
      <c r="W770" s="9"/>
      <c r="X770" s="8"/>
      <c r="Y770" s="8"/>
      <c r="Z770" s="8"/>
      <c r="AA770" s="8"/>
      <c r="AB770" s="8"/>
      <c r="AC770" s="8"/>
      <c r="AD770" s="8"/>
      <c r="AE770" s="8"/>
      <c r="AG770" s="36"/>
      <c r="AH770" s="36"/>
      <c r="AI770" s="9"/>
      <c r="AJ770" s="8"/>
      <c r="AK770" s="8"/>
      <c r="AL770" s="8"/>
      <c r="AM770" s="8"/>
      <c r="AN770" s="8"/>
      <c r="AO770" s="8"/>
      <c r="AP770" s="8"/>
      <c r="AQ770" s="8"/>
      <c r="AS770" s="36"/>
      <c r="AT770" s="36"/>
      <c r="AU770" s="9"/>
      <c r="AV770" s="8"/>
      <c r="AW770" s="8"/>
      <c r="AX770" s="8"/>
      <c r="AY770" s="8"/>
      <c r="AZ770" s="8"/>
      <c r="BA770" s="8"/>
      <c r="BB770" s="8"/>
      <c r="BC770" s="8"/>
    </row>
    <row r="771" spans="1:55" x14ac:dyDescent="0.25">
      <c r="A771" s="45">
        <v>57.7</v>
      </c>
      <c r="B771" s="47" t="b">
        <v>1</v>
      </c>
      <c r="U771" s="36"/>
      <c r="V771" s="36"/>
      <c r="W771" s="9"/>
      <c r="X771" s="8"/>
      <c r="Y771" s="8"/>
      <c r="Z771" s="8"/>
      <c r="AA771" s="8"/>
      <c r="AB771" s="8"/>
      <c r="AC771" s="8"/>
      <c r="AD771" s="8"/>
      <c r="AE771" s="8"/>
      <c r="AG771" s="36"/>
      <c r="AH771" s="36"/>
      <c r="AI771" s="9"/>
      <c r="AJ771" s="8"/>
      <c r="AK771" s="8"/>
      <c r="AL771" s="8"/>
      <c r="AM771" s="8"/>
      <c r="AN771" s="8"/>
      <c r="AO771" s="8"/>
      <c r="AP771" s="8"/>
      <c r="AQ771" s="8"/>
      <c r="AS771" s="36"/>
      <c r="AT771" s="36"/>
      <c r="AU771" s="9"/>
      <c r="AV771" s="8"/>
      <c r="AW771" s="8"/>
      <c r="AX771" s="8"/>
      <c r="AY771" s="8"/>
      <c r="AZ771" s="8"/>
      <c r="BA771" s="8"/>
      <c r="BB771" s="8"/>
      <c r="BC771" s="8"/>
    </row>
    <row r="772" spans="1:55" x14ac:dyDescent="0.25">
      <c r="A772" s="45">
        <v>57.4</v>
      </c>
      <c r="B772" s="47" t="b">
        <v>1</v>
      </c>
      <c r="U772" s="36"/>
      <c r="V772" s="36"/>
      <c r="W772" s="9"/>
      <c r="X772" s="8"/>
      <c r="Y772" s="8"/>
      <c r="Z772" s="8"/>
      <c r="AA772" s="8"/>
      <c r="AB772" s="8"/>
      <c r="AC772" s="8"/>
      <c r="AD772" s="8"/>
      <c r="AE772" s="8"/>
      <c r="AG772" s="36"/>
      <c r="AH772" s="36"/>
      <c r="AI772" s="9"/>
      <c r="AJ772" s="8"/>
      <c r="AK772" s="8"/>
      <c r="AL772" s="8"/>
      <c r="AM772" s="8"/>
      <c r="AN772" s="8"/>
      <c r="AO772" s="8"/>
      <c r="AP772" s="8"/>
      <c r="AQ772" s="8"/>
      <c r="AS772" s="36"/>
      <c r="AT772" s="36"/>
      <c r="AU772" s="9"/>
      <c r="AV772" s="8"/>
      <c r="AW772" s="8"/>
      <c r="AX772" s="8"/>
      <c r="AY772" s="8"/>
      <c r="AZ772" s="8"/>
      <c r="BA772" s="8"/>
      <c r="BB772" s="8"/>
      <c r="BC772" s="8"/>
    </row>
    <row r="773" spans="1:55" x14ac:dyDescent="0.25">
      <c r="A773" s="45" t="str">
        <v/>
      </c>
      <c r="B773" s="47" t="b">
        <v>0</v>
      </c>
      <c r="U773" s="36"/>
      <c r="V773" s="36"/>
      <c r="W773" s="9"/>
      <c r="X773" s="8"/>
      <c r="Y773" s="8"/>
      <c r="Z773" s="8"/>
      <c r="AA773" s="8"/>
      <c r="AB773" s="8"/>
      <c r="AC773" s="8"/>
      <c r="AD773" s="8"/>
      <c r="AE773" s="8"/>
      <c r="AG773" s="36"/>
      <c r="AH773" s="36"/>
      <c r="AI773" s="9"/>
      <c r="AJ773" s="8"/>
      <c r="AK773" s="8"/>
      <c r="AL773" s="8"/>
      <c r="AM773" s="8"/>
      <c r="AN773" s="8"/>
      <c r="AO773" s="8"/>
      <c r="AP773" s="8"/>
      <c r="AQ773" s="8"/>
      <c r="AS773" s="36"/>
      <c r="AT773" s="36"/>
      <c r="AU773" s="9"/>
      <c r="AV773" s="8"/>
      <c r="AW773" s="8"/>
      <c r="AX773" s="8"/>
      <c r="AY773" s="8"/>
      <c r="AZ773" s="8"/>
      <c r="BA773" s="8"/>
      <c r="BB773" s="8"/>
      <c r="BC773" s="8"/>
    </row>
    <row r="774" spans="1:55" x14ac:dyDescent="0.25">
      <c r="A774" s="45">
        <v>73.900000000000006</v>
      </c>
      <c r="B774" s="47" t="b">
        <v>1</v>
      </c>
      <c r="U774" s="36"/>
      <c r="V774" s="36"/>
      <c r="W774" s="9"/>
      <c r="X774" s="8"/>
      <c r="Y774" s="8"/>
      <c r="Z774" s="8"/>
      <c r="AA774" s="8"/>
      <c r="AB774" s="8"/>
      <c r="AC774" s="8"/>
      <c r="AD774" s="8"/>
      <c r="AE774" s="8"/>
      <c r="AG774" s="36"/>
      <c r="AH774" s="36"/>
      <c r="AI774" s="9"/>
      <c r="AJ774" s="8"/>
      <c r="AK774" s="8"/>
      <c r="AL774" s="8"/>
      <c r="AM774" s="8"/>
      <c r="AN774" s="8"/>
      <c r="AO774" s="8"/>
      <c r="AP774" s="8"/>
      <c r="AQ774" s="8"/>
      <c r="AS774" s="36"/>
      <c r="AT774" s="36"/>
      <c r="AU774" s="9"/>
      <c r="AV774" s="8"/>
      <c r="AW774" s="8"/>
      <c r="AX774" s="8"/>
      <c r="AY774" s="8"/>
      <c r="AZ774" s="8"/>
      <c r="BA774" s="8"/>
      <c r="BB774" s="8"/>
      <c r="BC774" s="8"/>
    </row>
    <row r="775" spans="1:55" x14ac:dyDescent="0.25">
      <c r="A775" s="45">
        <v>73.599999999999994</v>
      </c>
      <c r="B775" s="47" t="b">
        <v>1</v>
      </c>
      <c r="U775" s="36"/>
      <c r="V775" s="36"/>
      <c r="W775" s="9"/>
      <c r="X775" s="8"/>
      <c r="Y775" s="8"/>
      <c r="Z775" s="8"/>
      <c r="AA775" s="8"/>
      <c r="AB775" s="8"/>
      <c r="AC775" s="8"/>
      <c r="AD775" s="8"/>
      <c r="AE775" s="8"/>
      <c r="AG775" s="36"/>
      <c r="AH775" s="36"/>
      <c r="AI775" s="9"/>
      <c r="AJ775" s="8"/>
      <c r="AK775" s="8"/>
      <c r="AL775" s="8"/>
      <c r="AM775" s="8"/>
      <c r="AN775" s="8"/>
      <c r="AO775" s="8"/>
      <c r="AP775" s="8"/>
      <c r="AQ775" s="8"/>
      <c r="AS775" s="36"/>
      <c r="AT775" s="36"/>
      <c r="AU775" s="9"/>
      <c r="AV775" s="8"/>
      <c r="AW775" s="8"/>
      <c r="AX775" s="8"/>
      <c r="AY775" s="8"/>
      <c r="AZ775" s="8"/>
      <c r="BA775" s="8"/>
      <c r="BB775" s="8"/>
      <c r="BC775" s="8"/>
    </row>
    <row r="776" spans="1:55" x14ac:dyDescent="0.25">
      <c r="A776" s="45">
        <v>73.400000000000006</v>
      </c>
      <c r="B776" s="47" t="b">
        <v>1</v>
      </c>
      <c r="U776" s="36"/>
      <c r="V776" s="36"/>
      <c r="W776" s="9"/>
      <c r="X776" s="8"/>
      <c r="Y776" s="8"/>
      <c r="Z776" s="8"/>
      <c r="AA776" s="8"/>
      <c r="AB776" s="8"/>
      <c r="AC776" s="8"/>
      <c r="AD776" s="8"/>
      <c r="AE776" s="8"/>
      <c r="AG776" s="36"/>
      <c r="AH776" s="36"/>
      <c r="AI776" s="9"/>
      <c r="AJ776" s="8"/>
      <c r="AK776" s="8"/>
      <c r="AL776" s="8"/>
      <c r="AM776" s="8"/>
      <c r="AN776" s="8"/>
      <c r="AO776" s="8"/>
      <c r="AP776" s="8"/>
      <c r="AQ776" s="8"/>
      <c r="AS776" s="36"/>
      <c r="AT776" s="36"/>
      <c r="AU776" s="9"/>
      <c r="AV776" s="8"/>
      <c r="AW776" s="8"/>
      <c r="AX776" s="8"/>
      <c r="AY776" s="8"/>
      <c r="AZ776" s="8"/>
      <c r="BA776" s="8"/>
      <c r="BB776" s="8"/>
      <c r="BC776" s="8"/>
    </row>
    <row r="777" spans="1:55" x14ac:dyDescent="0.25">
      <c r="A777" s="45">
        <v>72.099999999999994</v>
      </c>
      <c r="B777" s="47" t="b">
        <v>1</v>
      </c>
      <c r="U777" s="36"/>
      <c r="V777" s="36"/>
      <c r="W777" s="9"/>
      <c r="X777" s="8"/>
      <c r="Y777" s="8"/>
      <c r="Z777" s="8"/>
      <c r="AA777" s="8"/>
      <c r="AB777" s="8"/>
      <c r="AC777" s="8"/>
      <c r="AD777" s="8"/>
      <c r="AE777" s="8"/>
      <c r="AG777" s="36"/>
      <c r="AH777" s="36"/>
      <c r="AI777" s="9"/>
      <c r="AJ777" s="8"/>
      <c r="AK777" s="8"/>
      <c r="AL777" s="8"/>
      <c r="AM777" s="8"/>
      <c r="AN777" s="8"/>
      <c r="AO777" s="8"/>
      <c r="AP777" s="8"/>
      <c r="AQ777" s="8"/>
      <c r="AS777" s="36"/>
      <c r="AT777" s="36"/>
      <c r="AU777" s="9"/>
      <c r="AV777" s="8"/>
      <c r="AW777" s="8"/>
      <c r="AX777" s="8"/>
      <c r="AY777" s="8"/>
      <c r="AZ777" s="8"/>
      <c r="BA777" s="8"/>
      <c r="BB777" s="8"/>
      <c r="BC777" s="8"/>
    </row>
    <row r="778" spans="1:55" x14ac:dyDescent="0.25">
      <c r="A778" s="45">
        <v>73.099999999999994</v>
      </c>
      <c r="B778" s="47" t="b">
        <v>1</v>
      </c>
      <c r="U778" s="36"/>
      <c r="V778" s="36"/>
      <c r="W778" s="9"/>
      <c r="X778" s="8"/>
      <c r="Y778" s="8"/>
      <c r="Z778" s="8"/>
      <c r="AA778" s="8"/>
      <c r="AB778" s="8"/>
      <c r="AC778" s="8"/>
      <c r="AD778" s="8"/>
      <c r="AE778" s="8"/>
      <c r="AG778" s="36"/>
      <c r="AH778" s="36"/>
      <c r="AI778" s="9"/>
      <c r="AJ778" s="8"/>
      <c r="AK778" s="8"/>
      <c r="AL778" s="8"/>
      <c r="AM778" s="8"/>
      <c r="AN778" s="8"/>
      <c r="AO778" s="8"/>
      <c r="AP778" s="8"/>
      <c r="AQ778" s="8"/>
      <c r="AS778" s="36"/>
      <c r="AT778" s="36"/>
      <c r="AU778" s="9"/>
      <c r="AV778" s="8"/>
      <c r="AW778" s="8"/>
      <c r="AX778" s="8"/>
      <c r="AY778" s="8"/>
      <c r="AZ778" s="8"/>
      <c r="BA778" s="8"/>
      <c r="BB778" s="8"/>
      <c r="BC778" s="8"/>
    </row>
    <row r="779" spans="1:55" x14ac:dyDescent="0.25">
      <c r="A779" s="45">
        <v>72.7</v>
      </c>
      <c r="B779" s="47" t="b">
        <v>1</v>
      </c>
      <c r="U779" s="36"/>
      <c r="V779" s="36"/>
      <c r="W779" s="9"/>
      <c r="X779" s="8"/>
      <c r="Y779" s="8"/>
      <c r="Z779" s="8"/>
      <c r="AA779" s="8"/>
      <c r="AB779" s="8"/>
      <c r="AC779" s="8"/>
      <c r="AD779" s="8"/>
      <c r="AE779" s="8"/>
      <c r="AG779" s="36"/>
      <c r="AH779" s="36"/>
      <c r="AI779" s="9"/>
      <c r="AJ779" s="8"/>
      <c r="AK779" s="8"/>
      <c r="AL779" s="8"/>
      <c r="AM779" s="8"/>
      <c r="AN779" s="8"/>
      <c r="AO779" s="8"/>
      <c r="AP779" s="8"/>
      <c r="AQ779" s="8"/>
      <c r="AS779" s="36"/>
      <c r="AT779" s="36"/>
      <c r="AU779" s="9"/>
      <c r="AV779" s="8"/>
      <c r="AW779" s="8"/>
      <c r="AX779" s="8"/>
      <c r="AY779" s="8"/>
      <c r="AZ779" s="8"/>
      <c r="BA779" s="8"/>
      <c r="BB779" s="8"/>
      <c r="BC779" s="8"/>
    </row>
    <row r="780" spans="1:55" x14ac:dyDescent="0.25">
      <c r="A780" s="45">
        <v>73.599999999999994</v>
      </c>
      <c r="B780" s="47" t="b">
        <v>1</v>
      </c>
      <c r="U780" s="36"/>
      <c r="V780" s="36"/>
      <c r="W780" s="9"/>
      <c r="X780" s="8"/>
      <c r="Y780" s="8"/>
      <c r="Z780" s="8"/>
      <c r="AA780" s="8"/>
      <c r="AB780" s="8"/>
      <c r="AC780" s="8"/>
      <c r="AD780" s="8"/>
      <c r="AE780" s="8"/>
      <c r="AG780" s="36"/>
      <c r="AH780" s="36"/>
      <c r="AI780" s="9"/>
      <c r="AJ780" s="8"/>
      <c r="AK780" s="8"/>
      <c r="AL780" s="8"/>
      <c r="AM780" s="8"/>
      <c r="AN780" s="8"/>
      <c r="AO780" s="8"/>
      <c r="AP780" s="8"/>
      <c r="AQ780" s="8"/>
      <c r="AS780" s="36"/>
      <c r="AT780" s="36"/>
      <c r="AU780" s="9"/>
      <c r="AV780" s="8"/>
      <c r="AW780" s="8"/>
      <c r="AX780" s="8"/>
      <c r="AY780" s="8"/>
      <c r="AZ780" s="8"/>
      <c r="BA780" s="8"/>
      <c r="BB780" s="8"/>
      <c r="BC780" s="8"/>
    </row>
    <row r="781" spans="1:55" x14ac:dyDescent="0.25">
      <c r="A781" s="45">
        <v>73.3</v>
      </c>
      <c r="B781" s="47" t="b">
        <v>1</v>
      </c>
      <c r="U781" s="36"/>
      <c r="V781" s="36"/>
      <c r="W781" s="9"/>
      <c r="X781" s="8"/>
      <c r="Y781" s="8"/>
      <c r="Z781" s="8"/>
      <c r="AA781" s="8"/>
      <c r="AB781" s="8"/>
      <c r="AC781" s="8"/>
      <c r="AD781" s="8"/>
      <c r="AE781" s="8"/>
      <c r="AG781" s="36"/>
      <c r="AH781" s="36"/>
      <c r="AI781" s="9"/>
      <c r="AJ781" s="8"/>
      <c r="AK781" s="8"/>
      <c r="AL781" s="8"/>
      <c r="AM781" s="8"/>
      <c r="AN781" s="8"/>
      <c r="AO781" s="8"/>
      <c r="AP781" s="8"/>
      <c r="AQ781" s="8"/>
      <c r="AS781" s="36"/>
      <c r="AT781" s="36"/>
      <c r="AU781" s="9"/>
      <c r="AV781" s="8"/>
      <c r="AW781" s="8"/>
      <c r="AX781" s="8"/>
      <c r="AY781" s="8"/>
      <c r="AZ781" s="8"/>
      <c r="BA781" s="8"/>
      <c r="BB781" s="8"/>
      <c r="BC781" s="8"/>
    </row>
    <row r="782" spans="1:55" x14ac:dyDescent="0.25">
      <c r="A782" s="45">
        <v>72.900000000000006</v>
      </c>
      <c r="B782" s="47" t="b">
        <v>1</v>
      </c>
      <c r="U782" s="36"/>
      <c r="V782" s="36"/>
      <c r="W782" s="9"/>
      <c r="X782" s="8"/>
      <c r="Y782" s="8"/>
      <c r="Z782" s="8"/>
      <c r="AA782" s="8"/>
      <c r="AB782" s="8"/>
      <c r="AC782" s="8"/>
      <c r="AD782" s="8"/>
      <c r="AE782" s="8"/>
      <c r="AG782" s="36"/>
      <c r="AH782" s="36"/>
      <c r="AI782" s="9"/>
      <c r="AJ782" s="8"/>
      <c r="AK782" s="8"/>
      <c r="AL782" s="8"/>
      <c r="AM782" s="8"/>
      <c r="AN782" s="8"/>
      <c r="AO782" s="8"/>
      <c r="AP782" s="8"/>
      <c r="AQ782" s="8"/>
      <c r="AS782" s="36"/>
      <c r="AT782" s="36"/>
      <c r="AU782" s="9"/>
      <c r="AV782" s="8"/>
      <c r="AW782" s="8"/>
      <c r="AX782" s="8"/>
      <c r="AY782" s="8"/>
      <c r="AZ782" s="8"/>
      <c r="BA782" s="8"/>
      <c r="BB782" s="8"/>
      <c r="BC782" s="8"/>
    </row>
    <row r="783" spans="1:55" x14ac:dyDescent="0.25">
      <c r="A783" s="45">
        <v>72.3</v>
      </c>
      <c r="B783" s="47" t="b">
        <v>1</v>
      </c>
      <c r="U783" s="36"/>
      <c r="V783" s="36"/>
      <c r="W783" s="9"/>
      <c r="X783" s="8"/>
      <c r="Y783" s="8"/>
      <c r="Z783" s="8"/>
      <c r="AA783" s="8"/>
      <c r="AB783" s="8"/>
      <c r="AC783" s="8"/>
      <c r="AD783" s="8"/>
      <c r="AE783" s="8"/>
      <c r="AG783" s="36"/>
      <c r="AH783" s="36"/>
      <c r="AI783" s="9"/>
      <c r="AJ783" s="8"/>
      <c r="AK783" s="8"/>
      <c r="AL783" s="8"/>
      <c r="AM783" s="8"/>
      <c r="AN783" s="8"/>
      <c r="AO783" s="8"/>
      <c r="AP783" s="8"/>
      <c r="AQ783" s="8"/>
      <c r="AS783" s="36"/>
      <c r="AT783" s="36"/>
      <c r="AU783" s="9"/>
      <c r="AV783" s="8"/>
      <c r="AW783" s="8"/>
      <c r="AX783" s="8"/>
      <c r="AY783" s="8"/>
      <c r="AZ783" s="8"/>
      <c r="BA783" s="8"/>
      <c r="BB783" s="8"/>
      <c r="BC783" s="8"/>
    </row>
    <row r="784" spans="1:55" x14ac:dyDescent="0.25">
      <c r="A784" s="45">
        <v>69.7</v>
      </c>
      <c r="B784" s="47" t="b">
        <v>1</v>
      </c>
      <c r="U784" s="36"/>
      <c r="V784" s="36"/>
      <c r="W784" s="9"/>
      <c r="X784" s="8"/>
      <c r="Y784" s="8"/>
      <c r="Z784" s="8"/>
      <c r="AA784" s="8"/>
      <c r="AB784" s="8"/>
      <c r="AC784" s="8"/>
      <c r="AD784" s="8"/>
      <c r="AE784" s="8"/>
      <c r="AG784" s="36"/>
      <c r="AH784" s="36"/>
      <c r="AI784" s="9"/>
      <c r="AJ784" s="8"/>
      <c r="AK784" s="8"/>
      <c r="AL784" s="8"/>
      <c r="AM784" s="8"/>
      <c r="AN784" s="8"/>
      <c r="AO784" s="8"/>
      <c r="AP784" s="8"/>
      <c r="AQ784" s="8"/>
      <c r="AS784" s="36"/>
      <c r="AT784" s="36"/>
      <c r="AU784" s="9"/>
      <c r="AV784" s="8"/>
      <c r="AW784" s="8"/>
      <c r="AX784" s="8"/>
      <c r="AY784" s="8"/>
      <c r="AZ784" s="8"/>
      <c r="BA784" s="8"/>
      <c r="BB784" s="8"/>
      <c r="BC784" s="8"/>
    </row>
    <row r="785" spans="1:55" x14ac:dyDescent="0.25">
      <c r="A785" s="45">
        <v>69.3</v>
      </c>
      <c r="B785" s="47" t="b">
        <v>1</v>
      </c>
      <c r="U785" s="36"/>
      <c r="V785" s="36"/>
      <c r="W785" s="9"/>
      <c r="X785" s="8"/>
      <c r="Y785" s="8"/>
      <c r="Z785" s="8"/>
      <c r="AA785" s="8"/>
      <c r="AB785" s="8"/>
      <c r="AC785" s="8"/>
      <c r="AD785" s="8"/>
      <c r="AE785" s="8"/>
      <c r="AG785" s="36"/>
      <c r="AH785" s="36"/>
      <c r="AI785" s="9"/>
      <c r="AJ785" s="8"/>
      <c r="AK785" s="8"/>
      <c r="AL785" s="8"/>
      <c r="AM785" s="8"/>
      <c r="AN785" s="8"/>
      <c r="AO785" s="8"/>
      <c r="AP785" s="8"/>
      <c r="AQ785" s="8"/>
      <c r="AS785" s="36"/>
      <c r="AT785" s="36"/>
      <c r="AU785" s="9"/>
      <c r="AV785" s="8"/>
      <c r="AW785" s="8"/>
      <c r="AX785" s="8"/>
      <c r="AY785" s="8"/>
      <c r="AZ785" s="8"/>
      <c r="BA785" s="8"/>
      <c r="BB785" s="8"/>
      <c r="BC785" s="8"/>
    </row>
    <row r="786" spans="1:55" x14ac:dyDescent="0.25">
      <c r="A786" s="45">
        <v>73</v>
      </c>
      <c r="B786" s="47" t="b">
        <v>1</v>
      </c>
      <c r="U786" s="36"/>
      <c r="V786" s="36"/>
      <c r="W786" s="9"/>
      <c r="X786" s="8"/>
      <c r="Y786" s="8"/>
      <c r="Z786" s="8"/>
      <c r="AA786" s="8"/>
      <c r="AB786" s="8"/>
      <c r="AC786" s="8"/>
      <c r="AD786" s="8"/>
      <c r="AE786" s="8"/>
      <c r="AG786" s="36"/>
      <c r="AH786" s="36"/>
      <c r="AI786" s="9"/>
      <c r="AJ786" s="8"/>
      <c r="AK786" s="8"/>
      <c r="AL786" s="8"/>
      <c r="AM786" s="8"/>
      <c r="AN786" s="8"/>
      <c r="AO786" s="8"/>
      <c r="AP786" s="8"/>
      <c r="AQ786" s="8"/>
      <c r="AS786" s="36"/>
      <c r="AT786" s="36"/>
      <c r="AU786" s="9"/>
      <c r="AV786" s="8"/>
      <c r="AW786" s="8"/>
      <c r="AX786" s="8"/>
      <c r="AY786" s="8"/>
      <c r="AZ786" s="8"/>
      <c r="BA786" s="8"/>
      <c r="BB786" s="8"/>
      <c r="BC786" s="8"/>
    </row>
    <row r="787" spans="1:55" x14ac:dyDescent="0.25">
      <c r="A787" s="45">
        <v>71.400000000000006</v>
      </c>
      <c r="B787" s="47" t="b">
        <v>1</v>
      </c>
      <c r="U787" s="36"/>
      <c r="V787" s="36"/>
      <c r="W787" s="9"/>
      <c r="X787" s="8"/>
      <c r="Y787" s="8"/>
      <c r="Z787" s="8"/>
      <c r="AA787" s="8"/>
      <c r="AB787" s="8"/>
      <c r="AC787" s="8"/>
      <c r="AD787" s="8"/>
      <c r="AE787" s="8"/>
      <c r="AG787" s="36"/>
      <c r="AH787" s="36"/>
      <c r="AI787" s="9"/>
      <c r="AJ787" s="8"/>
      <c r="AK787" s="8"/>
      <c r="AL787" s="8"/>
      <c r="AM787" s="8"/>
      <c r="AN787" s="8"/>
      <c r="AO787" s="8"/>
      <c r="AP787" s="8"/>
      <c r="AQ787" s="8"/>
      <c r="AS787" s="36"/>
      <c r="AT787" s="36"/>
      <c r="AU787" s="9"/>
      <c r="AV787" s="8"/>
      <c r="AW787" s="8"/>
      <c r="AX787" s="8"/>
      <c r="AY787" s="8"/>
      <c r="AZ787" s="8"/>
      <c r="BA787" s="8"/>
      <c r="BB787" s="8"/>
      <c r="BC787" s="8"/>
    </row>
    <row r="788" spans="1:55" x14ac:dyDescent="0.25">
      <c r="A788" s="45">
        <v>71.2</v>
      </c>
      <c r="B788" s="47" t="b">
        <v>1</v>
      </c>
      <c r="U788" s="36"/>
      <c r="V788" s="36"/>
      <c r="W788" s="9"/>
      <c r="X788" s="8"/>
      <c r="Y788" s="8"/>
      <c r="Z788" s="8"/>
      <c r="AA788" s="8"/>
      <c r="AB788" s="8"/>
      <c r="AC788" s="8"/>
      <c r="AD788" s="8"/>
      <c r="AE788" s="8"/>
      <c r="AG788" s="36"/>
      <c r="AH788" s="36"/>
      <c r="AI788" s="9"/>
      <c r="AJ788" s="8"/>
      <c r="AK788" s="8"/>
      <c r="AL788" s="8"/>
      <c r="AM788" s="8"/>
      <c r="AN788" s="8"/>
      <c r="AO788" s="8"/>
      <c r="AP788" s="8"/>
      <c r="AQ788" s="8"/>
      <c r="AS788" s="36"/>
      <c r="AT788" s="36"/>
      <c r="AU788" s="9"/>
      <c r="AV788" s="8"/>
      <c r="AW788" s="8"/>
      <c r="AX788" s="8"/>
      <c r="AY788" s="8"/>
      <c r="AZ788" s="8"/>
      <c r="BA788" s="8"/>
      <c r="BB788" s="8"/>
      <c r="BC788" s="8"/>
    </row>
    <row r="789" spans="1:55" x14ac:dyDescent="0.25">
      <c r="A789" s="45">
        <v>72</v>
      </c>
      <c r="B789" s="47" t="b">
        <v>1</v>
      </c>
      <c r="U789" s="36"/>
      <c r="V789" s="36"/>
      <c r="W789" s="9"/>
      <c r="X789" s="8"/>
      <c r="Y789" s="8"/>
      <c r="Z789" s="8"/>
      <c r="AA789" s="8"/>
      <c r="AB789" s="8"/>
      <c r="AC789" s="8"/>
      <c r="AD789" s="8"/>
      <c r="AE789" s="8"/>
      <c r="AG789" s="36"/>
      <c r="AH789" s="36"/>
      <c r="AI789" s="9"/>
      <c r="AJ789" s="8"/>
      <c r="AK789" s="8"/>
      <c r="AL789" s="8"/>
      <c r="AM789" s="8"/>
      <c r="AN789" s="8"/>
      <c r="AO789" s="8"/>
      <c r="AP789" s="8"/>
      <c r="AQ789" s="8"/>
      <c r="AS789" s="36"/>
      <c r="AT789" s="36"/>
      <c r="AU789" s="9"/>
      <c r="AV789" s="8"/>
      <c r="AW789" s="8"/>
      <c r="AX789" s="8"/>
      <c r="AY789" s="8"/>
      <c r="AZ789" s="8"/>
      <c r="BA789" s="8"/>
      <c r="BB789" s="8"/>
      <c r="BC789" s="8"/>
    </row>
    <row r="790" spans="1:55" x14ac:dyDescent="0.25">
      <c r="A790" s="45">
        <v>76.2</v>
      </c>
      <c r="B790" s="47" t="b">
        <v>1</v>
      </c>
      <c r="U790" s="36"/>
      <c r="V790" s="36"/>
      <c r="W790" s="9"/>
      <c r="X790" s="8"/>
      <c r="Y790" s="8"/>
      <c r="Z790" s="8"/>
      <c r="AA790" s="8"/>
      <c r="AB790" s="8"/>
      <c r="AC790" s="8"/>
      <c r="AD790" s="8"/>
      <c r="AE790" s="8"/>
      <c r="AG790" s="36"/>
      <c r="AH790" s="36"/>
      <c r="AI790" s="9"/>
      <c r="AJ790" s="8"/>
      <c r="AK790" s="8"/>
      <c r="AL790" s="8"/>
      <c r="AM790" s="8"/>
      <c r="AN790" s="8"/>
      <c r="AO790" s="8"/>
      <c r="AP790" s="8"/>
      <c r="AQ790" s="8"/>
      <c r="AS790" s="36"/>
      <c r="AT790" s="36"/>
      <c r="AU790" s="9"/>
      <c r="AV790" s="8"/>
      <c r="AW790" s="8"/>
      <c r="AX790" s="8"/>
      <c r="AY790" s="8"/>
      <c r="AZ790" s="8"/>
      <c r="BA790" s="8"/>
      <c r="BB790" s="8"/>
      <c r="BC790" s="8"/>
    </row>
    <row r="791" spans="1:55" x14ac:dyDescent="0.25">
      <c r="A791" s="45">
        <v>76</v>
      </c>
      <c r="B791" s="47" t="b">
        <v>1</v>
      </c>
      <c r="U791" s="36"/>
      <c r="V791" s="36"/>
      <c r="W791" s="9"/>
      <c r="X791" s="8"/>
      <c r="Y791" s="8"/>
      <c r="Z791" s="8"/>
      <c r="AA791" s="8"/>
      <c r="AB791" s="8"/>
      <c r="AC791" s="8"/>
      <c r="AD791" s="8"/>
      <c r="AE791" s="8"/>
      <c r="AG791" s="36"/>
      <c r="AH791" s="36"/>
      <c r="AI791" s="9"/>
      <c r="AJ791" s="8"/>
      <c r="AK791" s="8"/>
      <c r="AL791" s="8"/>
      <c r="AM791" s="8"/>
      <c r="AN791" s="8"/>
      <c r="AO791" s="8"/>
      <c r="AP791" s="8"/>
      <c r="AQ791" s="8"/>
      <c r="AS791" s="36"/>
      <c r="AT791" s="36"/>
      <c r="AU791" s="9"/>
      <c r="AV791" s="8"/>
      <c r="AW791" s="8"/>
      <c r="AX791" s="8"/>
      <c r="AY791" s="8"/>
      <c r="AZ791" s="8"/>
      <c r="BA791" s="8"/>
      <c r="BB791" s="8"/>
      <c r="BC791" s="8"/>
    </row>
    <row r="792" spans="1:55" x14ac:dyDescent="0.25">
      <c r="A792" s="45">
        <v>76</v>
      </c>
      <c r="B792" s="47" t="b">
        <v>1</v>
      </c>
      <c r="U792" s="36"/>
      <c r="V792" s="36"/>
      <c r="W792" s="9"/>
      <c r="X792" s="8"/>
      <c r="Y792" s="8"/>
      <c r="Z792" s="8"/>
      <c r="AA792" s="8"/>
      <c r="AB792" s="8"/>
      <c r="AC792" s="8"/>
      <c r="AD792" s="8"/>
      <c r="AE792" s="8"/>
      <c r="AG792" s="36"/>
      <c r="AH792" s="36"/>
      <c r="AI792" s="9"/>
      <c r="AJ792" s="8"/>
      <c r="AK792" s="8"/>
      <c r="AL792" s="8"/>
      <c r="AM792" s="8"/>
      <c r="AN792" s="8"/>
      <c r="AO792" s="8"/>
      <c r="AP792" s="8"/>
      <c r="AQ792" s="8"/>
      <c r="AS792" s="36"/>
      <c r="AT792" s="36"/>
      <c r="AU792" s="9"/>
      <c r="AV792" s="8"/>
      <c r="AW792" s="8"/>
      <c r="AX792" s="8"/>
      <c r="AY792" s="8"/>
      <c r="AZ792" s="8"/>
      <c r="BA792" s="8"/>
      <c r="BB792" s="8"/>
      <c r="BC792" s="8"/>
    </row>
    <row r="793" spans="1:55" x14ac:dyDescent="0.25">
      <c r="A793" s="45">
        <v>75.5</v>
      </c>
      <c r="B793" s="47" t="b">
        <v>1</v>
      </c>
      <c r="U793" s="36"/>
      <c r="V793" s="36"/>
      <c r="W793" s="9"/>
      <c r="X793" s="8"/>
      <c r="Y793" s="8"/>
      <c r="Z793" s="8"/>
      <c r="AA793" s="8"/>
      <c r="AB793" s="8"/>
      <c r="AC793" s="8"/>
      <c r="AD793" s="8"/>
      <c r="AE793" s="8"/>
      <c r="AG793" s="36"/>
      <c r="AH793" s="36"/>
      <c r="AI793" s="9"/>
      <c r="AJ793" s="8"/>
      <c r="AK793" s="8"/>
      <c r="AL793" s="8"/>
      <c r="AM793" s="8"/>
      <c r="AN793" s="8"/>
      <c r="AO793" s="8"/>
      <c r="AP793" s="8"/>
      <c r="AQ793" s="8"/>
      <c r="AS793" s="36"/>
      <c r="AT793" s="36"/>
      <c r="AU793" s="9"/>
      <c r="AV793" s="8"/>
      <c r="AW793" s="8"/>
      <c r="AX793" s="8"/>
      <c r="AY793" s="8"/>
      <c r="AZ793" s="8"/>
      <c r="BA793" s="8"/>
      <c r="BB793" s="8"/>
      <c r="BC793" s="8"/>
    </row>
    <row r="794" spans="1:55" x14ac:dyDescent="0.25">
      <c r="A794" s="45">
        <v>75.3</v>
      </c>
      <c r="B794" s="47" t="b">
        <v>1</v>
      </c>
      <c r="U794" s="36"/>
      <c r="V794" s="36"/>
      <c r="W794" s="9"/>
      <c r="X794" s="8"/>
      <c r="Y794" s="8"/>
      <c r="Z794" s="8"/>
      <c r="AA794" s="8"/>
      <c r="AB794" s="8"/>
      <c r="AC794" s="8"/>
      <c r="AD794" s="8"/>
      <c r="AE794" s="8"/>
      <c r="AG794" s="36"/>
      <c r="AH794" s="36"/>
      <c r="AI794" s="9"/>
      <c r="AJ794" s="8"/>
      <c r="AK794" s="8"/>
      <c r="AL794" s="8"/>
      <c r="AM794" s="8"/>
      <c r="AN794" s="8"/>
      <c r="AO794" s="8"/>
      <c r="AP794" s="8"/>
      <c r="AQ794" s="8"/>
      <c r="AS794" s="36"/>
      <c r="AT794" s="36"/>
      <c r="AU794" s="9"/>
      <c r="AV794" s="8"/>
      <c r="AW794" s="8"/>
      <c r="AX794" s="8"/>
      <c r="AY794" s="8"/>
      <c r="AZ794" s="8"/>
      <c r="BA794" s="8"/>
      <c r="BB794" s="8"/>
      <c r="BC794" s="8"/>
    </row>
    <row r="795" spans="1:55" x14ac:dyDescent="0.25">
      <c r="A795" s="45">
        <v>75</v>
      </c>
      <c r="B795" s="47" t="b">
        <v>1</v>
      </c>
      <c r="U795" s="36"/>
      <c r="V795" s="36"/>
      <c r="W795" s="9"/>
      <c r="X795" s="8"/>
      <c r="Y795" s="8"/>
      <c r="Z795" s="8"/>
      <c r="AA795" s="8"/>
      <c r="AB795" s="8"/>
      <c r="AC795" s="8"/>
      <c r="AD795" s="8"/>
      <c r="AE795" s="8"/>
      <c r="AG795" s="36"/>
      <c r="AH795" s="36"/>
      <c r="AI795" s="9"/>
      <c r="AJ795" s="8"/>
      <c r="AK795" s="8"/>
      <c r="AL795" s="8"/>
      <c r="AM795" s="8"/>
      <c r="AN795" s="8"/>
      <c r="AO795" s="8"/>
      <c r="AP795" s="8"/>
      <c r="AQ795" s="8"/>
      <c r="AS795" s="36"/>
      <c r="AT795" s="36"/>
      <c r="AU795" s="9"/>
      <c r="AV795" s="8"/>
      <c r="AW795" s="8"/>
      <c r="AX795" s="8"/>
      <c r="AY795" s="8"/>
      <c r="AZ795" s="8"/>
      <c r="BA795" s="8"/>
      <c r="BB795" s="8"/>
      <c r="BC795" s="8"/>
    </row>
    <row r="796" spans="1:55" x14ac:dyDescent="0.25">
      <c r="A796" s="45">
        <v>75.099999999999994</v>
      </c>
      <c r="B796" s="47" t="b">
        <v>1</v>
      </c>
      <c r="U796" s="36"/>
      <c r="V796" s="36"/>
      <c r="W796" s="9"/>
      <c r="X796" s="8"/>
      <c r="Y796" s="8"/>
      <c r="Z796" s="8"/>
      <c r="AA796" s="8"/>
      <c r="AB796" s="8"/>
      <c r="AC796" s="8"/>
      <c r="AD796" s="8"/>
      <c r="AE796" s="8"/>
      <c r="AG796" s="36"/>
      <c r="AH796" s="36"/>
      <c r="AI796" s="9"/>
      <c r="AJ796" s="8"/>
      <c r="AK796" s="8"/>
      <c r="AL796" s="8"/>
      <c r="AM796" s="8"/>
      <c r="AN796" s="8"/>
      <c r="AO796" s="8"/>
      <c r="AP796" s="8"/>
      <c r="AQ796" s="8"/>
      <c r="AS796" s="36"/>
      <c r="AT796" s="36"/>
      <c r="AU796" s="9"/>
      <c r="AV796" s="8"/>
      <c r="AW796" s="8"/>
      <c r="AX796" s="8"/>
      <c r="AY796" s="8"/>
      <c r="AZ796" s="8"/>
      <c r="BA796" s="8"/>
      <c r="BB796" s="8"/>
      <c r="BC796" s="8"/>
    </row>
    <row r="797" spans="1:55" x14ac:dyDescent="0.25">
      <c r="A797" s="45">
        <v>74.599999999999994</v>
      </c>
      <c r="B797" s="47" t="b">
        <v>1</v>
      </c>
      <c r="U797" s="36"/>
      <c r="V797" s="36"/>
      <c r="W797" s="9"/>
      <c r="X797" s="8"/>
      <c r="Y797" s="8"/>
      <c r="Z797" s="8"/>
      <c r="AA797" s="8"/>
      <c r="AB797" s="8"/>
      <c r="AC797" s="8"/>
      <c r="AD797" s="8"/>
      <c r="AE797" s="8"/>
      <c r="AG797" s="36"/>
      <c r="AH797" s="36"/>
      <c r="AI797" s="9"/>
      <c r="AJ797" s="8"/>
      <c r="AK797" s="8"/>
      <c r="AL797" s="8"/>
      <c r="AM797" s="8"/>
      <c r="AN797" s="8"/>
      <c r="AO797" s="8"/>
      <c r="AP797" s="8"/>
      <c r="AQ797" s="8"/>
      <c r="AS797" s="36"/>
      <c r="AT797" s="36"/>
      <c r="AU797" s="9"/>
      <c r="AV797" s="8"/>
      <c r="AW797" s="8"/>
      <c r="AX797" s="8"/>
      <c r="AY797" s="8"/>
      <c r="AZ797" s="8"/>
      <c r="BA797" s="8"/>
      <c r="BB797" s="8"/>
      <c r="BC797" s="8"/>
    </row>
    <row r="798" spans="1:55" x14ac:dyDescent="0.25">
      <c r="A798" s="45">
        <v>74.7</v>
      </c>
      <c r="B798" s="47" t="b">
        <v>1</v>
      </c>
      <c r="U798" s="36"/>
      <c r="V798" s="36"/>
      <c r="W798" s="9"/>
      <c r="X798" s="8"/>
      <c r="Y798" s="8"/>
      <c r="Z798" s="8"/>
      <c r="AA798" s="8"/>
      <c r="AB798" s="8"/>
      <c r="AC798" s="8"/>
      <c r="AD798" s="8"/>
      <c r="AE798" s="8"/>
      <c r="AG798" s="36"/>
      <c r="AH798" s="36"/>
      <c r="AI798" s="9"/>
      <c r="AJ798" s="8"/>
      <c r="AK798" s="8"/>
      <c r="AL798" s="8"/>
      <c r="AM798" s="8"/>
      <c r="AN798" s="8"/>
      <c r="AO798" s="8"/>
      <c r="AP798" s="8"/>
      <c r="AQ798" s="8"/>
      <c r="AS798" s="36"/>
      <c r="AT798" s="36"/>
      <c r="AU798" s="9"/>
      <c r="AV798" s="8"/>
      <c r="AW798" s="8"/>
      <c r="AX798" s="8"/>
      <c r="AY798" s="8"/>
      <c r="AZ798" s="8"/>
      <c r="BA798" s="8"/>
      <c r="BB798" s="8"/>
      <c r="BC798" s="8"/>
    </row>
    <row r="799" spans="1:55" x14ac:dyDescent="0.25">
      <c r="A799" s="45">
        <v>74.400000000000006</v>
      </c>
      <c r="B799" s="47" t="b">
        <v>1</v>
      </c>
      <c r="U799" s="36"/>
      <c r="V799" s="36"/>
      <c r="W799" s="9"/>
      <c r="X799" s="8"/>
      <c r="Y799" s="8"/>
      <c r="Z799" s="8"/>
      <c r="AA799" s="8"/>
      <c r="AB799" s="8"/>
      <c r="AC799" s="8"/>
      <c r="AD799" s="8"/>
      <c r="AE799" s="8"/>
      <c r="AG799" s="36"/>
      <c r="AH799" s="36"/>
      <c r="AI799" s="9"/>
      <c r="AJ799" s="8"/>
      <c r="AK799" s="8"/>
      <c r="AL799" s="8"/>
      <c r="AM799" s="8"/>
      <c r="AN799" s="8"/>
      <c r="AO799" s="8"/>
      <c r="AP799" s="8"/>
      <c r="AQ799" s="8"/>
      <c r="AS799" s="36"/>
      <c r="AT799" s="36"/>
      <c r="AU799" s="9"/>
      <c r="AV799" s="8"/>
      <c r="AW799" s="8"/>
      <c r="AX799" s="8"/>
      <c r="AY799" s="8"/>
      <c r="AZ799" s="8"/>
      <c r="BA799" s="8"/>
      <c r="BB799" s="8"/>
      <c r="BC799" s="8"/>
    </row>
    <row r="800" spans="1:55" x14ac:dyDescent="0.25">
      <c r="A800" s="45">
        <v>74.2</v>
      </c>
      <c r="B800" s="47" t="b">
        <v>1</v>
      </c>
      <c r="U800" s="36"/>
      <c r="V800" s="36"/>
      <c r="W800" s="9"/>
      <c r="X800" s="8"/>
      <c r="Y800" s="8"/>
      <c r="Z800" s="8"/>
      <c r="AA800" s="8"/>
      <c r="AB800" s="8"/>
      <c r="AC800" s="8"/>
      <c r="AD800" s="8"/>
      <c r="AE800" s="8"/>
      <c r="AG800" s="36"/>
      <c r="AH800" s="36"/>
      <c r="AI800" s="9"/>
      <c r="AJ800" s="8"/>
      <c r="AK800" s="8"/>
      <c r="AL800" s="8"/>
      <c r="AM800" s="8"/>
      <c r="AN800" s="8"/>
      <c r="AO800" s="8"/>
      <c r="AP800" s="8"/>
      <c r="AQ800" s="8"/>
      <c r="AS800" s="36"/>
      <c r="AT800" s="36"/>
      <c r="AU800" s="9"/>
      <c r="AV800" s="8"/>
      <c r="AW800" s="8"/>
      <c r="AX800" s="8"/>
      <c r="AY800" s="8"/>
      <c r="AZ800" s="8"/>
      <c r="BA800" s="8"/>
      <c r="BB800" s="8"/>
      <c r="BC800" s="8"/>
    </row>
    <row r="801" spans="1:55" x14ac:dyDescent="0.25">
      <c r="A801" s="45">
        <v>74.400000000000006</v>
      </c>
      <c r="B801" s="47" t="b">
        <v>1</v>
      </c>
      <c r="U801" s="36"/>
      <c r="V801" s="36"/>
      <c r="W801" s="9"/>
      <c r="X801" s="8"/>
      <c r="Y801" s="8"/>
      <c r="Z801" s="8"/>
      <c r="AA801" s="8"/>
      <c r="AB801" s="8"/>
      <c r="AC801" s="8"/>
      <c r="AD801" s="8"/>
      <c r="AE801" s="8"/>
      <c r="AG801" s="36"/>
      <c r="AH801" s="36"/>
      <c r="AI801" s="9"/>
      <c r="AJ801" s="8"/>
      <c r="AK801" s="8"/>
      <c r="AL801" s="8"/>
      <c r="AM801" s="8"/>
      <c r="AN801" s="8"/>
      <c r="AO801" s="8"/>
      <c r="AP801" s="8"/>
      <c r="AQ801" s="8"/>
      <c r="AS801" s="36"/>
      <c r="AT801" s="36"/>
      <c r="AU801" s="9"/>
      <c r="AV801" s="8"/>
      <c r="AW801" s="8"/>
      <c r="AX801" s="8"/>
      <c r="AY801" s="8"/>
      <c r="AZ801" s="8"/>
      <c r="BA801" s="8"/>
      <c r="BB801" s="8"/>
      <c r="BC801" s="8"/>
    </row>
    <row r="802" spans="1:55" x14ac:dyDescent="0.25">
      <c r="A802" s="45">
        <v>74.400000000000006</v>
      </c>
      <c r="B802" s="47" t="b">
        <v>1</v>
      </c>
      <c r="U802" s="36"/>
      <c r="V802" s="36"/>
      <c r="W802" s="9"/>
      <c r="X802" s="8"/>
      <c r="Y802" s="8"/>
      <c r="Z802" s="8"/>
      <c r="AA802" s="8"/>
      <c r="AB802" s="8"/>
      <c r="AC802" s="8"/>
      <c r="AD802" s="8"/>
      <c r="AE802" s="8"/>
      <c r="AG802" s="36"/>
      <c r="AH802" s="36"/>
      <c r="AI802" s="9"/>
      <c r="AJ802" s="8"/>
      <c r="AK802" s="8"/>
      <c r="AL802" s="8"/>
      <c r="AM802" s="8"/>
      <c r="AN802" s="8"/>
      <c r="AO802" s="8"/>
      <c r="AP802" s="8"/>
      <c r="AQ802" s="8"/>
      <c r="AS802" s="36"/>
      <c r="AT802" s="36"/>
      <c r="AU802" s="9"/>
      <c r="AV802" s="8"/>
      <c r="AW802" s="8"/>
      <c r="AX802" s="8"/>
      <c r="AY802" s="8"/>
      <c r="AZ802" s="8"/>
      <c r="BA802" s="8"/>
      <c r="BB802" s="8"/>
      <c r="BC802" s="8"/>
    </row>
    <row r="803" spans="1:55" x14ac:dyDescent="0.25">
      <c r="A803" s="45">
        <v>73.599999999999994</v>
      </c>
      <c r="B803" s="47" t="b">
        <v>1</v>
      </c>
      <c r="U803" s="36"/>
      <c r="V803" s="36"/>
      <c r="W803" s="9"/>
      <c r="X803" s="8"/>
      <c r="Y803" s="8"/>
      <c r="Z803" s="8"/>
      <c r="AA803" s="8"/>
      <c r="AB803" s="8"/>
      <c r="AC803" s="8"/>
      <c r="AD803" s="8"/>
      <c r="AE803" s="8"/>
      <c r="AG803" s="36"/>
      <c r="AH803" s="36"/>
      <c r="AI803" s="9"/>
      <c r="AJ803" s="8"/>
      <c r="AK803" s="8"/>
      <c r="AL803" s="8"/>
      <c r="AM803" s="8"/>
      <c r="AN803" s="8"/>
      <c r="AO803" s="8"/>
      <c r="AP803" s="8"/>
      <c r="AQ803" s="8"/>
      <c r="AS803" s="36"/>
      <c r="AT803" s="36"/>
      <c r="AU803" s="9"/>
      <c r="AV803" s="8"/>
      <c r="AW803" s="8"/>
      <c r="AX803" s="8"/>
      <c r="AY803" s="8"/>
      <c r="AZ803" s="8"/>
      <c r="BA803" s="8"/>
      <c r="BB803" s="8"/>
      <c r="BC803" s="8"/>
    </row>
    <row r="804" spans="1:55" x14ac:dyDescent="0.25">
      <c r="A804" s="45">
        <v>73.400000000000006</v>
      </c>
      <c r="B804" s="47" t="b">
        <v>1</v>
      </c>
      <c r="U804" s="36"/>
      <c r="V804" s="36"/>
      <c r="W804" s="9"/>
      <c r="X804" s="8"/>
      <c r="Y804" s="8"/>
      <c r="Z804" s="8"/>
      <c r="AA804" s="8"/>
      <c r="AB804" s="8"/>
      <c r="AC804" s="8"/>
      <c r="AD804" s="8"/>
      <c r="AE804" s="8"/>
      <c r="AG804" s="36"/>
      <c r="AH804" s="36"/>
      <c r="AI804" s="9"/>
      <c r="AJ804" s="8"/>
      <c r="AK804" s="8"/>
      <c r="AL804" s="8"/>
      <c r="AM804" s="8"/>
      <c r="AN804" s="8"/>
      <c r="AO804" s="8"/>
      <c r="AP804" s="8"/>
      <c r="AQ804" s="8"/>
      <c r="AS804" s="36"/>
      <c r="AT804" s="36"/>
      <c r="AU804" s="9"/>
      <c r="AV804" s="8"/>
      <c r="AW804" s="8"/>
      <c r="AX804" s="8"/>
      <c r="AY804" s="8"/>
      <c r="AZ804" s="8"/>
      <c r="BA804" s="8"/>
      <c r="BB804" s="8"/>
      <c r="BC804" s="8"/>
    </row>
    <row r="805" spans="1:55" x14ac:dyDescent="0.25">
      <c r="A805" s="45">
        <v>72.8</v>
      </c>
      <c r="B805" s="47" t="b">
        <v>1</v>
      </c>
      <c r="U805" s="36"/>
      <c r="V805" s="36"/>
      <c r="W805" s="9"/>
      <c r="X805" s="8"/>
      <c r="Y805" s="8"/>
      <c r="Z805" s="8"/>
      <c r="AA805" s="8"/>
      <c r="AB805" s="8"/>
      <c r="AC805" s="8"/>
      <c r="AD805" s="8"/>
      <c r="AE805" s="8"/>
      <c r="AG805" s="36"/>
      <c r="AH805" s="36"/>
      <c r="AI805" s="9"/>
      <c r="AJ805" s="8"/>
      <c r="AK805" s="8"/>
      <c r="AL805" s="8"/>
      <c r="AM805" s="8"/>
      <c r="AN805" s="8"/>
      <c r="AO805" s="8"/>
      <c r="AP805" s="8"/>
      <c r="AQ805" s="8"/>
      <c r="AS805" s="36"/>
      <c r="AT805" s="36"/>
      <c r="AU805" s="9"/>
      <c r="AV805" s="8"/>
      <c r="AW805" s="8"/>
      <c r="AX805" s="8"/>
      <c r="AY805" s="8"/>
      <c r="AZ805" s="8"/>
      <c r="BA805" s="8"/>
      <c r="BB805" s="8"/>
      <c r="BC805" s="8"/>
    </row>
    <row r="806" spans="1:55" x14ac:dyDescent="0.25">
      <c r="A806" s="45">
        <v>79</v>
      </c>
      <c r="B806" s="47" t="b">
        <v>1</v>
      </c>
      <c r="U806" s="36"/>
      <c r="V806" s="36"/>
      <c r="W806" s="9"/>
      <c r="X806" s="8"/>
      <c r="Y806" s="8"/>
      <c r="Z806" s="8"/>
      <c r="AA806" s="8"/>
      <c r="AB806" s="8"/>
      <c r="AC806" s="8"/>
      <c r="AD806" s="8"/>
      <c r="AE806" s="8"/>
      <c r="AG806" s="36"/>
      <c r="AH806" s="36"/>
      <c r="AI806" s="9"/>
      <c r="AJ806" s="8"/>
      <c r="AK806" s="8"/>
      <c r="AL806" s="8"/>
      <c r="AM806" s="8"/>
      <c r="AN806" s="8"/>
      <c r="AO806" s="8"/>
      <c r="AP806" s="8"/>
      <c r="AQ806" s="8"/>
      <c r="AS806" s="36"/>
      <c r="AT806" s="36"/>
      <c r="AU806" s="9"/>
      <c r="AV806" s="8"/>
      <c r="AW806" s="8"/>
      <c r="AX806" s="8"/>
      <c r="AY806" s="8"/>
      <c r="AZ806" s="8"/>
      <c r="BA806" s="8"/>
      <c r="BB806" s="8"/>
      <c r="BC806" s="8"/>
    </row>
    <row r="807" spans="1:55" x14ac:dyDescent="0.25">
      <c r="A807" s="45">
        <v>78</v>
      </c>
      <c r="B807" s="47" t="b">
        <v>1</v>
      </c>
      <c r="U807" s="36"/>
      <c r="V807" s="36"/>
      <c r="W807" s="9"/>
      <c r="X807" s="8"/>
      <c r="Y807" s="8"/>
      <c r="Z807" s="8"/>
      <c r="AA807" s="8"/>
      <c r="AB807" s="8"/>
      <c r="AC807" s="8"/>
      <c r="AD807" s="8"/>
      <c r="AE807" s="8"/>
      <c r="AG807" s="36"/>
      <c r="AH807" s="36"/>
      <c r="AI807" s="9"/>
      <c r="AJ807" s="8"/>
      <c r="AK807" s="8"/>
      <c r="AL807" s="8"/>
      <c r="AM807" s="8"/>
      <c r="AN807" s="8"/>
      <c r="AO807" s="8"/>
      <c r="AP807" s="8"/>
      <c r="AQ807" s="8"/>
      <c r="AS807" s="36"/>
      <c r="AT807" s="36"/>
      <c r="AU807" s="9"/>
      <c r="AV807" s="8"/>
      <c r="AW807" s="8"/>
      <c r="AX807" s="8"/>
      <c r="AY807" s="8"/>
      <c r="AZ807" s="8"/>
      <c r="BA807" s="8"/>
      <c r="BB807" s="8"/>
      <c r="BC807" s="8"/>
    </row>
    <row r="808" spans="1:55" x14ac:dyDescent="0.25">
      <c r="A808" s="45">
        <v>79</v>
      </c>
      <c r="B808" s="47" t="b">
        <v>1</v>
      </c>
      <c r="U808" s="36"/>
      <c r="V808" s="36"/>
      <c r="W808" s="9"/>
      <c r="X808" s="8"/>
      <c r="Y808" s="8"/>
      <c r="Z808" s="8"/>
      <c r="AA808" s="8"/>
      <c r="AB808" s="8"/>
      <c r="AC808" s="8"/>
      <c r="AD808" s="8"/>
      <c r="AE808" s="8"/>
      <c r="AG808" s="36"/>
      <c r="AH808" s="36"/>
      <c r="AI808" s="9"/>
      <c r="AJ808" s="8"/>
      <c r="AK808" s="8"/>
      <c r="AL808" s="8"/>
      <c r="AM808" s="8"/>
      <c r="AN808" s="8"/>
      <c r="AO808" s="8"/>
      <c r="AP808" s="8"/>
      <c r="AQ808" s="8"/>
      <c r="AS808" s="36"/>
      <c r="AT808" s="36"/>
      <c r="AU808" s="9"/>
      <c r="AV808" s="8"/>
      <c r="AW808" s="8"/>
      <c r="AX808" s="8"/>
      <c r="AY808" s="8"/>
      <c r="AZ808" s="8"/>
      <c r="BA808" s="8"/>
      <c r="BB808" s="8"/>
      <c r="BC808" s="8"/>
    </row>
    <row r="809" spans="1:55" x14ac:dyDescent="0.25">
      <c r="A809" s="45">
        <v>72</v>
      </c>
      <c r="B809" s="47" t="b">
        <v>1</v>
      </c>
      <c r="U809" s="36"/>
      <c r="V809" s="36"/>
      <c r="W809" s="9"/>
      <c r="X809" s="8"/>
      <c r="Y809" s="8"/>
      <c r="Z809" s="8"/>
      <c r="AA809" s="8"/>
      <c r="AB809" s="8"/>
      <c r="AC809" s="8"/>
      <c r="AD809" s="8"/>
      <c r="AE809" s="8"/>
      <c r="AG809" s="36"/>
      <c r="AH809" s="36"/>
      <c r="AI809" s="9"/>
      <c r="AJ809" s="8"/>
      <c r="AK809" s="8"/>
      <c r="AL809" s="8"/>
      <c r="AM809" s="8"/>
      <c r="AN809" s="8"/>
      <c r="AO809" s="8"/>
      <c r="AP809" s="8"/>
      <c r="AQ809" s="8"/>
      <c r="AS809" s="36"/>
      <c r="AT809" s="36"/>
      <c r="AU809" s="9"/>
      <c r="AV809" s="8"/>
      <c r="AW809" s="8"/>
      <c r="AX809" s="8"/>
      <c r="AY809" s="8"/>
      <c r="AZ809" s="8"/>
      <c r="BA809" s="8"/>
      <c r="BB809" s="8"/>
      <c r="BC809" s="8"/>
    </row>
    <row r="810" spans="1:55" x14ac:dyDescent="0.25">
      <c r="A810" s="45">
        <v>74</v>
      </c>
      <c r="B810" s="47" t="b">
        <v>1</v>
      </c>
      <c r="U810" s="36"/>
      <c r="V810" s="36"/>
      <c r="W810" s="9"/>
      <c r="X810" s="8"/>
      <c r="Y810" s="8"/>
      <c r="Z810" s="8"/>
      <c r="AA810" s="8"/>
      <c r="AB810" s="8"/>
      <c r="AC810" s="8"/>
      <c r="AD810" s="8"/>
      <c r="AE810" s="8"/>
      <c r="AG810" s="36"/>
      <c r="AH810" s="36"/>
      <c r="AI810" s="9"/>
      <c r="AJ810" s="8"/>
      <c r="AK810" s="8"/>
      <c r="AL810" s="8"/>
      <c r="AM810" s="8"/>
      <c r="AN810" s="8"/>
      <c r="AO810" s="8"/>
      <c r="AP810" s="8"/>
      <c r="AQ810" s="8"/>
      <c r="AS810" s="36"/>
      <c r="AT810" s="36"/>
      <c r="AU810" s="9"/>
      <c r="AV810" s="8"/>
      <c r="AW810" s="8"/>
      <c r="AX810" s="8"/>
      <c r="AY810" s="8"/>
      <c r="AZ810" s="8"/>
      <c r="BA810" s="8"/>
      <c r="BB810" s="8"/>
      <c r="BC810" s="8"/>
    </row>
    <row r="811" spans="1:55" x14ac:dyDescent="0.25">
      <c r="A811" s="45">
        <v>70</v>
      </c>
      <c r="B811" s="47" t="b">
        <v>1</v>
      </c>
      <c r="U811" s="36"/>
      <c r="V811" s="36"/>
      <c r="W811" s="9"/>
      <c r="X811" s="8"/>
      <c r="Y811" s="8"/>
      <c r="Z811" s="8"/>
      <c r="AA811" s="8"/>
      <c r="AB811" s="8"/>
      <c r="AC811" s="8"/>
      <c r="AD811" s="8"/>
      <c r="AE811" s="8"/>
      <c r="AG811" s="36"/>
      <c r="AH811" s="36"/>
      <c r="AI811" s="9"/>
      <c r="AJ811" s="8"/>
      <c r="AK811" s="8"/>
      <c r="AL811" s="8"/>
      <c r="AM811" s="8"/>
      <c r="AN811" s="8"/>
      <c r="AO811" s="8"/>
      <c r="AP811" s="8"/>
      <c r="AQ811" s="8"/>
      <c r="AS811" s="36"/>
      <c r="AT811" s="36"/>
      <c r="AU811" s="9"/>
      <c r="AV811" s="8"/>
      <c r="AW811" s="8"/>
      <c r="AX811" s="8"/>
      <c r="AY811" s="8"/>
      <c r="AZ811" s="8"/>
      <c r="BA811" s="8"/>
      <c r="BB811" s="8"/>
      <c r="BC811" s="8"/>
    </row>
    <row r="812" spans="1:55" x14ac:dyDescent="0.25">
      <c r="A812" s="45">
        <v>69.900000000000006</v>
      </c>
      <c r="B812" s="47" t="b">
        <v>1</v>
      </c>
      <c r="U812" s="36"/>
      <c r="V812" s="36"/>
      <c r="W812" s="9"/>
      <c r="X812" s="8"/>
      <c r="Y812" s="8"/>
      <c r="Z812" s="8"/>
      <c r="AA812" s="8"/>
      <c r="AB812" s="8"/>
      <c r="AC812" s="8"/>
      <c r="AD812" s="8"/>
      <c r="AE812" s="8"/>
      <c r="AG812" s="36"/>
      <c r="AH812" s="36"/>
      <c r="AI812" s="9"/>
      <c r="AJ812" s="8"/>
      <c r="AK812" s="8"/>
      <c r="AL812" s="8"/>
      <c r="AM812" s="8"/>
      <c r="AN812" s="8"/>
      <c r="AO812" s="8"/>
      <c r="AP812" s="8"/>
      <c r="AQ812" s="8"/>
      <c r="AS812" s="36"/>
      <c r="AT812" s="36"/>
      <c r="AU812" s="9"/>
      <c r="AV812" s="8"/>
      <c r="AW812" s="8"/>
      <c r="AX812" s="8"/>
      <c r="AY812" s="8"/>
      <c r="AZ812" s="8"/>
      <c r="BA812" s="8"/>
      <c r="BB812" s="8"/>
      <c r="BC812" s="8"/>
    </row>
    <row r="813" spans="1:55" x14ac:dyDescent="0.25">
      <c r="A813" s="45">
        <v>69.8</v>
      </c>
      <c r="B813" s="47" t="b">
        <v>1</v>
      </c>
      <c r="U813" s="36"/>
      <c r="V813" s="36"/>
      <c r="W813" s="9"/>
      <c r="X813" s="8"/>
      <c r="Y813" s="8"/>
      <c r="Z813" s="8"/>
      <c r="AA813" s="8"/>
      <c r="AB813" s="8"/>
      <c r="AC813" s="8"/>
      <c r="AD813" s="8"/>
      <c r="AE813" s="8"/>
      <c r="AG813" s="36"/>
      <c r="AH813" s="36"/>
      <c r="AI813" s="9"/>
      <c r="AJ813" s="8"/>
      <c r="AK813" s="8"/>
      <c r="AL813" s="8"/>
      <c r="AM813" s="8"/>
      <c r="AN813" s="8"/>
      <c r="AO813" s="8"/>
      <c r="AP813" s="8"/>
      <c r="AQ813" s="8"/>
      <c r="AS813" s="36"/>
      <c r="AT813" s="36"/>
      <c r="AU813" s="9"/>
      <c r="AV813" s="8"/>
      <c r="AW813" s="8"/>
      <c r="AX813" s="8"/>
      <c r="AY813" s="8"/>
      <c r="AZ813" s="8"/>
      <c r="BA813" s="8"/>
      <c r="BB813" s="8"/>
      <c r="BC813" s="8"/>
    </row>
    <row r="814" spans="1:55" x14ac:dyDescent="0.25">
      <c r="A814" s="45">
        <v>69.7</v>
      </c>
      <c r="B814" s="47" t="b">
        <v>1</v>
      </c>
      <c r="U814" s="36"/>
      <c r="V814" s="36"/>
      <c r="W814" s="9"/>
      <c r="X814" s="8"/>
      <c r="Y814" s="8"/>
      <c r="Z814" s="8"/>
      <c r="AA814" s="8"/>
      <c r="AB814" s="8"/>
      <c r="AC814" s="8"/>
      <c r="AD814" s="8"/>
      <c r="AE814" s="8"/>
      <c r="AG814" s="36"/>
      <c r="AH814" s="36"/>
      <c r="AI814" s="9"/>
      <c r="AJ814" s="8"/>
      <c r="AK814" s="8"/>
      <c r="AL814" s="8"/>
      <c r="AM814" s="8"/>
      <c r="AN814" s="8"/>
      <c r="AO814" s="8"/>
      <c r="AP814" s="8"/>
      <c r="AQ814" s="8"/>
      <c r="AS814" s="36"/>
      <c r="AT814" s="36"/>
      <c r="AU814" s="9"/>
      <c r="AV814" s="8"/>
      <c r="AW814" s="8"/>
      <c r="AX814" s="8"/>
      <c r="AY814" s="8"/>
      <c r="AZ814" s="8"/>
      <c r="BA814" s="8"/>
      <c r="BB814" s="8"/>
      <c r="BC814" s="8"/>
    </row>
    <row r="815" spans="1:55" x14ac:dyDescent="0.25">
      <c r="A815" s="45">
        <v>69.5</v>
      </c>
      <c r="B815" s="47" t="b">
        <v>1</v>
      </c>
      <c r="U815" s="36"/>
      <c r="V815" s="36"/>
      <c r="W815" s="9"/>
      <c r="X815" s="8"/>
      <c r="Y815" s="8"/>
      <c r="Z815" s="8"/>
      <c r="AA815" s="8"/>
      <c r="AB815" s="8"/>
      <c r="AC815" s="8"/>
      <c r="AD815" s="8"/>
      <c r="AE815" s="8"/>
      <c r="AG815" s="36"/>
      <c r="AH815" s="36"/>
      <c r="AI815" s="9"/>
      <c r="AJ815" s="8"/>
      <c r="AK815" s="8"/>
      <c r="AL815" s="8"/>
      <c r="AM815" s="8"/>
      <c r="AN815" s="8"/>
      <c r="AO815" s="8"/>
      <c r="AP815" s="8"/>
      <c r="AQ815" s="8"/>
      <c r="AS815" s="36"/>
      <c r="AT815" s="36"/>
      <c r="AU815" s="9"/>
      <c r="AV815" s="8"/>
      <c r="AW815" s="8"/>
      <c r="AX815" s="8"/>
      <c r="AY815" s="8"/>
      <c r="AZ815" s="8"/>
      <c r="BA815" s="8"/>
      <c r="BB815" s="8"/>
      <c r="BC815" s="8"/>
    </row>
    <row r="816" spans="1:55" x14ac:dyDescent="0.25">
      <c r="A816" s="45">
        <v>69.400000000000006</v>
      </c>
      <c r="B816" s="47" t="b">
        <v>1</v>
      </c>
      <c r="U816" s="36"/>
      <c r="V816" s="36"/>
      <c r="W816" s="9"/>
      <c r="X816" s="8"/>
      <c r="Y816" s="8"/>
      <c r="Z816" s="8"/>
      <c r="AA816" s="8"/>
      <c r="AB816" s="8"/>
      <c r="AC816" s="8"/>
      <c r="AD816" s="8"/>
      <c r="AE816" s="8"/>
      <c r="AG816" s="36"/>
      <c r="AH816" s="36"/>
      <c r="AI816" s="9"/>
      <c r="AJ816" s="8"/>
      <c r="AK816" s="8"/>
      <c r="AL816" s="8"/>
      <c r="AM816" s="8"/>
      <c r="AN816" s="8"/>
      <c r="AO816" s="8"/>
      <c r="AP816" s="8"/>
      <c r="AQ816" s="8"/>
      <c r="AS816" s="36"/>
      <c r="AT816" s="36"/>
      <c r="AU816" s="9"/>
      <c r="AV816" s="8"/>
      <c r="AW816" s="8"/>
      <c r="AX816" s="8"/>
      <c r="AY816" s="8"/>
      <c r="AZ816" s="8"/>
      <c r="BA816" s="8"/>
      <c r="BB816" s="8"/>
      <c r="BC816" s="8"/>
    </row>
    <row r="817" spans="1:55" x14ac:dyDescent="0.25">
      <c r="A817" s="45">
        <v>69</v>
      </c>
      <c r="B817" s="47" t="b">
        <v>1</v>
      </c>
      <c r="U817" s="36"/>
      <c r="V817" s="36"/>
      <c r="W817" s="9"/>
      <c r="X817" s="8"/>
      <c r="Y817" s="8"/>
      <c r="Z817" s="8"/>
      <c r="AA817" s="8"/>
      <c r="AB817" s="8"/>
      <c r="AC817" s="8"/>
      <c r="AD817" s="8"/>
      <c r="AE817" s="8"/>
      <c r="AG817" s="36"/>
      <c r="AH817" s="36"/>
      <c r="AI817" s="9"/>
      <c r="AJ817" s="8"/>
      <c r="AK817" s="8"/>
      <c r="AL817" s="8"/>
      <c r="AM817" s="8"/>
      <c r="AN817" s="8"/>
      <c r="AO817" s="8"/>
      <c r="AP817" s="8"/>
      <c r="AQ817" s="8"/>
      <c r="AS817" s="36"/>
      <c r="AT817" s="36"/>
      <c r="AU817" s="9"/>
      <c r="AV817" s="8"/>
      <c r="AW817" s="8"/>
      <c r="AX817" s="8"/>
      <c r="AY817" s="8"/>
      <c r="AZ817" s="8"/>
      <c r="BA817" s="8"/>
      <c r="BB817" s="8"/>
      <c r="BC817" s="8"/>
    </row>
    <row r="818" spans="1:55" x14ac:dyDescent="0.25">
      <c r="A818" s="45">
        <v>68.599999999999994</v>
      </c>
      <c r="B818" s="47" t="b">
        <v>1</v>
      </c>
      <c r="U818" s="36"/>
      <c r="V818" s="36"/>
      <c r="W818" s="9"/>
      <c r="X818" s="8"/>
      <c r="Y818" s="8"/>
      <c r="Z818" s="8"/>
      <c r="AA818" s="8"/>
      <c r="AB818" s="8"/>
      <c r="AC818" s="8"/>
      <c r="AD818" s="8"/>
      <c r="AE818" s="8"/>
      <c r="AG818" s="36"/>
      <c r="AH818" s="36"/>
      <c r="AI818" s="9"/>
      <c r="AJ818" s="8"/>
      <c r="AK818" s="8"/>
      <c r="AL818" s="8"/>
      <c r="AM818" s="8"/>
      <c r="AN818" s="8"/>
      <c r="AO818" s="8"/>
      <c r="AP818" s="8"/>
      <c r="AQ818" s="8"/>
      <c r="AS818" s="36"/>
      <c r="AT818" s="36"/>
      <c r="AU818" s="9"/>
      <c r="AV818" s="8"/>
      <c r="AW818" s="8"/>
      <c r="AX818" s="8"/>
      <c r="AY818" s="8"/>
      <c r="AZ818" s="8"/>
      <c r="BA818" s="8"/>
      <c r="BB818" s="8"/>
      <c r="BC818" s="8"/>
    </row>
    <row r="819" spans="1:55" x14ac:dyDescent="0.25">
      <c r="A819" s="45">
        <v>68.7</v>
      </c>
      <c r="B819" s="47" t="b">
        <v>1</v>
      </c>
      <c r="U819" s="36"/>
      <c r="V819" s="36"/>
      <c r="W819" s="9"/>
      <c r="X819" s="8"/>
      <c r="Y819" s="8"/>
      <c r="Z819" s="8"/>
      <c r="AA819" s="8"/>
      <c r="AB819" s="8"/>
      <c r="AC819" s="8"/>
      <c r="AD819" s="8"/>
      <c r="AE819" s="8"/>
      <c r="AG819" s="36"/>
      <c r="AH819" s="36"/>
      <c r="AI819" s="9"/>
      <c r="AJ819" s="8"/>
      <c r="AK819" s="8"/>
      <c r="AL819" s="8"/>
      <c r="AM819" s="8"/>
      <c r="AN819" s="8"/>
      <c r="AO819" s="8"/>
      <c r="AP819" s="8"/>
      <c r="AQ819" s="8"/>
      <c r="AS819" s="36"/>
      <c r="AT819" s="36"/>
      <c r="AU819" s="9"/>
      <c r="AV819" s="8"/>
      <c r="AW819" s="8"/>
      <c r="AX819" s="8"/>
      <c r="AY819" s="8"/>
      <c r="AZ819" s="8"/>
      <c r="BA819" s="8"/>
      <c r="BB819" s="8"/>
      <c r="BC819" s="8"/>
    </row>
    <row r="820" spans="1:55" x14ac:dyDescent="0.25">
      <c r="A820" s="45">
        <v>68.599999999999994</v>
      </c>
      <c r="B820" s="47" t="b">
        <v>1</v>
      </c>
      <c r="U820" s="36"/>
      <c r="V820" s="36"/>
      <c r="W820" s="9"/>
      <c r="X820" s="8"/>
      <c r="Y820" s="8"/>
      <c r="Z820" s="8"/>
      <c r="AA820" s="8"/>
      <c r="AB820" s="8"/>
      <c r="AC820" s="8"/>
      <c r="AD820" s="8"/>
      <c r="AE820" s="8"/>
      <c r="AG820" s="36"/>
      <c r="AH820" s="36"/>
      <c r="AI820" s="9"/>
      <c r="AJ820" s="8"/>
      <c r="AK820" s="8"/>
      <c r="AL820" s="8"/>
      <c r="AM820" s="8"/>
      <c r="AN820" s="8"/>
      <c r="AO820" s="8"/>
      <c r="AP820" s="8"/>
      <c r="AQ820" s="8"/>
      <c r="AS820" s="36"/>
      <c r="AT820" s="36"/>
      <c r="AU820" s="9"/>
      <c r="AV820" s="8"/>
      <c r="AW820" s="8"/>
      <c r="AX820" s="8"/>
      <c r="AY820" s="8"/>
      <c r="AZ820" s="8"/>
      <c r="BA820" s="8"/>
      <c r="BB820" s="8"/>
      <c r="BC820" s="8"/>
    </row>
    <row r="821" spans="1:55" x14ac:dyDescent="0.25">
      <c r="A821" s="45">
        <v>68.8</v>
      </c>
      <c r="B821" s="47" t="b">
        <v>1</v>
      </c>
      <c r="U821" s="36"/>
      <c r="V821" s="36"/>
      <c r="W821" s="9"/>
      <c r="X821" s="8"/>
      <c r="Y821" s="8"/>
      <c r="Z821" s="8"/>
      <c r="AA821" s="8"/>
      <c r="AB821" s="8"/>
      <c r="AC821" s="8"/>
      <c r="AD821" s="8"/>
      <c r="AE821" s="8"/>
      <c r="AG821" s="36"/>
      <c r="AH821" s="36"/>
      <c r="AI821" s="9"/>
      <c r="AJ821" s="8"/>
      <c r="AK821" s="8"/>
      <c r="AL821" s="8"/>
      <c r="AM821" s="8"/>
      <c r="AN821" s="8"/>
      <c r="AO821" s="8"/>
      <c r="AP821" s="8"/>
      <c r="AQ821" s="8"/>
      <c r="AS821" s="36"/>
      <c r="AT821" s="36"/>
      <c r="AU821" s="9"/>
      <c r="AV821" s="8"/>
      <c r="AW821" s="8"/>
      <c r="AX821" s="8"/>
      <c r="AY821" s="8"/>
      <c r="AZ821" s="8"/>
      <c r="BA821" s="8"/>
      <c r="BB821" s="8"/>
      <c r="BC821" s="8"/>
    </row>
    <row r="822" spans="1:55" x14ac:dyDescent="0.25">
      <c r="A822" s="45">
        <v>73.5</v>
      </c>
      <c r="B822" s="47" t="b">
        <v>1</v>
      </c>
      <c r="U822" s="36"/>
      <c r="V822" s="36"/>
      <c r="W822" s="9"/>
      <c r="X822" s="8"/>
      <c r="Y822" s="8"/>
      <c r="Z822" s="8"/>
      <c r="AA822" s="8"/>
      <c r="AB822" s="8"/>
      <c r="AC822" s="8"/>
      <c r="AD822" s="8"/>
      <c r="AE822" s="8"/>
      <c r="AG822" s="36"/>
      <c r="AH822" s="36"/>
      <c r="AI822" s="9"/>
      <c r="AJ822" s="8"/>
      <c r="AK822" s="8"/>
      <c r="AL822" s="8"/>
      <c r="AM822" s="8"/>
      <c r="AN822" s="8"/>
      <c r="AO822" s="8"/>
      <c r="AP822" s="8"/>
      <c r="AQ822" s="8"/>
      <c r="AS822" s="36"/>
      <c r="AT822" s="36"/>
      <c r="AU822" s="9"/>
      <c r="AV822" s="8"/>
      <c r="AW822" s="8"/>
      <c r="AX822" s="8"/>
      <c r="AY822" s="8"/>
      <c r="AZ822" s="8"/>
      <c r="BA822" s="8"/>
      <c r="BB822" s="8"/>
      <c r="BC822" s="8"/>
    </row>
    <row r="823" spans="1:55" x14ac:dyDescent="0.25">
      <c r="A823" s="45">
        <v>73.3</v>
      </c>
      <c r="B823" s="47" t="b">
        <v>1</v>
      </c>
      <c r="U823" s="36"/>
      <c r="V823" s="36"/>
      <c r="W823" s="9"/>
      <c r="X823" s="8"/>
      <c r="Y823" s="8"/>
      <c r="Z823" s="8"/>
      <c r="AA823" s="8"/>
      <c r="AB823" s="8"/>
      <c r="AC823" s="8"/>
      <c r="AD823" s="8"/>
      <c r="AE823" s="8"/>
      <c r="AG823" s="36"/>
      <c r="AH823" s="36"/>
      <c r="AI823" s="9"/>
      <c r="AJ823" s="8"/>
      <c r="AK823" s="8"/>
      <c r="AL823" s="8"/>
      <c r="AM823" s="8"/>
      <c r="AN823" s="8"/>
      <c r="AO823" s="8"/>
      <c r="AP823" s="8"/>
      <c r="AQ823" s="8"/>
      <c r="AS823" s="36"/>
      <c r="AT823" s="36"/>
      <c r="AU823" s="9"/>
      <c r="AV823" s="8"/>
      <c r="AW823" s="8"/>
      <c r="AX823" s="8"/>
      <c r="AY823" s="8"/>
      <c r="AZ823" s="8"/>
      <c r="BA823" s="8"/>
      <c r="BB823" s="8"/>
      <c r="BC823" s="8"/>
    </row>
    <row r="824" spans="1:55" x14ac:dyDescent="0.25">
      <c r="A824" s="45">
        <v>73</v>
      </c>
      <c r="B824" s="47" t="b">
        <v>1</v>
      </c>
      <c r="U824" s="36"/>
      <c r="V824" s="36"/>
      <c r="W824" s="9"/>
      <c r="X824" s="8"/>
      <c r="Y824" s="8"/>
      <c r="Z824" s="8"/>
      <c r="AA824" s="8"/>
      <c r="AB824" s="8"/>
      <c r="AC824" s="8"/>
      <c r="AD824" s="8"/>
      <c r="AE824" s="8"/>
      <c r="AG824" s="36"/>
      <c r="AH824" s="36"/>
      <c r="AI824" s="9"/>
      <c r="AJ824" s="8"/>
      <c r="AK824" s="8"/>
      <c r="AL824" s="8"/>
      <c r="AM824" s="8"/>
      <c r="AN824" s="8"/>
      <c r="AO824" s="8"/>
      <c r="AP824" s="8"/>
      <c r="AQ824" s="8"/>
      <c r="AS824" s="36"/>
      <c r="AT824" s="36"/>
      <c r="AU824" s="9"/>
      <c r="AV824" s="8"/>
      <c r="AW824" s="8"/>
      <c r="AX824" s="8"/>
      <c r="AY824" s="8"/>
      <c r="AZ824" s="8"/>
      <c r="BA824" s="8"/>
      <c r="BB824" s="8"/>
      <c r="BC824" s="8"/>
    </row>
    <row r="825" spans="1:55" x14ac:dyDescent="0.25">
      <c r="A825" s="45">
        <v>73</v>
      </c>
      <c r="B825" s="47" t="b">
        <v>1</v>
      </c>
      <c r="U825" s="36"/>
      <c r="V825" s="36"/>
      <c r="W825" s="9"/>
      <c r="X825" s="8"/>
      <c r="Y825" s="8"/>
      <c r="Z825" s="8"/>
      <c r="AA825" s="8"/>
      <c r="AB825" s="8"/>
      <c r="AC825" s="8"/>
      <c r="AD825" s="8"/>
      <c r="AE825" s="8"/>
      <c r="AG825" s="36"/>
      <c r="AH825" s="36"/>
      <c r="AI825" s="9"/>
      <c r="AJ825" s="8"/>
      <c r="AK825" s="8"/>
      <c r="AL825" s="8"/>
      <c r="AM825" s="8"/>
      <c r="AN825" s="8"/>
      <c r="AO825" s="8"/>
      <c r="AP825" s="8"/>
      <c r="AQ825" s="8"/>
      <c r="AS825" s="36"/>
      <c r="AT825" s="36"/>
      <c r="AU825" s="9"/>
      <c r="AV825" s="8"/>
      <c r="AW825" s="8"/>
      <c r="AX825" s="8"/>
      <c r="AY825" s="8"/>
      <c r="AZ825" s="8"/>
      <c r="BA825" s="8"/>
      <c r="BB825" s="8"/>
      <c r="BC825" s="8"/>
    </row>
    <row r="826" spans="1:55" x14ac:dyDescent="0.25">
      <c r="A826" s="45">
        <v>72</v>
      </c>
      <c r="B826" s="47" t="b">
        <v>1</v>
      </c>
      <c r="U826" s="36"/>
      <c r="V826" s="36"/>
      <c r="W826" s="9"/>
      <c r="X826" s="8"/>
      <c r="Y826" s="8"/>
      <c r="Z826" s="8"/>
      <c r="AA826" s="8"/>
      <c r="AB826" s="8"/>
      <c r="AC826" s="8"/>
      <c r="AD826" s="8"/>
      <c r="AE826" s="8"/>
      <c r="AG826" s="36"/>
      <c r="AH826" s="36"/>
      <c r="AI826" s="9"/>
      <c r="AJ826" s="8"/>
      <c r="AK826" s="8"/>
      <c r="AL826" s="8"/>
      <c r="AM826" s="8"/>
      <c r="AN826" s="8"/>
      <c r="AO826" s="8"/>
      <c r="AP826" s="8"/>
      <c r="AQ826" s="8"/>
      <c r="AS826" s="36"/>
      <c r="AT826" s="36"/>
      <c r="AU826" s="9"/>
      <c r="AV826" s="8"/>
      <c r="AW826" s="8"/>
      <c r="AX826" s="8"/>
      <c r="AY826" s="8"/>
      <c r="AZ826" s="8"/>
      <c r="BA826" s="8"/>
      <c r="BB826" s="8"/>
      <c r="BC826" s="8"/>
    </row>
    <row r="827" spans="1:55" x14ac:dyDescent="0.25">
      <c r="A827" s="45">
        <v>72</v>
      </c>
      <c r="B827" s="47" t="b">
        <v>1</v>
      </c>
      <c r="U827" s="36"/>
      <c r="V827" s="36"/>
      <c r="W827" s="9"/>
      <c r="X827" s="8"/>
      <c r="Y827" s="8"/>
      <c r="Z827" s="8"/>
      <c r="AA827" s="8"/>
      <c r="AB827" s="8"/>
      <c r="AC827" s="8"/>
      <c r="AD827" s="8"/>
      <c r="AE827" s="8"/>
      <c r="AG827" s="36"/>
      <c r="AH827" s="36"/>
      <c r="AI827" s="9"/>
      <c r="AJ827" s="8"/>
      <c r="AK827" s="8"/>
      <c r="AL827" s="8"/>
      <c r="AM827" s="8"/>
      <c r="AN827" s="8"/>
      <c r="AO827" s="8"/>
      <c r="AP827" s="8"/>
      <c r="AQ827" s="8"/>
      <c r="AS827" s="36"/>
      <c r="AT827" s="36"/>
      <c r="AU827" s="9"/>
      <c r="AV827" s="8"/>
      <c r="AW827" s="8"/>
      <c r="AX827" s="8"/>
      <c r="AY827" s="8"/>
      <c r="AZ827" s="8"/>
      <c r="BA827" s="8"/>
      <c r="BB827" s="8"/>
      <c r="BC827" s="8"/>
    </row>
    <row r="828" spans="1:55" x14ac:dyDescent="0.25">
      <c r="A828" s="45">
        <v>71.400000000000006</v>
      </c>
      <c r="B828" s="47" t="b">
        <v>1</v>
      </c>
      <c r="U828" s="36"/>
      <c r="V828" s="36"/>
      <c r="W828" s="9"/>
      <c r="X828" s="8"/>
      <c r="Y828" s="8"/>
      <c r="Z828" s="8"/>
      <c r="AA828" s="8"/>
      <c r="AB828" s="8"/>
      <c r="AC828" s="8"/>
      <c r="AD828" s="8"/>
      <c r="AE828" s="8"/>
      <c r="AG828" s="36"/>
      <c r="AH828" s="36"/>
      <c r="AI828" s="9"/>
      <c r="AJ828" s="8"/>
      <c r="AK828" s="8"/>
      <c r="AL828" s="8"/>
      <c r="AM828" s="8"/>
      <c r="AN828" s="8"/>
      <c r="AO828" s="8"/>
      <c r="AP828" s="8"/>
      <c r="AQ828" s="8"/>
      <c r="AS828" s="36"/>
      <c r="AT828" s="36"/>
      <c r="AU828" s="9"/>
      <c r="AV828" s="8"/>
      <c r="AW828" s="8"/>
      <c r="AX828" s="8"/>
      <c r="AY828" s="8"/>
      <c r="AZ828" s="8"/>
      <c r="BA828" s="8"/>
      <c r="BB828" s="8"/>
      <c r="BC828" s="8"/>
    </row>
    <row r="829" spans="1:55" x14ac:dyDescent="0.25">
      <c r="A829" s="45">
        <v>71.7</v>
      </c>
      <c r="B829" s="47" t="b">
        <v>1</v>
      </c>
      <c r="U829" s="36"/>
      <c r="V829" s="36"/>
      <c r="W829" s="9"/>
      <c r="X829" s="8"/>
      <c r="Y829" s="8"/>
      <c r="Z829" s="8"/>
      <c r="AA829" s="8"/>
      <c r="AB829" s="8"/>
      <c r="AC829" s="8"/>
      <c r="AD829" s="8"/>
      <c r="AE829" s="8"/>
      <c r="AG829" s="36"/>
      <c r="AH829" s="36"/>
      <c r="AI829" s="9"/>
      <c r="AJ829" s="8"/>
      <c r="AK829" s="8"/>
      <c r="AL829" s="8"/>
      <c r="AM829" s="8"/>
      <c r="AN829" s="8"/>
      <c r="AO829" s="8"/>
      <c r="AP829" s="8"/>
      <c r="AQ829" s="8"/>
      <c r="AS829" s="36"/>
      <c r="AT829" s="36"/>
      <c r="AU829" s="9"/>
      <c r="AV829" s="8"/>
      <c r="AW829" s="8"/>
      <c r="AX829" s="8"/>
      <c r="AY829" s="8"/>
      <c r="AZ829" s="8"/>
      <c r="BA829" s="8"/>
      <c r="BB829" s="8"/>
      <c r="BC829" s="8"/>
    </row>
    <row r="830" spans="1:55" x14ac:dyDescent="0.25">
      <c r="A830" s="45">
        <v>71.2</v>
      </c>
      <c r="B830" s="47" t="b">
        <v>1</v>
      </c>
      <c r="U830" s="36"/>
      <c r="V830" s="36"/>
      <c r="W830" s="9"/>
      <c r="X830" s="8"/>
      <c r="Y830" s="8"/>
      <c r="Z830" s="8"/>
      <c r="AA830" s="8"/>
      <c r="AB830" s="8"/>
      <c r="AC830" s="8"/>
      <c r="AD830" s="8"/>
      <c r="AE830" s="8"/>
      <c r="AG830" s="36"/>
      <c r="AH830" s="36"/>
      <c r="AI830" s="9"/>
      <c r="AJ830" s="8"/>
      <c r="AK830" s="8"/>
      <c r="AL830" s="8"/>
      <c r="AM830" s="8"/>
      <c r="AN830" s="8"/>
      <c r="AO830" s="8"/>
      <c r="AP830" s="8"/>
      <c r="AQ830" s="8"/>
      <c r="AS830" s="36"/>
      <c r="AT830" s="36"/>
      <c r="AU830" s="9"/>
      <c r="AV830" s="8"/>
      <c r="AW830" s="8"/>
      <c r="AX830" s="8"/>
      <c r="AY830" s="8"/>
      <c r="AZ830" s="8"/>
      <c r="BA830" s="8"/>
      <c r="BB830" s="8"/>
      <c r="BC830" s="8"/>
    </row>
    <row r="831" spans="1:55" x14ac:dyDescent="0.25">
      <c r="A831" s="45">
        <v>75</v>
      </c>
      <c r="B831" s="47" t="b">
        <v>1</v>
      </c>
      <c r="U831" s="36"/>
      <c r="V831" s="36"/>
      <c r="W831" s="9"/>
      <c r="X831" s="8"/>
      <c r="Y831" s="8"/>
      <c r="Z831" s="8"/>
      <c r="AA831" s="8"/>
      <c r="AB831" s="8"/>
      <c r="AC831" s="8"/>
      <c r="AD831" s="8"/>
      <c r="AE831" s="8"/>
      <c r="AG831" s="36"/>
      <c r="AH831" s="36"/>
      <c r="AI831" s="9"/>
      <c r="AJ831" s="8"/>
      <c r="AK831" s="8"/>
      <c r="AL831" s="8"/>
      <c r="AM831" s="8"/>
      <c r="AN831" s="8"/>
      <c r="AO831" s="8"/>
      <c r="AP831" s="8"/>
      <c r="AQ831" s="8"/>
      <c r="AS831" s="36"/>
      <c r="AT831" s="36"/>
      <c r="AU831" s="9"/>
      <c r="AV831" s="8"/>
      <c r="AW831" s="8"/>
      <c r="AX831" s="8"/>
      <c r="AY831" s="8"/>
      <c r="AZ831" s="8"/>
      <c r="BA831" s="8"/>
      <c r="BB831" s="8"/>
      <c r="BC831" s="8"/>
    </row>
    <row r="832" spans="1:55" x14ac:dyDescent="0.25">
      <c r="A832" s="45">
        <v>71</v>
      </c>
      <c r="B832" s="47" t="b">
        <v>1</v>
      </c>
      <c r="U832" s="36"/>
      <c r="V832" s="36"/>
      <c r="W832" s="9"/>
      <c r="X832" s="8"/>
      <c r="Y832" s="8"/>
      <c r="Z832" s="8"/>
      <c r="AA832" s="8"/>
      <c r="AB832" s="8"/>
      <c r="AC832" s="8"/>
      <c r="AD832" s="8"/>
      <c r="AE832" s="8"/>
      <c r="AG832" s="36"/>
      <c r="AH832" s="36"/>
      <c r="AI832" s="9"/>
      <c r="AJ832" s="8"/>
      <c r="AK832" s="8"/>
      <c r="AL832" s="8"/>
      <c r="AM832" s="8"/>
      <c r="AN832" s="8"/>
      <c r="AO832" s="8"/>
      <c r="AP832" s="8"/>
      <c r="AQ832" s="8"/>
      <c r="AS832" s="36"/>
      <c r="AT832" s="36"/>
      <c r="AU832" s="9"/>
      <c r="AV832" s="8"/>
      <c r="AW832" s="8"/>
      <c r="AX832" s="8"/>
      <c r="AY832" s="8"/>
      <c r="AZ832" s="8"/>
      <c r="BA832" s="8"/>
      <c r="BB832" s="8"/>
      <c r="BC832" s="8"/>
    </row>
    <row r="833" spans="1:55" x14ac:dyDescent="0.25">
      <c r="A833" s="45">
        <v>70</v>
      </c>
      <c r="B833" s="47" t="b">
        <v>1</v>
      </c>
      <c r="U833" s="36"/>
      <c r="V833" s="36"/>
      <c r="W833" s="9"/>
      <c r="X833" s="8"/>
      <c r="Y833" s="8"/>
      <c r="Z833" s="8"/>
      <c r="AA833" s="8"/>
      <c r="AB833" s="8"/>
      <c r="AC833" s="8"/>
      <c r="AD833" s="8"/>
      <c r="AE833" s="8"/>
      <c r="AG833" s="36"/>
      <c r="AH833" s="36"/>
      <c r="AI833" s="9"/>
      <c r="AJ833" s="8"/>
      <c r="AK833" s="8"/>
      <c r="AL833" s="8"/>
      <c r="AM833" s="8"/>
      <c r="AN833" s="8"/>
      <c r="AO833" s="8"/>
      <c r="AP833" s="8"/>
      <c r="AQ833" s="8"/>
      <c r="AS833" s="36"/>
      <c r="AT833" s="36"/>
      <c r="AU833" s="9"/>
      <c r="AV833" s="8"/>
      <c r="AW833" s="8"/>
      <c r="AX833" s="8"/>
      <c r="AY833" s="8"/>
      <c r="AZ833" s="8"/>
      <c r="BA833" s="8"/>
      <c r="BB833" s="8"/>
      <c r="BC833" s="8"/>
    </row>
    <row r="834" spans="1:55" x14ac:dyDescent="0.25">
      <c r="A834" s="45">
        <v>69.900000000000006</v>
      </c>
      <c r="B834" s="47" t="b">
        <v>1</v>
      </c>
      <c r="U834" s="36"/>
      <c r="V834" s="36"/>
      <c r="W834" s="9"/>
      <c r="X834" s="8"/>
      <c r="Y834" s="8"/>
      <c r="Z834" s="8"/>
      <c r="AA834" s="8"/>
      <c r="AB834" s="8"/>
      <c r="AC834" s="8"/>
      <c r="AD834" s="8"/>
      <c r="AE834" s="8"/>
      <c r="AG834" s="36"/>
      <c r="AH834" s="36"/>
      <c r="AI834" s="9"/>
      <c r="AJ834" s="8"/>
      <c r="AK834" s="8"/>
      <c r="AL834" s="8"/>
      <c r="AM834" s="8"/>
      <c r="AN834" s="8"/>
      <c r="AO834" s="8"/>
      <c r="AP834" s="8"/>
      <c r="AQ834" s="8"/>
      <c r="AS834" s="36"/>
      <c r="AT834" s="36"/>
      <c r="AU834" s="9"/>
      <c r="AV834" s="8"/>
      <c r="AW834" s="8"/>
      <c r="AX834" s="8"/>
      <c r="AY834" s="8"/>
      <c r="AZ834" s="8"/>
      <c r="BA834" s="8"/>
      <c r="BB834" s="8"/>
      <c r="BC834" s="8"/>
    </row>
    <row r="835" spans="1:55" x14ac:dyDescent="0.25">
      <c r="A835" s="45">
        <v>73</v>
      </c>
      <c r="B835" s="47" t="b">
        <v>1</v>
      </c>
      <c r="U835" s="36"/>
      <c r="V835" s="36"/>
      <c r="W835" s="9"/>
      <c r="X835" s="8"/>
      <c r="Y835" s="8"/>
      <c r="Z835" s="8"/>
      <c r="AA835" s="8"/>
      <c r="AB835" s="8"/>
      <c r="AC835" s="8"/>
      <c r="AD835" s="8"/>
      <c r="AE835" s="8"/>
      <c r="AG835" s="36"/>
      <c r="AH835" s="36"/>
      <c r="AI835" s="9"/>
      <c r="AJ835" s="8"/>
      <c r="AK835" s="8"/>
      <c r="AL835" s="8"/>
      <c r="AM835" s="8"/>
      <c r="AN835" s="8"/>
      <c r="AO835" s="8"/>
      <c r="AP835" s="8"/>
      <c r="AQ835" s="8"/>
      <c r="AS835" s="36"/>
      <c r="AT835" s="36"/>
      <c r="AU835" s="9"/>
      <c r="AV835" s="8"/>
      <c r="AW835" s="8"/>
      <c r="AX835" s="8"/>
      <c r="AY835" s="8"/>
      <c r="AZ835" s="8"/>
      <c r="BA835" s="8"/>
      <c r="BB835" s="8"/>
      <c r="BC835" s="8"/>
    </row>
    <row r="836" spans="1:55" x14ac:dyDescent="0.25">
      <c r="A836" s="45">
        <v>68.900000000000006</v>
      </c>
      <c r="B836" s="47" t="b">
        <v>1</v>
      </c>
      <c r="U836" s="36"/>
      <c r="V836" s="36"/>
      <c r="W836" s="9"/>
      <c r="X836" s="8"/>
      <c r="Y836" s="8"/>
      <c r="Z836" s="8"/>
      <c r="AA836" s="8"/>
      <c r="AB836" s="8"/>
      <c r="AC836" s="8"/>
      <c r="AD836" s="8"/>
      <c r="AE836" s="8"/>
      <c r="AG836" s="36"/>
      <c r="AH836" s="36"/>
      <c r="AI836" s="9"/>
      <c r="AJ836" s="8"/>
      <c r="AK836" s="8"/>
      <c r="AL836" s="8"/>
      <c r="AM836" s="8"/>
      <c r="AN836" s="8"/>
      <c r="AO836" s="8"/>
      <c r="AP836" s="8"/>
      <c r="AQ836" s="8"/>
      <c r="AS836" s="36"/>
      <c r="AT836" s="36"/>
      <c r="AU836" s="9"/>
      <c r="AV836" s="8"/>
      <c r="AW836" s="8"/>
      <c r="AX836" s="8"/>
      <c r="AY836" s="8"/>
      <c r="AZ836" s="8"/>
      <c r="BA836" s="8"/>
      <c r="BB836" s="8"/>
      <c r="BC836" s="8"/>
    </row>
    <row r="837" spans="1:55" x14ac:dyDescent="0.25">
      <c r="A837" s="45">
        <v>69</v>
      </c>
      <c r="B837" s="47" t="b">
        <v>1</v>
      </c>
      <c r="U837" s="36"/>
      <c r="V837" s="36"/>
      <c r="W837" s="9"/>
      <c r="X837" s="8"/>
      <c r="Y837" s="8"/>
      <c r="Z837" s="8"/>
      <c r="AA837" s="8"/>
      <c r="AB837" s="8"/>
      <c r="AC837" s="8"/>
      <c r="AD837" s="8"/>
      <c r="AE837" s="8"/>
      <c r="AG837" s="36"/>
      <c r="AH837" s="36"/>
      <c r="AI837" s="9"/>
      <c r="AJ837" s="8"/>
      <c r="AK837" s="8"/>
      <c r="AL837" s="8"/>
      <c r="AM837" s="8"/>
      <c r="AN837" s="8"/>
      <c r="AO837" s="8"/>
      <c r="AP837" s="8"/>
      <c r="AQ837" s="8"/>
      <c r="AS837" s="36"/>
      <c r="AT837" s="36"/>
      <c r="AU837" s="9"/>
      <c r="AV837" s="8"/>
      <c r="AW837" s="8"/>
      <c r="AX837" s="8"/>
      <c r="AY837" s="8"/>
      <c r="AZ837" s="8"/>
      <c r="BA837" s="8"/>
      <c r="BB837" s="8"/>
      <c r="BC837" s="8"/>
    </row>
    <row r="838" spans="1:55" x14ac:dyDescent="0.25">
      <c r="A838" s="45">
        <v>58.2</v>
      </c>
      <c r="B838" s="47" t="b">
        <v>1</v>
      </c>
      <c r="U838" s="36"/>
      <c r="V838" s="36"/>
      <c r="W838" s="9"/>
      <c r="X838" s="8"/>
      <c r="Y838" s="8"/>
      <c r="Z838" s="8"/>
      <c r="AA838" s="8"/>
      <c r="AB838" s="8"/>
      <c r="AC838" s="8"/>
      <c r="AD838" s="8"/>
      <c r="AE838" s="8"/>
      <c r="AG838" s="36"/>
      <c r="AH838" s="36"/>
      <c r="AI838" s="9"/>
      <c r="AJ838" s="8"/>
      <c r="AK838" s="8"/>
      <c r="AL838" s="8"/>
      <c r="AM838" s="8"/>
      <c r="AN838" s="8"/>
      <c r="AO838" s="8"/>
      <c r="AP838" s="8"/>
      <c r="AQ838" s="8"/>
      <c r="AS838" s="36"/>
      <c r="AT838" s="36"/>
      <c r="AU838" s="9"/>
      <c r="AV838" s="8"/>
      <c r="AW838" s="8"/>
      <c r="AX838" s="8"/>
      <c r="AY838" s="8"/>
      <c r="AZ838" s="8"/>
      <c r="BA838" s="8"/>
      <c r="BB838" s="8"/>
      <c r="BC838" s="8"/>
    </row>
    <row r="839" spans="1:55" x14ac:dyDescent="0.25">
      <c r="A839" s="45">
        <v>57.9</v>
      </c>
      <c r="B839" s="47" t="b">
        <v>1</v>
      </c>
      <c r="U839" s="36"/>
      <c r="V839" s="36"/>
      <c r="W839" s="9"/>
      <c r="X839" s="8"/>
      <c r="Y839" s="8"/>
      <c r="Z839" s="8"/>
      <c r="AA839" s="8"/>
      <c r="AB839" s="8"/>
      <c r="AC839" s="8"/>
      <c r="AD839" s="8"/>
      <c r="AE839" s="8"/>
      <c r="AG839" s="36"/>
      <c r="AH839" s="36"/>
      <c r="AI839" s="9"/>
      <c r="AJ839" s="8"/>
      <c r="AK839" s="8"/>
      <c r="AL839" s="8"/>
      <c r="AM839" s="8"/>
      <c r="AN839" s="8"/>
      <c r="AO839" s="8"/>
      <c r="AP839" s="8"/>
      <c r="AQ839" s="8"/>
      <c r="AS839" s="36"/>
      <c r="AT839" s="36"/>
      <c r="AU839" s="9"/>
      <c r="AV839" s="8"/>
      <c r="AW839" s="8"/>
      <c r="AX839" s="8"/>
      <c r="AY839" s="8"/>
      <c r="AZ839" s="8"/>
      <c r="BA839" s="8"/>
      <c r="BB839" s="8"/>
      <c r="BC839" s="8"/>
    </row>
    <row r="840" spans="1:55" x14ac:dyDescent="0.25">
      <c r="A840" s="45">
        <v>57.4</v>
      </c>
      <c r="B840" s="47" t="b">
        <v>1</v>
      </c>
      <c r="U840" s="36"/>
      <c r="V840" s="36"/>
      <c r="W840" s="9"/>
      <c r="X840" s="8"/>
      <c r="Y840" s="8"/>
      <c r="Z840" s="8"/>
      <c r="AA840" s="8"/>
      <c r="AB840" s="8"/>
      <c r="AC840" s="8"/>
      <c r="AD840" s="8"/>
      <c r="AE840" s="8"/>
      <c r="AG840" s="36"/>
      <c r="AH840" s="36"/>
      <c r="AI840" s="9"/>
      <c r="AJ840" s="8"/>
      <c r="AK840" s="8"/>
      <c r="AL840" s="8"/>
      <c r="AM840" s="8"/>
      <c r="AN840" s="8"/>
      <c r="AO840" s="8"/>
      <c r="AP840" s="8"/>
      <c r="AQ840" s="8"/>
      <c r="AS840" s="36"/>
      <c r="AT840" s="36"/>
      <c r="AU840" s="9"/>
      <c r="AV840" s="8"/>
      <c r="AW840" s="8"/>
      <c r="AX840" s="8"/>
      <c r="AY840" s="8"/>
      <c r="AZ840" s="8"/>
      <c r="BA840" s="8"/>
      <c r="BB840" s="8"/>
      <c r="BC840" s="8"/>
    </row>
    <row r="841" spans="1:55" x14ac:dyDescent="0.25">
      <c r="A841" s="45">
        <v>56.7</v>
      </c>
      <c r="B841" s="47" t="b">
        <v>1</v>
      </c>
      <c r="U841" s="36"/>
      <c r="V841" s="36"/>
      <c r="W841" s="9"/>
      <c r="X841" s="8"/>
      <c r="Y841" s="8"/>
      <c r="Z841" s="8"/>
      <c r="AA841" s="8"/>
      <c r="AB841" s="8"/>
      <c r="AC841" s="8"/>
      <c r="AD841" s="8"/>
      <c r="AE841" s="8"/>
      <c r="AG841" s="36"/>
      <c r="AH841" s="36"/>
      <c r="AI841" s="9"/>
      <c r="AJ841" s="8"/>
      <c r="AK841" s="8"/>
      <c r="AL841" s="8"/>
      <c r="AM841" s="8"/>
      <c r="AN841" s="8"/>
      <c r="AO841" s="8"/>
      <c r="AP841" s="8"/>
      <c r="AQ841" s="8"/>
      <c r="AS841" s="36"/>
      <c r="AT841" s="36"/>
      <c r="AU841" s="9"/>
      <c r="AV841" s="8"/>
      <c r="AW841" s="8"/>
      <c r="AX841" s="8"/>
      <c r="AY841" s="8"/>
      <c r="AZ841" s="8"/>
      <c r="BA841" s="8"/>
      <c r="BB841" s="8"/>
      <c r="BC841" s="8"/>
    </row>
    <row r="842" spans="1:55" x14ac:dyDescent="0.25">
      <c r="A842" s="45">
        <v>56.2</v>
      </c>
      <c r="B842" s="47" t="b">
        <v>1</v>
      </c>
      <c r="U842" s="36"/>
      <c r="V842" s="36"/>
      <c r="W842" s="9"/>
      <c r="X842" s="8"/>
      <c r="Y842" s="8"/>
      <c r="Z842" s="8"/>
      <c r="AA842" s="8"/>
      <c r="AB842" s="8"/>
      <c r="AC842" s="8"/>
      <c r="AD842" s="8"/>
      <c r="AE842" s="8"/>
      <c r="AG842" s="36"/>
      <c r="AH842" s="36"/>
      <c r="AI842" s="9"/>
      <c r="AJ842" s="8"/>
      <c r="AK842" s="8"/>
      <c r="AL842" s="8"/>
      <c r="AM842" s="8"/>
      <c r="AN842" s="8"/>
      <c r="AO842" s="8"/>
      <c r="AP842" s="8"/>
      <c r="AQ842" s="8"/>
      <c r="AS842" s="36"/>
      <c r="AT842" s="36"/>
      <c r="AU842" s="9"/>
      <c r="AV842" s="8"/>
      <c r="AW842" s="8"/>
      <c r="AX842" s="8"/>
      <c r="AY842" s="8"/>
      <c r="AZ842" s="8"/>
      <c r="BA842" s="8"/>
      <c r="BB842" s="8"/>
      <c r="BC842" s="8"/>
    </row>
    <row r="843" spans="1:55" x14ac:dyDescent="0.25">
      <c r="A843" s="45">
        <v>56.1</v>
      </c>
      <c r="B843" s="47" t="b">
        <v>1</v>
      </c>
      <c r="U843" s="36"/>
      <c r="V843" s="36"/>
      <c r="W843" s="9"/>
      <c r="X843" s="8"/>
      <c r="Y843" s="8"/>
      <c r="Z843" s="8"/>
      <c r="AA843" s="8"/>
      <c r="AB843" s="8"/>
      <c r="AC843" s="8"/>
      <c r="AD843" s="8"/>
      <c r="AE843" s="8"/>
      <c r="AG843" s="36"/>
      <c r="AH843" s="36"/>
      <c r="AI843" s="9"/>
      <c r="AJ843" s="8"/>
      <c r="AK843" s="8"/>
      <c r="AL843" s="8"/>
      <c r="AM843" s="8"/>
      <c r="AN843" s="8"/>
      <c r="AO843" s="8"/>
      <c r="AP843" s="8"/>
      <c r="AQ843" s="8"/>
      <c r="AS843" s="36"/>
      <c r="AT843" s="36"/>
      <c r="AU843" s="9"/>
      <c r="AV843" s="8"/>
      <c r="AW843" s="8"/>
      <c r="AX843" s="8"/>
      <c r="AY843" s="8"/>
      <c r="AZ843" s="8"/>
      <c r="BA843" s="8"/>
      <c r="BB843" s="8"/>
      <c r="BC843" s="8"/>
    </row>
    <row r="844" spans="1:55" x14ac:dyDescent="0.25">
      <c r="A844" s="45">
        <v>55.7</v>
      </c>
      <c r="B844" s="47" t="b">
        <v>1</v>
      </c>
      <c r="U844" s="36"/>
      <c r="V844" s="36"/>
      <c r="W844" s="9"/>
      <c r="X844" s="8"/>
      <c r="Y844" s="8"/>
      <c r="Z844" s="8"/>
      <c r="AA844" s="8"/>
      <c r="AB844" s="8"/>
      <c r="AC844" s="8"/>
      <c r="AD844" s="8"/>
      <c r="AE844" s="8"/>
      <c r="AG844" s="36"/>
      <c r="AH844" s="36"/>
      <c r="AI844" s="9"/>
      <c r="AJ844" s="8"/>
      <c r="AK844" s="8"/>
      <c r="AL844" s="8"/>
      <c r="AM844" s="8"/>
      <c r="AN844" s="8"/>
      <c r="AO844" s="8"/>
      <c r="AP844" s="8"/>
      <c r="AQ844" s="8"/>
      <c r="AS844" s="36"/>
      <c r="AT844" s="36"/>
      <c r="AU844" s="9"/>
      <c r="AV844" s="8"/>
      <c r="AW844" s="8"/>
      <c r="AX844" s="8"/>
      <c r="AY844" s="8"/>
      <c r="AZ844" s="8"/>
      <c r="BA844" s="8"/>
      <c r="BB844" s="8"/>
      <c r="BC844" s="8"/>
    </row>
    <row r="845" spans="1:55" x14ac:dyDescent="0.25">
      <c r="A845" s="45">
        <v>55.4</v>
      </c>
      <c r="B845" s="47" t="b">
        <v>1</v>
      </c>
      <c r="U845" s="36"/>
      <c r="V845" s="36"/>
      <c r="W845" s="9"/>
      <c r="X845" s="8"/>
      <c r="Y845" s="8"/>
      <c r="Z845" s="8"/>
      <c r="AA845" s="8"/>
      <c r="AB845" s="8"/>
      <c r="AC845" s="8"/>
      <c r="AD845" s="8"/>
      <c r="AE845" s="8"/>
      <c r="AG845" s="36"/>
      <c r="AH845" s="36"/>
      <c r="AI845" s="9"/>
      <c r="AJ845" s="8"/>
      <c r="AK845" s="8"/>
      <c r="AL845" s="8"/>
      <c r="AM845" s="8"/>
      <c r="AN845" s="8"/>
      <c r="AO845" s="8"/>
      <c r="AP845" s="8"/>
      <c r="AQ845" s="8"/>
      <c r="AS845" s="36"/>
      <c r="AT845" s="36"/>
      <c r="AU845" s="9"/>
      <c r="AV845" s="8"/>
      <c r="AW845" s="8"/>
      <c r="AX845" s="8"/>
      <c r="AY845" s="8"/>
      <c r="AZ845" s="8"/>
      <c r="BA845" s="8"/>
      <c r="BB845" s="8"/>
      <c r="BC845" s="8"/>
    </row>
    <row r="846" spans="1:55" x14ac:dyDescent="0.25">
      <c r="A846" s="45">
        <v>55</v>
      </c>
      <c r="B846" s="47" t="b">
        <v>1</v>
      </c>
      <c r="U846" s="36"/>
      <c r="V846" s="36"/>
      <c r="W846" s="9"/>
      <c r="X846" s="8"/>
      <c r="Y846" s="8"/>
      <c r="Z846" s="8"/>
      <c r="AA846" s="8"/>
      <c r="AB846" s="8"/>
      <c r="AC846" s="8"/>
      <c r="AD846" s="8"/>
      <c r="AE846" s="8"/>
      <c r="AG846" s="36"/>
      <c r="AH846" s="36"/>
      <c r="AI846" s="9"/>
      <c r="AJ846" s="8"/>
      <c r="AK846" s="8"/>
      <c r="AL846" s="8"/>
      <c r="AM846" s="8"/>
      <c r="AN846" s="8"/>
      <c r="AO846" s="8"/>
      <c r="AP846" s="8"/>
      <c r="AQ846" s="8"/>
      <c r="AS846" s="36"/>
      <c r="AT846" s="36"/>
      <c r="AU846" s="9"/>
      <c r="AV846" s="8"/>
      <c r="AW846" s="8"/>
      <c r="AX846" s="8"/>
      <c r="AY846" s="8"/>
      <c r="AZ846" s="8"/>
      <c r="BA846" s="8"/>
      <c r="BB846" s="8"/>
      <c r="BC846" s="8"/>
    </row>
    <row r="847" spans="1:55" x14ac:dyDescent="0.25">
      <c r="A847" s="45">
        <v>54.8</v>
      </c>
      <c r="B847" s="47" t="b">
        <v>1</v>
      </c>
      <c r="U847" s="36"/>
      <c r="V847" s="36"/>
      <c r="W847" s="9"/>
      <c r="X847" s="8"/>
      <c r="Y847" s="8"/>
      <c r="Z847" s="8"/>
      <c r="AA847" s="8"/>
      <c r="AB847" s="8"/>
      <c r="AC847" s="8"/>
      <c r="AD847" s="8"/>
      <c r="AE847" s="8"/>
      <c r="AG847" s="36"/>
      <c r="AH847" s="36"/>
      <c r="AI847" s="9"/>
      <c r="AJ847" s="8"/>
      <c r="AK847" s="8"/>
      <c r="AL847" s="8"/>
      <c r="AM847" s="8"/>
      <c r="AN847" s="8"/>
      <c r="AO847" s="8"/>
      <c r="AP847" s="8"/>
      <c r="AQ847" s="8"/>
      <c r="AS847" s="36"/>
      <c r="AT847" s="36"/>
      <c r="AU847" s="9"/>
      <c r="AV847" s="8"/>
      <c r="AW847" s="8"/>
      <c r="AX847" s="8"/>
      <c r="AY847" s="8"/>
      <c r="AZ847" s="8"/>
      <c r="BA847" s="8"/>
      <c r="BB847" s="8"/>
      <c r="BC847" s="8"/>
    </row>
    <row r="848" spans="1:55" x14ac:dyDescent="0.25">
      <c r="A848" s="45">
        <v>54.4</v>
      </c>
      <c r="B848" s="47" t="b">
        <v>1</v>
      </c>
      <c r="U848" s="36"/>
      <c r="V848" s="36"/>
      <c r="W848" s="9"/>
      <c r="X848" s="8"/>
      <c r="Y848" s="8"/>
      <c r="Z848" s="8"/>
      <c r="AA848" s="8"/>
      <c r="AB848" s="8"/>
      <c r="AC848" s="8"/>
      <c r="AD848" s="8"/>
      <c r="AE848" s="8"/>
      <c r="AG848" s="36"/>
      <c r="AH848" s="36"/>
      <c r="AI848" s="9"/>
      <c r="AJ848" s="8"/>
      <c r="AK848" s="8"/>
      <c r="AL848" s="8"/>
      <c r="AM848" s="8"/>
      <c r="AN848" s="8"/>
      <c r="AO848" s="8"/>
      <c r="AP848" s="8"/>
      <c r="AQ848" s="8"/>
      <c r="AS848" s="36"/>
      <c r="AT848" s="36"/>
      <c r="AU848" s="9"/>
      <c r="AV848" s="8"/>
      <c r="AW848" s="8"/>
      <c r="AX848" s="8"/>
      <c r="AY848" s="8"/>
      <c r="AZ848" s="8"/>
      <c r="BA848" s="8"/>
      <c r="BB848" s="8"/>
      <c r="BC848" s="8"/>
    </row>
    <row r="849" spans="1:55" x14ac:dyDescent="0.25">
      <c r="A849" s="45">
        <v>54.1</v>
      </c>
      <c r="B849" s="47" t="b">
        <v>1</v>
      </c>
      <c r="U849" s="36"/>
      <c r="V849" s="36"/>
      <c r="W849" s="9"/>
      <c r="X849" s="8"/>
      <c r="Y849" s="8"/>
      <c r="Z849" s="8"/>
      <c r="AA849" s="8"/>
      <c r="AB849" s="8"/>
      <c r="AC849" s="8"/>
      <c r="AD849" s="8"/>
      <c r="AE849" s="8"/>
      <c r="AG849" s="36"/>
      <c r="AH849" s="36"/>
      <c r="AI849" s="9"/>
      <c r="AJ849" s="8"/>
      <c r="AK849" s="8"/>
      <c r="AL849" s="8"/>
      <c r="AM849" s="8"/>
      <c r="AN849" s="8"/>
      <c r="AO849" s="8"/>
      <c r="AP849" s="8"/>
      <c r="AQ849" s="8"/>
      <c r="AS849" s="36"/>
      <c r="AT849" s="36"/>
      <c r="AU849" s="9"/>
      <c r="AV849" s="8"/>
      <c r="AW849" s="8"/>
      <c r="AX849" s="8"/>
      <c r="AY849" s="8"/>
      <c r="AZ849" s="8"/>
      <c r="BA849" s="8"/>
      <c r="BB849" s="8"/>
      <c r="BC849" s="8"/>
    </row>
    <row r="850" spans="1:55" x14ac:dyDescent="0.25">
      <c r="A850" s="45">
        <v>53.8</v>
      </c>
      <c r="B850" s="47" t="b">
        <v>1</v>
      </c>
      <c r="U850" s="36"/>
      <c r="V850" s="36"/>
      <c r="W850" s="9"/>
      <c r="X850" s="8"/>
      <c r="Y850" s="8"/>
      <c r="Z850" s="8"/>
      <c r="AA850" s="8"/>
      <c r="AB850" s="8"/>
      <c r="AC850" s="8"/>
      <c r="AD850" s="8"/>
      <c r="AE850" s="8"/>
      <c r="AG850" s="36"/>
      <c r="AH850" s="36"/>
      <c r="AI850" s="9"/>
      <c r="AJ850" s="8"/>
      <c r="AK850" s="8"/>
      <c r="AL850" s="8"/>
      <c r="AM850" s="8"/>
      <c r="AN850" s="8"/>
      <c r="AO850" s="8"/>
      <c r="AP850" s="8"/>
      <c r="AQ850" s="8"/>
      <c r="AS850" s="36"/>
      <c r="AT850" s="36"/>
      <c r="AU850" s="9"/>
      <c r="AV850" s="8"/>
      <c r="AW850" s="8"/>
      <c r="AX850" s="8"/>
      <c r="AY850" s="8"/>
      <c r="AZ850" s="8"/>
      <c r="BA850" s="8"/>
      <c r="BB850" s="8"/>
      <c r="BC850" s="8"/>
    </row>
    <row r="851" spans="1:55" x14ac:dyDescent="0.25">
      <c r="A851" s="45">
        <v>53.5</v>
      </c>
      <c r="B851" s="47" t="b">
        <v>1</v>
      </c>
      <c r="U851" s="36"/>
      <c r="V851" s="36"/>
      <c r="W851" s="9"/>
      <c r="X851" s="8"/>
      <c r="Y851" s="8"/>
      <c r="Z851" s="8"/>
      <c r="AA851" s="8"/>
      <c r="AB851" s="8"/>
      <c r="AC851" s="8"/>
      <c r="AD851" s="8"/>
      <c r="AE851" s="8"/>
      <c r="AG851" s="36"/>
      <c r="AH851" s="36"/>
      <c r="AI851" s="9"/>
      <c r="AJ851" s="8"/>
      <c r="AK851" s="8"/>
      <c r="AL851" s="8"/>
      <c r="AM851" s="8"/>
      <c r="AN851" s="8"/>
      <c r="AO851" s="8"/>
      <c r="AP851" s="8"/>
      <c r="AQ851" s="8"/>
      <c r="AS851" s="36"/>
      <c r="AT851" s="36"/>
      <c r="AU851" s="9"/>
      <c r="AV851" s="8"/>
      <c r="AW851" s="8"/>
      <c r="AX851" s="8"/>
      <c r="AY851" s="8"/>
      <c r="AZ851" s="8"/>
      <c r="BA851" s="8"/>
      <c r="BB851" s="8"/>
      <c r="BC851" s="8"/>
    </row>
    <row r="852" spans="1:55" x14ac:dyDescent="0.25">
      <c r="A852" s="45">
        <v>53.1</v>
      </c>
      <c r="B852" s="47" t="b">
        <v>1</v>
      </c>
      <c r="U852" s="36"/>
      <c r="V852" s="36"/>
      <c r="W852" s="9"/>
      <c r="X852" s="8"/>
      <c r="Y852" s="8"/>
      <c r="Z852" s="8"/>
      <c r="AA852" s="8"/>
      <c r="AB852" s="8"/>
      <c r="AC852" s="8"/>
      <c r="AD852" s="8"/>
      <c r="AE852" s="8"/>
      <c r="AG852" s="36"/>
      <c r="AH852" s="36"/>
      <c r="AI852" s="9"/>
      <c r="AJ852" s="8"/>
      <c r="AK852" s="8"/>
      <c r="AL852" s="8"/>
      <c r="AM852" s="8"/>
      <c r="AN852" s="8"/>
      <c r="AO852" s="8"/>
      <c r="AP852" s="8"/>
      <c r="AQ852" s="8"/>
      <c r="AS852" s="36"/>
      <c r="AT852" s="36"/>
      <c r="AU852" s="9"/>
      <c r="AV852" s="8"/>
      <c r="AW852" s="8"/>
      <c r="AX852" s="8"/>
      <c r="AY852" s="8"/>
      <c r="AZ852" s="8"/>
      <c r="BA852" s="8"/>
      <c r="BB852" s="8"/>
      <c r="BC852" s="8"/>
    </row>
    <row r="853" spans="1:55" x14ac:dyDescent="0.25">
      <c r="A853" s="45">
        <v>52.7</v>
      </c>
      <c r="B853" s="47" t="b">
        <v>1</v>
      </c>
      <c r="U853" s="36"/>
      <c r="V853" s="36"/>
      <c r="W853" s="9"/>
      <c r="X853" s="8"/>
      <c r="Y853" s="8"/>
      <c r="Z853" s="8"/>
      <c r="AA853" s="8"/>
      <c r="AB853" s="8"/>
      <c r="AC853" s="8"/>
      <c r="AD853" s="8"/>
      <c r="AE853" s="8"/>
      <c r="AG853" s="36"/>
      <c r="AH853" s="36"/>
      <c r="AI853" s="9"/>
      <c r="AJ853" s="8"/>
      <c r="AK853" s="8"/>
      <c r="AL853" s="8"/>
      <c r="AM853" s="8"/>
      <c r="AN853" s="8"/>
      <c r="AO853" s="8"/>
      <c r="AP853" s="8"/>
      <c r="AQ853" s="8"/>
      <c r="AS853" s="36"/>
      <c r="AT853" s="36"/>
      <c r="AU853" s="9"/>
      <c r="AV853" s="8"/>
      <c r="AW853" s="8"/>
      <c r="AX853" s="8"/>
      <c r="AY853" s="8"/>
      <c r="AZ853" s="8"/>
      <c r="BA853" s="8"/>
      <c r="BB853" s="8"/>
      <c r="BC853" s="8"/>
    </row>
    <row r="854" spans="1:55" x14ac:dyDescent="0.25">
      <c r="A854" s="45">
        <v>64.7</v>
      </c>
      <c r="B854" s="47" t="b">
        <v>1</v>
      </c>
      <c r="U854" s="36"/>
      <c r="V854" s="36"/>
      <c r="W854" s="9"/>
      <c r="X854" s="8"/>
      <c r="Y854" s="8"/>
      <c r="Z854" s="8"/>
      <c r="AA854" s="8"/>
      <c r="AB854" s="8"/>
      <c r="AC854" s="8"/>
      <c r="AD854" s="8"/>
      <c r="AE854" s="8"/>
      <c r="AG854" s="36"/>
      <c r="AH854" s="36"/>
      <c r="AI854" s="9"/>
      <c r="AJ854" s="8"/>
      <c r="AK854" s="8"/>
      <c r="AL854" s="8"/>
      <c r="AM854" s="8"/>
      <c r="AN854" s="8"/>
      <c r="AO854" s="8"/>
      <c r="AP854" s="8"/>
      <c r="AQ854" s="8"/>
      <c r="AS854" s="36"/>
      <c r="AT854" s="36"/>
      <c r="AU854" s="9"/>
      <c r="AV854" s="8"/>
      <c r="AW854" s="8"/>
      <c r="AX854" s="8"/>
      <c r="AY854" s="8"/>
      <c r="AZ854" s="8"/>
      <c r="BA854" s="8"/>
      <c r="BB854" s="8"/>
      <c r="BC854" s="8"/>
    </row>
    <row r="855" spans="1:55" x14ac:dyDescent="0.25">
      <c r="A855" s="45">
        <v>64.400000000000006</v>
      </c>
      <c r="B855" s="47" t="b">
        <v>1</v>
      </c>
      <c r="U855" s="36"/>
      <c r="V855" s="36"/>
      <c r="W855" s="9"/>
      <c r="X855" s="8"/>
      <c r="Y855" s="8"/>
      <c r="Z855" s="8"/>
      <c r="AA855" s="8"/>
      <c r="AB855" s="8"/>
      <c r="AC855" s="8"/>
      <c r="AD855" s="8"/>
      <c r="AE855" s="8"/>
      <c r="AG855" s="36"/>
      <c r="AH855" s="36"/>
      <c r="AI855" s="9"/>
      <c r="AJ855" s="8"/>
      <c r="AK855" s="8"/>
      <c r="AL855" s="8"/>
      <c r="AM855" s="8"/>
      <c r="AN855" s="8"/>
      <c r="AO855" s="8"/>
      <c r="AP855" s="8"/>
      <c r="AQ855" s="8"/>
      <c r="AS855" s="36"/>
      <c r="AT855" s="36"/>
      <c r="AU855" s="9"/>
      <c r="AV855" s="8"/>
      <c r="AW855" s="8"/>
      <c r="AX855" s="8"/>
      <c r="AY855" s="8"/>
      <c r="AZ855" s="8"/>
      <c r="BA855" s="8"/>
      <c r="BB855" s="8"/>
      <c r="BC855" s="8"/>
    </row>
    <row r="856" spans="1:55" x14ac:dyDescent="0.25">
      <c r="A856" s="45">
        <v>64</v>
      </c>
      <c r="B856" s="47" t="b">
        <v>1</v>
      </c>
      <c r="U856" s="36"/>
      <c r="V856" s="36"/>
      <c r="W856" s="9"/>
      <c r="X856" s="8"/>
      <c r="Y856" s="8"/>
      <c r="Z856" s="8"/>
      <c r="AA856" s="8"/>
      <c r="AB856" s="8"/>
      <c r="AC856" s="8"/>
      <c r="AD856" s="8"/>
      <c r="AE856" s="8"/>
      <c r="AG856" s="36"/>
      <c r="AH856" s="36"/>
      <c r="AI856" s="9"/>
      <c r="AJ856" s="8"/>
      <c r="AK856" s="8"/>
      <c r="AL856" s="8"/>
      <c r="AM856" s="8"/>
      <c r="AN856" s="8"/>
      <c r="AO856" s="8"/>
      <c r="AP856" s="8"/>
      <c r="AQ856" s="8"/>
      <c r="AS856" s="36"/>
      <c r="AT856" s="36"/>
      <c r="AU856" s="9"/>
      <c r="AV856" s="8"/>
      <c r="AW856" s="8"/>
      <c r="AX856" s="8"/>
      <c r="AY856" s="8"/>
      <c r="AZ856" s="8"/>
      <c r="BA856" s="8"/>
      <c r="BB856" s="8"/>
      <c r="BC856" s="8"/>
    </row>
    <row r="857" spans="1:55" x14ac:dyDescent="0.25">
      <c r="A857" s="45">
        <v>63.6</v>
      </c>
      <c r="B857" s="47" t="b">
        <v>1</v>
      </c>
      <c r="U857" s="36"/>
      <c r="V857" s="36"/>
      <c r="W857" s="9"/>
      <c r="X857" s="8"/>
      <c r="Y857" s="8"/>
      <c r="Z857" s="8"/>
      <c r="AA857" s="8"/>
      <c r="AB857" s="8"/>
      <c r="AC857" s="8"/>
      <c r="AD857" s="8"/>
      <c r="AE857" s="8"/>
      <c r="AG857" s="36"/>
      <c r="AH857" s="36"/>
      <c r="AI857" s="9"/>
      <c r="AJ857" s="8"/>
      <c r="AK857" s="8"/>
      <c r="AL857" s="8"/>
      <c r="AM857" s="8"/>
      <c r="AN857" s="8"/>
      <c r="AO857" s="8"/>
      <c r="AP857" s="8"/>
      <c r="AQ857" s="8"/>
      <c r="AS857" s="36"/>
      <c r="AT857" s="36"/>
      <c r="AU857" s="9"/>
      <c r="AV857" s="8"/>
      <c r="AW857" s="8"/>
      <c r="AX857" s="8"/>
      <c r="AY857" s="8"/>
      <c r="AZ857" s="8"/>
      <c r="BA857" s="8"/>
      <c r="BB857" s="8"/>
      <c r="BC857" s="8"/>
    </row>
    <row r="858" spans="1:55" x14ac:dyDescent="0.25">
      <c r="A858" s="45">
        <v>62.9</v>
      </c>
      <c r="B858" s="47" t="b">
        <v>1</v>
      </c>
      <c r="U858" s="36"/>
      <c r="V858" s="36"/>
      <c r="W858" s="9"/>
      <c r="X858" s="8"/>
      <c r="Y858" s="8"/>
      <c r="Z858" s="8"/>
      <c r="AA858" s="8"/>
      <c r="AB858" s="8"/>
      <c r="AC858" s="8"/>
      <c r="AD858" s="8"/>
      <c r="AE858" s="8"/>
      <c r="AG858" s="36"/>
      <c r="AH858" s="36"/>
      <c r="AI858" s="9"/>
      <c r="AJ858" s="8"/>
      <c r="AK858" s="8"/>
      <c r="AL858" s="8"/>
      <c r="AM858" s="8"/>
      <c r="AN858" s="8"/>
      <c r="AO858" s="8"/>
      <c r="AP858" s="8"/>
      <c r="AQ858" s="8"/>
      <c r="AS858" s="36"/>
      <c r="AT858" s="36"/>
      <c r="AU858" s="9"/>
      <c r="AV858" s="8"/>
      <c r="AW858" s="8"/>
      <c r="AX858" s="8"/>
      <c r="AY858" s="8"/>
      <c r="AZ858" s="8"/>
      <c r="BA858" s="8"/>
      <c r="BB858" s="8"/>
      <c r="BC858" s="8"/>
    </row>
    <row r="859" spans="1:55" x14ac:dyDescent="0.25">
      <c r="A859" s="45">
        <v>62.1</v>
      </c>
      <c r="B859" s="47" t="b">
        <v>1</v>
      </c>
      <c r="U859" s="36"/>
      <c r="V859" s="36"/>
      <c r="W859" s="9"/>
      <c r="X859" s="8"/>
      <c r="Y859" s="8"/>
      <c r="Z859" s="8"/>
      <c r="AA859" s="8"/>
      <c r="AB859" s="8"/>
      <c r="AC859" s="8"/>
      <c r="AD859" s="8"/>
      <c r="AE859" s="8"/>
      <c r="AG859" s="36"/>
      <c r="AH859" s="36"/>
      <c r="AI859" s="9"/>
      <c r="AJ859" s="8"/>
      <c r="AK859" s="8"/>
      <c r="AL859" s="8"/>
      <c r="AM859" s="8"/>
      <c r="AN859" s="8"/>
      <c r="AO859" s="8"/>
      <c r="AP859" s="8"/>
      <c r="AQ859" s="8"/>
      <c r="AS859" s="36"/>
      <c r="AT859" s="36"/>
      <c r="AU859" s="9"/>
      <c r="AV859" s="8"/>
      <c r="AW859" s="8"/>
      <c r="AX859" s="8"/>
      <c r="AY859" s="8"/>
      <c r="AZ859" s="8"/>
      <c r="BA859" s="8"/>
      <c r="BB859" s="8"/>
      <c r="BC859" s="8"/>
    </row>
    <row r="860" spans="1:55" x14ac:dyDescent="0.25">
      <c r="A860" s="45">
        <v>61.4</v>
      </c>
      <c r="B860" s="47" t="b">
        <v>1</v>
      </c>
      <c r="U860" s="36"/>
      <c r="V860" s="36"/>
      <c r="W860" s="9"/>
      <c r="X860" s="8"/>
      <c r="Y860" s="8"/>
      <c r="Z860" s="8"/>
      <c r="AA860" s="8"/>
      <c r="AB860" s="8"/>
      <c r="AC860" s="8"/>
      <c r="AD860" s="8"/>
      <c r="AE860" s="8"/>
      <c r="AG860" s="36"/>
      <c r="AH860" s="36"/>
      <c r="AI860" s="9"/>
      <c r="AJ860" s="8"/>
      <c r="AK860" s="8"/>
      <c r="AL860" s="8"/>
      <c r="AM860" s="8"/>
      <c r="AN860" s="8"/>
      <c r="AO860" s="8"/>
      <c r="AP860" s="8"/>
      <c r="AQ860" s="8"/>
      <c r="AS860" s="36"/>
      <c r="AT860" s="36"/>
      <c r="AU860" s="9"/>
      <c r="AV860" s="8"/>
      <c r="AW860" s="8"/>
      <c r="AX860" s="8"/>
      <c r="AY860" s="8"/>
      <c r="AZ860" s="8"/>
      <c r="BA860" s="8"/>
      <c r="BB860" s="8"/>
      <c r="BC860" s="8"/>
    </row>
    <row r="861" spans="1:55" x14ac:dyDescent="0.25">
      <c r="A861" s="45">
        <v>67</v>
      </c>
      <c r="B861" s="47" t="b">
        <v>1</v>
      </c>
      <c r="U861" s="36"/>
      <c r="V861" s="36"/>
      <c r="W861" s="9"/>
      <c r="X861" s="8"/>
      <c r="Y861" s="8"/>
      <c r="Z861" s="8"/>
      <c r="AA861" s="8"/>
      <c r="AB861" s="8"/>
      <c r="AC861" s="8"/>
      <c r="AD861" s="8"/>
      <c r="AE861" s="8"/>
      <c r="AG861" s="36"/>
      <c r="AH861" s="36"/>
      <c r="AI861" s="9"/>
      <c r="AJ861" s="8"/>
      <c r="AK861" s="8"/>
      <c r="AL861" s="8"/>
      <c r="AM861" s="8"/>
      <c r="AN861" s="8"/>
      <c r="AO861" s="8"/>
      <c r="AP861" s="8"/>
      <c r="AQ861" s="8"/>
      <c r="AS861" s="36"/>
      <c r="AT861" s="36"/>
      <c r="AU861" s="9"/>
      <c r="AV861" s="8"/>
      <c r="AW861" s="8"/>
      <c r="AX861" s="8"/>
      <c r="AY861" s="8"/>
      <c r="AZ861" s="8"/>
      <c r="BA861" s="8"/>
      <c r="BB861" s="8"/>
      <c r="BC861" s="8"/>
    </row>
    <row r="862" spans="1:55" x14ac:dyDescent="0.25">
      <c r="A862" s="45">
        <v>62</v>
      </c>
      <c r="B862" s="47" t="b">
        <v>1</v>
      </c>
      <c r="U862" s="36"/>
      <c r="V862" s="36"/>
      <c r="W862" s="9"/>
      <c r="X862" s="8"/>
      <c r="Y862" s="8"/>
      <c r="Z862" s="8"/>
      <c r="AA862" s="8"/>
      <c r="AB862" s="8"/>
      <c r="AC862" s="8"/>
      <c r="AD862" s="8"/>
      <c r="AE862" s="8"/>
      <c r="AG862" s="36"/>
      <c r="AH862" s="36"/>
      <c r="AI862" s="9"/>
      <c r="AJ862" s="8"/>
      <c r="AK862" s="8"/>
      <c r="AL862" s="8"/>
      <c r="AM862" s="8"/>
      <c r="AN862" s="8"/>
      <c r="AO862" s="8"/>
      <c r="AP862" s="8"/>
      <c r="AQ862" s="8"/>
      <c r="AS862" s="36"/>
      <c r="AT862" s="36"/>
      <c r="AU862" s="9"/>
      <c r="AV862" s="8"/>
      <c r="AW862" s="8"/>
      <c r="AX862" s="8"/>
      <c r="AY862" s="8"/>
      <c r="AZ862" s="8"/>
      <c r="BA862" s="8"/>
      <c r="BB862" s="8"/>
      <c r="BC862" s="8"/>
    </row>
    <row r="863" spans="1:55" x14ac:dyDescent="0.25">
      <c r="A863" s="45">
        <v>59.7</v>
      </c>
      <c r="B863" s="47" t="b">
        <v>1</v>
      </c>
      <c r="U863" s="36"/>
      <c r="V863" s="36"/>
      <c r="W863" s="9"/>
      <c r="X863" s="8"/>
      <c r="Y863" s="8"/>
      <c r="Z863" s="8"/>
      <c r="AA863" s="8"/>
      <c r="AB863" s="8"/>
      <c r="AC863" s="8"/>
      <c r="AD863" s="8"/>
      <c r="AE863" s="8"/>
      <c r="AG863" s="36"/>
      <c r="AH863" s="36"/>
      <c r="AI863" s="9"/>
      <c r="AJ863" s="8"/>
      <c r="AK863" s="8"/>
      <c r="AL863" s="8"/>
      <c r="AM863" s="8"/>
      <c r="AN863" s="8"/>
      <c r="AO863" s="8"/>
      <c r="AP863" s="8"/>
      <c r="AQ863" s="8"/>
      <c r="AS863" s="36"/>
      <c r="AT863" s="36"/>
      <c r="AU863" s="9"/>
      <c r="AV863" s="8"/>
      <c r="AW863" s="8"/>
      <c r="AX863" s="8"/>
      <c r="AY863" s="8"/>
      <c r="AZ863" s="8"/>
      <c r="BA863" s="8"/>
      <c r="BB863" s="8"/>
      <c r="BC863" s="8"/>
    </row>
    <row r="864" spans="1:55" x14ac:dyDescent="0.25">
      <c r="A864" s="45">
        <v>59.4</v>
      </c>
      <c r="B864" s="47" t="b">
        <v>1</v>
      </c>
      <c r="U864" s="36"/>
      <c r="V864" s="36"/>
      <c r="W864" s="9"/>
      <c r="X864" s="8"/>
      <c r="Y864" s="8"/>
      <c r="Z864" s="8"/>
      <c r="AA864" s="8"/>
      <c r="AB864" s="8"/>
      <c r="AC864" s="8"/>
      <c r="AD864" s="8"/>
      <c r="AE864" s="8"/>
      <c r="AG864" s="36"/>
      <c r="AH864" s="36"/>
      <c r="AI864" s="9"/>
      <c r="AJ864" s="8"/>
      <c r="AK864" s="8"/>
      <c r="AL864" s="8"/>
      <c r="AM864" s="8"/>
      <c r="AN864" s="8"/>
      <c r="AO864" s="8"/>
      <c r="AP864" s="8"/>
      <c r="AQ864" s="8"/>
      <c r="AS864" s="36"/>
      <c r="AT864" s="36"/>
      <c r="AU864" s="9"/>
      <c r="AV864" s="8"/>
      <c r="AW864" s="8"/>
      <c r="AX864" s="8"/>
      <c r="AY864" s="8"/>
      <c r="AZ864" s="8"/>
      <c r="BA864" s="8"/>
      <c r="BB864" s="8"/>
      <c r="BC864" s="8"/>
    </row>
    <row r="865" spans="1:55" x14ac:dyDescent="0.25">
      <c r="A865" s="45">
        <v>59.1</v>
      </c>
      <c r="B865" s="47" t="b">
        <v>1</v>
      </c>
      <c r="U865" s="36"/>
      <c r="V865" s="36"/>
      <c r="W865" s="9"/>
      <c r="X865" s="8"/>
      <c r="Y865" s="8"/>
      <c r="Z865" s="8"/>
      <c r="AA865" s="8"/>
      <c r="AB865" s="8"/>
      <c r="AC865" s="8"/>
      <c r="AD865" s="8"/>
      <c r="AE865" s="8"/>
      <c r="AG865" s="36"/>
      <c r="AH865" s="36"/>
      <c r="AI865" s="9"/>
      <c r="AJ865" s="8"/>
      <c r="AK865" s="8"/>
      <c r="AL865" s="8"/>
      <c r="AM865" s="8"/>
      <c r="AN865" s="8"/>
      <c r="AO865" s="8"/>
      <c r="AP865" s="8"/>
      <c r="AQ865" s="8"/>
      <c r="AS865" s="36"/>
      <c r="AT865" s="36"/>
      <c r="AU865" s="9"/>
      <c r="AV865" s="8"/>
      <c r="AW865" s="8"/>
      <c r="AX865" s="8"/>
      <c r="AY865" s="8"/>
      <c r="AZ865" s="8"/>
      <c r="BA865" s="8"/>
      <c r="BB865" s="8"/>
      <c r="BC865" s="8"/>
    </row>
    <row r="866" spans="1:55" x14ac:dyDescent="0.25">
      <c r="A866" s="45">
        <v>58.8</v>
      </c>
      <c r="B866" s="47" t="b">
        <v>1</v>
      </c>
      <c r="U866" s="36"/>
      <c r="V866" s="36"/>
      <c r="W866" s="9"/>
      <c r="X866" s="8"/>
      <c r="Y866" s="8"/>
      <c r="Z866" s="8"/>
      <c r="AA866" s="8"/>
      <c r="AB866" s="8"/>
      <c r="AC866" s="8"/>
      <c r="AD866" s="8"/>
      <c r="AE866" s="8"/>
      <c r="AG866" s="36"/>
      <c r="AH866" s="36"/>
      <c r="AI866" s="9"/>
      <c r="AJ866" s="8"/>
      <c r="AK866" s="8"/>
      <c r="AL866" s="8"/>
      <c r="AM866" s="8"/>
      <c r="AN866" s="8"/>
      <c r="AO866" s="8"/>
      <c r="AP866" s="8"/>
      <c r="AQ866" s="8"/>
      <c r="AS866" s="36"/>
      <c r="AT866" s="36"/>
      <c r="AU866" s="9"/>
      <c r="AV866" s="8"/>
      <c r="AW866" s="8"/>
      <c r="AX866" s="8"/>
      <c r="AY866" s="8"/>
      <c r="AZ866" s="8"/>
      <c r="BA866" s="8"/>
      <c r="BB866" s="8"/>
      <c r="BC866" s="8"/>
    </row>
    <row r="867" spans="1:55" x14ac:dyDescent="0.25">
      <c r="A867" s="45">
        <v>58.5</v>
      </c>
      <c r="B867" s="47" t="b">
        <v>1</v>
      </c>
      <c r="U867" s="36"/>
      <c r="V867" s="36"/>
      <c r="W867" s="9"/>
      <c r="X867" s="8"/>
      <c r="Y867" s="8"/>
      <c r="Z867" s="8"/>
      <c r="AA867" s="8"/>
      <c r="AB867" s="8"/>
      <c r="AC867" s="8"/>
      <c r="AD867" s="8"/>
      <c r="AE867" s="8"/>
      <c r="AG867" s="36"/>
      <c r="AH867" s="36"/>
      <c r="AI867" s="9"/>
      <c r="AJ867" s="8"/>
      <c r="AK867" s="8"/>
      <c r="AL867" s="8"/>
      <c r="AM867" s="8"/>
      <c r="AN867" s="8"/>
      <c r="AO867" s="8"/>
      <c r="AP867" s="8"/>
      <c r="AQ867" s="8"/>
      <c r="AS867" s="36"/>
      <c r="AT867" s="36"/>
      <c r="AU867" s="9"/>
      <c r="AV867" s="8"/>
      <c r="AW867" s="8"/>
      <c r="AX867" s="8"/>
      <c r="AY867" s="8"/>
      <c r="AZ867" s="8"/>
      <c r="BA867" s="8"/>
      <c r="BB867" s="8"/>
      <c r="BC867" s="8"/>
    </row>
    <row r="868" spans="1:55" x14ac:dyDescent="0.25">
      <c r="A868" s="45">
        <v>58.1</v>
      </c>
      <c r="B868" s="47" t="b">
        <v>1</v>
      </c>
      <c r="U868" s="36"/>
      <c r="V868" s="36"/>
      <c r="W868" s="9"/>
      <c r="X868" s="8"/>
      <c r="Y868" s="8"/>
      <c r="Z868" s="8"/>
      <c r="AA868" s="8"/>
      <c r="AB868" s="8"/>
      <c r="AC868" s="8"/>
      <c r="AD868" s="8"/>
      <c r="AE868" s="8"/>
      <c r="AG868" s="36"/>
      <c r="AH868" s="36"/>
      <c r="AI868" s="9"/>
      <c r="AJ868" s="8"/>
      <c r="AK868" s="8"/>
      <c r="AL868" s="8"/>
      <c r="AM868" s="8"/>
      <c r="AN868" s="8"/>
      <c r="AO868" s="8"/>
      <c r="AP868" s="8"/>
      <c r="AQ868" s="8"/>
      <c r="AS868" s="36"/>
      <c r="AT868" s="36"/>
      <c r="AU868" s="9"/>
      <c r="AV868" s="8"/>
      <c r="AW868" s="8"/>
      <c r="AX868" s="8"/>
      <c r="AY868" s="8"/>
      <c r="AZ868" s="8"/>
      <c r="BA868" s="8"/>
      <c r="BB868" s="8"/>
      <c r="BC868" s="8"/>
    </row>
    <row r="869" spans="1:55" x14ac:dyDescent="0.25">
      <c r="A869" s="45">
        <v>45.3</v>
      </c>
      <c r="B869" s="47" t="b">
        <v>1</v>
      </c>
      <c r="U869" s="36"/>
      <c r="V869" s="36"/>
      <c r="W869" s="9"/>
      <c r="X869" s="8"/>
      <c r="Y869" s="8"/>
      <c r="Z869" s="8"/>
      <c r="AA869" s="8"/>
      <c r="AB869" s="8"/>
      <c r="AC869" s="8"/>
      <c r="AD869" s="8"/>
      <c r="AE869" s="8"/>
      <c r="AG869" s="36"/>
      <c r="AH869" s="36"/>
      <c r="AI869" s="9"/>
      <c r="AJ869" s="8"/>
      <c r="AK869" s="8"/>
      <c r="AL869" s="8"/>
      <c r="AM869" s="8"/>
      <c r="AN869" s="8"/>
      <c r="AO869" s="8"/>
      <c r="AP869" s="8"/>
      <c r="AQ869" s="8"/>
      <c r="AS869" s="36"/>
      <c r="AT869" s="36"/>
      <c r="AU869" s="9"/>
      <c r="AV869" s="8"/>
      <c r="AW869" s="8"/>
      <c r="AX869" s="8"/>
      <c r="AY869" s="8"/>
      <c r="AZ869" s="8"/>
      <c r="BA869" s="8"/>
      <c r="BB869" s="8"/>
      <c r="BC869" s="8"/>
    </row>
    <row r="870" spans="1:55" x14ac:dyDescent="0.25">
      <c r="A870" s="45">
        <v>77.599999999999994</v>
      </c>
      <c r="B870" s="47" t="b">
        <v>1</v>
      </c>
      <c r="U870" s="36"/>
      <c r="V870" s="36"/>
      <c r="W870" s="9"/>
      <c r="X870" s="8"/>
      <c r="Y870" s="8"/>
      <c r="Z870" s="8"/>
      <c r="AA870" s="8"/>
      <c r="AB870" s="8"/>
      <c r="AC870" s="8"/>
      <c r="AD870" s="8"/>
      <c r="AE870" s="8"/>
      <c r="AG870" s="36"/>
      <c r="AH870" s="36"/>
      <c r="AI870" s="9"/>
      <c r="AJ870" s="8"/>
      <c r="AK870" s="8"/>
      <c r="AL870" s="8"/>
      <c r="AM870" s="8"/>
      <c r="AN870" s="8"/>
      <c r="AO870" s="8"/>
      <c r="AP870" s="8"/>
      <c r="AQ870" s="8"/>
      <c r="AS870" s="36"/>
      <c r="AT870" s="36"/>
      <c r="AU870" s="9"/>
      <c r="AV870" s="8"/>
      <c r="AW870" s="8"/>
      <c r="AX870" s="8"/>
      <c r="AY870" s="8"/>
      <c r="AZ870" s="8"/>
      <c r="BA870" s="8"/>
      <c r="BB870" s="8"/>
      <c r="BC870" s="8"/>
    </row>
    <row r="871" spans="1:55" x14ac:dyDescent="0.25">
      <c r="A871" s="45">
        <v>77.3</v>
      </c>
      <c r="B871" s="47" t="b">
        <v>1</v>
      </c>
      <c r="U871" s="36"/>
      <c r="V871" s="36"/>
      <c r="W871" s="9"/>
      <c r="X871" s="8"/>
      <c r="Y871" s="8"/>
      <c r="Z871" s="8"/>
      <c r="AA871" s="8"/>
      <c r="AB871" s="8"/>
      <c r="AC871" s="8"/>
      <c r="AD871" s="8"/>
      <c r="AE871" s="8"/>
      <c r="AG871" s="36"/>
      <c r="AH871" s="36"/>
      <c r="AI871" s="9"/>
      <c r="AJ871" s="8"/>
      <c r="AK871" s="8"/>
      <c r="AL871" s="8"/>
      <c r="AM871" s="8"/>
      <c r="AN871" s="8"/>
      <c r="AO871" s="8"/>
      <c r="AP871" s="8"/>
      <c r="AQ871" s="8"/>
      <c r="AS871" s="36"/>
      <c r="AT871" s="36"/>
      <c r="AU871" s="9"/>
      <c r="AV871" s="8"/>
      <c r="AW871" s="8"/>
      <c r="AX871" s="8"/>
      <c r="AY871" s="8"/>
      <c r="AZ871" s="8"/>
      <c r="BA871" s="8"/>
      <c r="BB871" s="8"/>
      <c r="BC871" s="8"/>
    </row>
    <row r="872" spans="1:55" x14ac:dyDescent="0.25">
      <c r="A872" s="45">
        <v>76.900000000000006</v>
      </c>
      <c r="B872" s="47" t="b">
        <v>1</v>
      </c>
      <c r="U872" s="36"/>
      <c r="V872" s="36"/>
      <c r="W872" s="9"/>
      <c r="X872" s="8"/>
      <c r="Y872" s="8"/>
      <c r="Z872" s="8"/>
      <c r="AA872" s="8"/>
      <c r="AB872" s="8"/>
      <c r="AC872" s="8"/>
      <c r="AD872" s="8"/>
      <c r="AE872" s="8"/>
      <c r="AG872" s="36"/>
      <c r="AH872" s="36"/>
      <c r="AI872" s="9"/>
      <c r="AJ872" s="8"/>
      <c r="AK872" s="8"/>
      <c r="AL872" s="8"/>
      <c r="AM872" s="8"/>
      <c r="AN872" s="8"/>
      <c r="AO872" s="8"/>
      <c r="AP872" s="8"/>
      <c r="AQ872" s="8"/>
      <c r="AS872" s="36"/>
      <c r="AT872" s="36"/>
      <c r="AU872" s="9"/>
      <c r="AV872" s="8"/>
      <c r="AW872" s="8"/>
      <c r="AX872" s="8"/>
      <c r="AY872" s="8"/>
      <c r="AZ872" s="8"/>
      <c r="BA872" s="8"/>
      <c r="BB872" s="8"/>
      <c r="BC872" s="8"/>
    </row>
    <row r="873" spans="1:55" x14ac:dyDescent="0.25">
      <c r="A873" s="45">
        <v>76.3</v>
      </c>
      <c r="B873" s="47" t="b">
        <v>1</v>
      </c>
      <c r="U873" s="36"/>
      <c r="V873" s="36"/>
      <c r="W873" s="9"/>
      <c r="X873" s="8"/>
      <c r="Y873" s="8"/>
      <c r="Z873" s="8"/>
      <c r="AA873" s="8"/>
      <c r="AB873" s="8"/>
      <c r="AC873" s="8"/>
      <c r="AD873" s="8"/>
      <c r="AE873" s="8"/>
      <c r="AG873" s="36"/>
      <c r="AH873" s="36"/>
      <c r="AI873" s="9"/>
      <c r="AJ873" s="8"/>
      <c r="AK873" s="8"/>
      <c r="AL873" s="8"/>
      <c r="AM873" s="8"/>
      <c r="AN873" s="8"/>
      <c r="AO873" s="8"/>
      <c r="AP873" s="8"/>
      <c r="AQ873" s="8"/>
      <c r="AS873" s="36"/>
      <c r="AT873" s="36"/>
      <c r="AU873" s="9"/>
      <c r="AV873" s="8"/>
      <c r="AW873" s="8"/>
      <c r="AX873" s="8"/>
      <c r="AY873" s="8"/>
      <c r="AZ873" s="8"/>
      <c r="BA873" s="8"/>
      <c r="BB873" s="8"/>
      <c r="BC873" s="8"/>
    </row>
    <row r="874" spans="1:55" x14ac:dyDescent="0.25">
      <c r="A874" s="45">
        <v>76.099999999999994</v>
      </c>
      <c r="B874" s="47" t="b">
        <v>1</v>
      </c>
      <c r="U874" s="36"/>
      <c r="V874" s="36"/>
      <c r="W874" s="9"/>
      <c r="X874" s="8"/>
      <c r="Y874" s="8"/>
      <c r="Z874" s="8"/>
      <c r="AA874" s="8"/>
      <c r="AB874" s="8"/>
      <c r="AC874" s="8"/>
      <c r="AD874" s="8"/>
      <c r="AE874" s="8"/>
      <c r="AG874" s="36"/>
      <c r="AH874" s="36"/>
      <c r="AI874" s="9"/>
      <c r="AJ874" s="8"/>
      <c r="AK874" s="8"/>
      <c r="AL874" s="8"/>
      <c r="AM874" s="8"/>
      <c r="AN874" s="8"/>
      <c r="AO874" s="8"/>
      <c r="AP874" s="8"/>
      <c r="AQ874" s="8"/>
      <c r="AS874" s="36"/>
      <c r="AT874" s="36"/>
      <c r="AU874" s="9"/>
      <c r="AV874" s="8"/>
      <c r="AW874" s="8"/>
      <c r="AX874" s="8"/>
      <c r="AY874" s="8"/>
      <c r="AZ874" s="8"/>
      <c r="BA874" s="8"/>
      <c r="BB874" s="8"/>
      <c r="BC874" s="8"/>
    </row>
    <row r="875" spans="1:55" x14ac:dyDescent="0.25">
      <c r="A875" s="45">
        <v>75.599999999999994</v>
      </c>
      <c r="B875" s="47" t="b">
        <v>1</v>
      </c>
      <c r="U875" s="36"/>
      <c r="V875" s="36"/>
      <c r="W875" s="9"/>
      <c r="X875" s="8"/>
      <c r="Y875" s="8"/>
      <c r="Z875" s="8"/>
      <c r="AA875" s="8"/>
      <c r="AB875" s="8"/>
      <c r="AC875" s="8"/>
      <c r="AD875" s="8"/>
      <c r="AE875" s="8"/>
      <c r="AG875" s="36"/>
      <c r="AH875" s="36"/>
      <c r="AI875" s="9"/>
      <c r="AJ875" s="8"/>
      <c r="AK875" s="8"/>
      <c r="AL875" s="8"/>
      <c r="AM875" s="8"/>
      <c r="AN875" s="8"/>
      <c r="AO875" s="8"/>
      <c r="AP875" s="8"/>
      <c r="AQ875" s="8"/>
      <c r="AS875" s="36"/>
      <c r="AT875" s="36"/>
      <c r="AU875" s="9"/>
      <c r="AV875" s="8"/>
      <c r="AW875" s="8"/>
      <c r="AX875" s="8"/>
      <c r="AY875" s="8"/>
      <c r="AZ875" s="8"/>
      <c r="BA875" s="8"/>
      <c r="BB875" s="8"/>
      <c r="BC875" s="8"/>
    </row>
    <row r="876" spans="1:55" x14ac:dyDescent="0.25">
      <c r="A876" s="45">
        <v>74.900000000000006</v>
      </c>
      <c r="B876" s="47" t="b">
        <v>1</v>
      </c>
      <c r="U876" s="36"/>
      <c r="V876" s="36"/>
      <c r="W876" s="9"/>
      <c r="X876" s="8"/>
      <c r="Y876" s="8"/>
      <c r="Z876" s="8"/>
      <c r="AA876" s="8"/>
      <c r="AB876" s="8"/>
      <c r="AC876" s="8"/>
      <c r="AD876" s="8"/>
      <c r="AE876" s="8"/>
      <c r="AG876" s="36"/>
      <c r="AH876" s="36"/>
      <c r="AI876" s="9"/>
      <c r="AJ876" s="8"/>
      <c r="AK876" s="8"/>
      <c r="AL876" s="8"/>
      <c r="AM876" s="8"/>
      <c r="AN876" s="8"/>
      <c r="AO876" s="8"/>
      <c r="AP876" s="8"/>
      <c r="AQ876" s="8"/>
      <c r="AS876" s="36"/>
      <c r="AT876" s="36"/>
      <c r="AU876" s="9"/>
      <c r="AV876" s="8"/>
      <c r="AW876" s="8"/>
      <c r="AX876" s="8"/>
      <c r="AY876" s="8"/>
      <c r="AZ876" s="8"/>
      <c r="BA876" s="8"/>
      <c r="BB876" s="8"/>
      <c r="BC876" s="8"/>
    </row>
    <row r="877" spans="1:55" x14ac:dyDescent="0.25">
      <c r="A877" s="45">
        <v>74.2</v>
      </c>
      <c r="B877" s="47" t="b">
        <v>1</v>
      </c>
      <c r="U877" s="36"/>
      <c r="V877" s="36"/>
      <c r="W877" s="9"/>
      <c r="X877" s="8"/>
      <c r="Y877" s="8"/>
      <c r="Z877" s="8"/>
      <c r="AA877" s="8"/>
      <c r="AB877" s="8"/>
      <c r="AC877" s="8"/>
      <c r="AD877" s="8"/>
      <c r="AE877" s="8"/>
      <c r="AG877" s="36"/>
      <c r="AH877" s="36"/>
      <c r="AI877" s="9"/>
      <c r="AJ877" s="8"/>
      <c r="AK877" s="8"/>
      <c r="AL877" s="8"/>
      <c r="AM877" s="8"/>
      <c r="AN877" s="8"/>
      <c r="AO877" s="8"/>
      <c r="AP877" s="8"/>
      <c r="AQ877" s="8"/>
      <c r="AS877" s="36"/>
      <c r="AT877" s="36"/>
      <c r="AU877" s="9"/>
      <c r="AV877" s="8"/>
      <c r="AW877" s="8"/>
      <c r="AX877" s="8"/>
      <c r="AY877" s="8"/>
      <c r="AZ877" s="8"/>
      <c r="BA877" s="8"/>
      <c r="BB877" s="8"/>
      <c r="BC877" s="8"/>
    </row>
    <row r="878" spans="1:55" x14ac:dyDescent="0.25">
      <c r="A878" s="45">
        <v>73</v>
      </c>
      <c r="B878" s="47" t="b">
        <v>1</v>
      </c>
      <c r="U878" s="36"/>
      <c r="V878" s="36"/>
      <c r="W878" s="9"/>
      <c r="X878" s="8"/>
      <c r="Y878" s="8"/>
      <c r="Z878" s="8"/>
      <c r="AA878" s="8"/>
      <c r="AB878" s="8"/>
      <c r="AC878" s="8"/>
      <c r="AD878" s="8"/>
      <c r="AE878" s="8"/>
      <c r="AG878" s="36"/>
      <c r="AH878" s="36"/>
      <c r="AI878" s="9"/>
      <c r="AJ878" s="8"/>
      <c r="AK878" s="8"/>
      <c r="AL878" s="8"/>
      <c r="AM878" s="8"/>
      <c r="AN878" s="8"/>
      <c r="AO878" s="8"/>
      <c r="AP878" s="8"/>
      <c r="AQ878" s="8"/>
      <c r="AS878" s="36"/>
      <c r="AT878" s="36"/>
      <c r="AU878" s="9"/>
      <c r="AV878" s="8"/>
      <c r="AW878" s="8"/>
      <c r="AX878" s="8"/>
      <c r="AY878" s="8"/>
      <c r="AZ878" s="8"/>
      <c r="BA878" s="8"/>
      <c r="BB878" s="8"/>
      <c r="BC878" s="8"/>
    </row>
    <row r="879" spans="1:55" x14ac:dyDescent="0.25">
      <c r="A879" s="45">
        <v>73</v>
      </c>
      <c r="B879" s="47" t="b">
        <v>1</v>
      </c>
      <c r="U879" s="36"/>
      <c r="V879" s="36"/>
      <c r="W879" s="9"/>
      <c r="X879" s="8"/>
      <c r="Y879" s="8"/>
      <c r="Z879" s="8"/>
      <c r="AA879" s="8"/>
      <c r="AB879" s="8"/>
      <c r="AC879" s="8"/>
      <c r="AD879" s="8"/>
      <c r="AE879" s="8"/>
      <c r="AG879" s="36"/>
      <c r="AH879" s="36"/>
      <c r="AI879" s="9"/>
      <c r="AJ879" s="8"/>
      <c r="AK879" s="8"/>
      <c r="AL879" s="8"/>
      <c r="AM879" s="8"/>
      <c r="AN879" s="8"/>
      <c r="AO879" s="8"/>
      <c r="AP879" s="8"/>
      <c r="AQ879" s="8"/>
      <c r="AS879" s="36"/>
      <c r="AT879" s="36"/>
      <c r="AU879" s="9"/>
      <c r="AV879" s="8"/>
      <c r="AW879" s="8"/>
      <c r="AX879" s="8"/>
      <c r="AY879" s="8"/>
      <c r="AZ879" s="8"/>
      <c r="BA879" s="8"/>
      <c r="BB879" s="8"/>
      <c r="BC879" s="8"/>
    </row>
    <row r="880" spans="1:55" x14ac:dyDescent="0.25">
      <c r="A880" s="45">
        <v>72.8</v>
      </c>
      <c r="B880" s="47" t="b">
        <v>1</v>
      </c>
      <c r="U880" s="36"/>
      <c r="V880" s="36"/>
      <c r="W880" s="9"/>
      <c r="X880" s="8"/>
      <c r="Y880" s="8"/>
      <c r="Z880" s="8"/>
      <c r="AA880" s="8"/>
      <c r="AB880" s="8"/>
      <c r="AC880" s="8"/>
      <c r="AD880" s="8"/>
      <c r="AE880" s="8"/>
      <c r="AG880" s="36"/>
      <c r="AH880" s="36"/>
      <c r="AI880" s="9"/>
      <c r="AJ880" s="8"/>
      <c r="AK880" s="8"/>
      <c r="AL880" s="8"/>
      <c r="AM880" s="8"/>
      <c r="AN880" s="8"/>
      <c r="AO880" s="8"/>
      <c r="AP880" s="8"/>
      <c r="AQ880" s="8"/>
      <c r="AS880" s="36"/>
      <c r="AT880" s="36"/>
      <c r="AU880" s="9"/>
      <c r="AV880" s="8"/>
      <c r="AW880" s="8"/>
      <c r="AX880" s="8"/>
      <c r="AY880" s="8"/>
      <c r="AZ880" s="8"/>
      <c r="BA880" s="8"/>
      <c r="BB880" s="8"/>
      <c r="BC880" s="8"/>
    </row>
    <row r="881" spans="1:55" x14ac:dyDescent="0.25">
      <c r="A881" s="45">
        <v>72.3</v>
      </c>
      <c r="B881" s="47" t="b">
        <v>1</v>
      </c>
      <c r="U881" s="36"/>
      <c r="V881" s="36"/>
      <c r="W881" s="9"/>
      <c r="X881" s="8"/>
      <c r="Y881" s="8"/>
      <c r="Z881" s="8"/>
      <c r="AA881" s="8"/>
      <c r="AB881" s="8"/>
      <c r="AC881" s="8"/>
      <c r="AD881" s="8"/>
      <c r="AE881" s="8"/>
      <c r="AG881" s="36"/>
      <c r="AH881" s="36"/>
      <c r="AI881" s="9"/>
      <c r="AJ881" s="8"/>
      <c r="AK881" s="8"/>
      <c r="AL881" s="8"/>
      <c r="AM881" s="8"/>
      <c r="AN881" s="8"/>
      <c r="AO881" s="8"/>
      <c r="AP881" s="8"/>
      <c r="AQ881" s="8"/>
      <c r="AS881" s="36"/>
      <c r="AT881" s="36"/>
      <c r="AU881" s="9"/>
      <c r="AV881" s="8"/>
      <c r="AW881" s="8"/>
      <c r="AX881" s="8"/>
      <c r="AY881" s="8"/>
      <c r="AZ881" s="8"/>
      <c r="BA881" s="8"/>
      <c r="BB881" s="8"/>
      <c r="BC881" s="8"/>
    </row>
    <row r="882" spans="1:55" x14ac:dyDescent="0.25">
      <c r="A882" s="45">
        <v>71.900000000000006</v>
      </c>
      <c r="B882" s="47" t="b">
        <v>1</v>
      </c>
      <c r="U882" s="36"/>
      <c r="V882" s="36"/>
      <c r="W882" s="9"/>
      <c r="X882" s="8"/>
      <c r="Y882" s="8"/>
      <c r="Z882" s="8"/>
      <c r="AA882" s="8"/>
      <c r="AB882" s="8"/>
      <c r="AC882" s="8"/>
      <c r="AD882" s="8"/>
      <c r="AE882" s="8"/>
      <c r="AG882" s="36"/>
      <c r="AH882" s="36"/>
      <c r="AI882" s="9"/>
      <c r="AJ882" s="8"/>
      <c r="AK882" s="8"/>
      <c r="AL882" s="8"/>
      <c r="AM882" s="8"/>
      <c r="AN882" s="8"/>
      <c r="AO882" s="8"/>
      <c r="AP882" s="8"/>
      <c r="AQ882" s="8"/>
      <c r="AS882" s="36"/>
      <c r="AT882" s="36"/>
      <c r="AU882" s="9"/>
      <c r="AV882" s="8"/>
      <c r="AW882" s="8"/>
      <c r="AX882" s="8"/>
      <c r="AY882" s="8"/>
      <c r="AZ882" s="8"/>
      <c r="BA882" s="8"/>
      <c r="BB882" s="8"/>
      <c r="BC882" s="8"/>
    </row>
    <row r="883" spans="1:55" x14ac:dyDescent="0.25">
      <c r="A883" s="45">
        <v>71.2</v>
      </c>
      <c r="B883" s="47" t="b">
        <v>1</v>
      </c>
      <c r="U883" s="36"/>
      <c r="V883" s="36"/>
      <c r="W883" s="9"/>
      <c r="X883" s="8"/>
      <c r="Y883" s="8"/>
      <c r="Z883" s="8"/>
      <c r="AA883" s="8"/>
      <c r="AB883" s="8"/>
      <c r="AC883" s="8"/>
      <c r="AD883" s="8"/>
      <c r="AE883" s="8"/>
      <c r="AG883" s="36"/>
      <c r="AH883" s="36"/>
      <c r="AI883" s="9"/>
      <c r="AJ883" s="8"/>
      <c r="AK883" s="8"/>
      <c r="AL883" s="8"/>
      <c r="AM883" s="8"/>
      <c r="AN883" s="8"/>
      <c r="AO883" s="8"/>
      <c r="AP883" s="8"/>
      <c r="AQ883" s="8"/>
      <c r="AS883" s="36"/>
      <c r="AT883" s="36"/>
      <c r="AU883" s="9"/>
      <c r="AV883" s="8"/>
      <c r="AW883" s="8"/>
      <c r="AX883" s="8"/>
      <c r="AY883" s="8"/>
      <c r="AZ883" s="8"/>
      <c r="BA883" s="8"/>
      <c r="BB883" s="8"/>
      <c r="BC883" s="8"/>
    </row>
    <row r="884" spans="1:55" x14ac:dyDescent="0.25">
      <c r="A884" s="45">
        <v>78</v>
      </c>
      <c r="B884" s="47" t="b">
        <v>1</v>
      </c>
      <c r="U884" s="36"/>
      <c r="V884" s="36"/>
      <c r="W884" s="9"/>
      <c r="X884" s="8"/>
      <c r="Y884" s="8"/>
      <c r="Z884" s="8"/>
      <c r="AA884" s="8"/>
      <c r="AB884" s="8"/>
      <c r="AC884" s="8"/>
      <c r="AD884" s="8"/>
      <c r="AE884" s="8"/>
      <c r="AG884" s="36"/>
      <c r="AH884" s="36"/>
      <c r="AI884" s="9"/>
      <c r="AJ884" s="8"/>
      <c r="AK884" s="8"/>
      <c r="AL884" s="8"/>
      <c r="AM884" s="8"/>
      <c r="AN884" s="8"/>
      <c r="AO884" s="8"/>
      <c r="AP884" s="8"/>
      <c r="AQ884" s="8"/>
      <c r="AS884" s="36"/>
      <c r="AT884" s="36"/>
      <c r="AU884" s="9"/>
      <c r="AV884" s="8"/>
      <c r="AW884" s="8"/>
      <c r="AX884" s="8"/>
      <c r="AY884" s="8"/>
      <c r="AZ884" s="8"/>
      <c r="BA884" s="8"/>
      <c r="BB884" s="8"/>
      <c r="BC884" s="8"/>
    </row>
    <row r="885" spans="1:55" x14ac:dyDescent="0.25">
      <c r="A885" s="45">
        <v>78</v>
      </c>
      <c r="B885" s="47" t="b">
        <v>1</v>
      </c>
      <c r="U885" s="36"/>
      <c r="V885" s="36"/>
      <c r="W885" s="9"/>
      <c r="X885" s="8"/>
      <c r="Y885" s="8"/>
      <c r="Z885" s="8"/>
      <c r="AA885" s="8"/>
      <c r="AB885" s="8"/>
      <c r="AC885" s="8"/>
      <c r="AD885" s="8"/>
      <c r="AE885" s="8"/>
      <c r="AG885" s="36"/>
      <c r="AH885" s="36"/>
      <c r="AI885" s="9"/>
      <c r="AJ885" s="8"/>
      <c r="AK885" s="8"/>
      <c r="AL885" s="8"/>
      <c r="AM885" s="8"/>
      <c r="AN885" s="8"/>
      <c r="AO885" s="8"/>
      <c r="AP885" s="8"/>
      <c r="AQ885" s="8"/>
      <c r="AS885" s="36"/>
      <c r="AT885" s="36"/>
      <c r="AU885" s="9"/>
      <c r="AV885" s="8"/>
      <c r="AW885" s="8"/>
      <c r="AX885" s="8"/>
      <c r="AY885" s="8"/>
      <c r="AZ885" s="8"/>
      <c r="BA885" s="8"/>
      <c r="BB885" s="8"/>
      <c r="BC885" s="8"/>
    </row>
    <row r="886" spans="1:55" x14ac:dyDescent="0.25">
      <c r="A886" s="45">
        <v>64.8</v>
      </c>
      <c r="B886" s="47" t="b">
        <v>1</v>
      </c>
      <c r="U886" s="36"/>
      <c r="V886" s="36"/>
      <c r="W886" s="9"/>
      <c r="X886" s="8"/>
      <c r="Y886" s="8"/>
      <c r="Z886" s="8"/>
      <c r="AA886" s="8"/>
      <c r="AB886" s="8"/>
      <c r="AC886" s="8"/>
      <c r="AD886" s="8"/>
      <c r="AE886" s="8"/>
      <c r="AG886" s="36"/>
      <c r="AH886" s="36"/>
      <c r="AI886" s="9"/>
      <c r="AJ886" s="8"/>
      <c r="AK886" s="8"/>
      <c r="AL886" s="8"/>
      <c r="AM886" s="8"/>
      <c r="AN886" s="8"/>
      <c r="AO886" s="8"/>
      <c r="AP886" s="8"/>
      <c r="AQ886" s="8"/>
      <c r="AS886" s="36"/>
      <c r="AT886" s="36"/>
      <c r="AU886" s="9"/>
      <c r="AV886" s="8"/>
      <c r="AW886" s="8"/>
      <c r="AX886" s="8"/>
      <c r="AY886" s="8"/>
      <c r="AZ886" s="8"/>
      <c r="BA886" s="8"/>
      <c r="BB886" s="8"/>
      <c r="BC886" s="8"/>
    </row>
    <row r="887" spans="1:55" x14ac:dyDescent="0.25">
      <c r="A887" s="45">
        <v>64.2</v>
      </c>
      <c r="B887" s="47" t="b">
        <v>1</v>
      </c>
      <c r="U887" s="36"/>
      <c r="V887" s="36"/>
      <c r="W887" s="9"/>
      <c r="X887" s="8"/>
      <c r="Y887" s="8"/>
      <c r="Z887" s="8"/>
      <c r="AA887" s="8"/>
      <c r="AB887" s="8"/>
      <c r="AC887" s="8"/>
      <c r="AD887" s="8"/>
      <c r="AE887" s="8"/>
      <c r="AG887" s="36"/>
      <c r="AH887" s="36"/>
      <c r="AI887" s="9"/>
      <c r="AJ887" s="8"/>
      <c r="AK887" s="8"/>
      <c r="AL887" s="8"/>
      <c r="AM887" s="8"/>
      <c r="AN887" s="8"/>
      <c r="AO887" s="8"/>
      <c r="AP887" s="8"/>
      <c r="AQ887" s="8"/>
      <c r="AS887" s="36"/>
      <c r="AT887" s="36"/>
      <c r="AU887" s="9"/>
      <c r="AV887" s="8"/>
      <c r="AW887" s="8"/>
      <c r="AX887" s="8"/>
      <c r="AY887" s="8"/>
      <c r="AZ887" s="8"/>
      <c r="BA887" s="8"/>
      <c r="BB887" s="8"/>
      <c r="BC887" s="8"/>
    </row>
    <row r="888" spans="1:55" x14ac:dyDescent="0.25">
      <c r="A888" s="45">
        <v>63.7</v>
      </c>
      <c r="B888" s="47" t="b">
        <v>1</v>
      </c>
      <c r="U888" s="36"/>
      <c r="V888" s="36"/>
      <c r="W888" s="9"/>
      <c r="X888" s="8"/>
      <c r="Y888" s="8"/>
      <c r="Z888" s="8"/>
      <c r="AA888" s="8"/>
      <c r="AB888" s="8"/>
      <c r="AC888" s="8"/>
      <c r="AD888" s="8"/>
      <c r="AE888" s="8"/>
      <c r="AG888" s="36"/>
      <c r="AH888" s="36"/>
      <c r="AI888" s="9"/>
      <c r="AJ888" s="8"/>
      <c r="AK888" s="8"/>
      <c r="AL888" s="8"/>
      <c r="AM888" s="8"/>
      <c r="AN888" s="8"/>
      <c r="AO888" s="8"/>
      <c r="AP888" s="8"/>
      <c r="AQ888" s="8"/>
      <c r="AS888" s="36"/>
      <c r="AT888" s="36"/>
      <c r="AU888" s="9"/>
      <c r="AV888" s="8"/>
      <c r="AW888" s="8"/>
      <c r="AX888" s="8"/>
      <c r="AY888" s="8"/>
      <c r="AZ888" s="8"/>
      <c r="BA888" s="8"/>
      <c r="BB888" s="8"/>
      <c r="BC888" s="8"/>
    </row>
    <row r="889" spans="1:55" x14ac:dyDescent="0.25">
      <c r="A889" s="45">
        <v>63.3</v>
      </c>
      <c r="B889" s="47" t="b">
        <v>1</v>
      </c>
      <c r="U889" s="36"/>
      <c r="V889" s="36"/>
      <c r="W889" s="9"/>
      <c r="X889" s="8"/>
      <c r="Y889" s="8"/>
      <c r="Z889" s="8"/>
      <c r="AA889" s="8"/>
      <c r="AB889" s="8"/>
      <c r="AC889" s="8"/>
      <c r="AD889" s="8"/>
      <c r="AE889" s="8"/>
      <c r="AG889" s="36"/>
      <c r="AH889" s="36"/>
      <c r="AI889" s="9"/>
      <c r="AJ889" s="8"/>
      <c r="AK889" s="8"/>
      <c r="AL889" s="8"/>
      <c r="AM889" s="8"/>
      <c r="AN889" s="8"/>
      <c r="AO889" s="8"/>
      <c r="AP889" s="8"/>
      <c r="AQ889" s="8"/>
      <c r="AS889" s="36"/>
      <c r="AT889" s="36"/>
      <c r="AU889" s="9"/>
      <c r="AV889" s="8"/>
      <c r="AW889" s="8"/>
      <c r="AX889" s="8"/>
      <c r="AY889" s="8"/>
      <c r="AZ889" s="8"/>
      <c r="BA889" s="8"/>
      <c r="BB889" s="8"/>
      <c r="BC889" s="8"/>
    </row>
    <row r="890" spans="1:55" x14ac:dyDescent="0.25">
      <c r="A890" s="45">
        <v>62.6</v>
      </c>
      <c r="B890" s="47" t="b">
        <v>1</v>
      </c>
      <c r="U890" s="36"/>
      <c r="V890" s="36"/>
      <c r="W890" s="9"/>
      <c r="X890" s="8"/>
      <c r="Y890" s="8"/>
      <c r="Z890" s="8"/>
      <c r="AA890" s="8"/>
      <c r="AB890" s="8"/>
      <c r="AC890" s="8"/>
      <c r="AD890" s="8"/>
      <c r="AE890" s="8"/>
      <c r="AG890" s="36"/>
      <c r="AH890" s="36"/>
      <c r="AI890" s="9"/>
      <c r="AJ890" s="8"/>
      <c r="AK890" s="8"/>
      <c r="AL890" s="8"/>
      <c r="AM890" s="8"/>
      <c r="AN890" s="8"/>
      <c r="AO890" s="8"/>
      <c r="AP890" s="8"/>
      <c r="AQ890" s="8"/>
      <c r="AS890" s="36"/>
      <c r="AT890" s="36"/>
      <c r="AU890" s="9"/>
      <c r="AV890" s="8"/>
      <c r="AW890" s="8"/>
      <c r="AX890" s="8"/>
      <c r="AY890" s="8"/>
      <c r="AZ890" s="8"/>
      <c r="BA890" s="8"/>
      <c r="BB890" s="8"/>
      <c r="BC890" s="8"/>
    </row>
    <row r="891" spans="1:55" x14ac:dyDescent="0.25">
      <c r="A891" s="45">
        <v>61.8</v>
      </c>
      <c r="B891" s="47" t="b">
        <v>1</v>
      </c>
      <c r="U891" s="36"/>
      <c r="V891" s="36"/>
      <c r="W891" s="9"/>
      <c r="X891" s="8"/>
      <c r="Y891" s="8"/>
      <c r="Z891" s="8"/>
      <c r="AA891" s="8"/>
      <c r="AB891" s="8"/>
      <c r="AC891" s="8"/>
      <c r="AD891" s="8"/>
      <c r="AE891" s="8"/>
      <c r="AG891" s="36"/>
      <c r="AH891" s="36"/>
      <c r="AI891" s="9"/>
      <c r="AJ891" s="8"/>
      <c r="AK891" s="8"/>
      <c r="AL891" s="8"/>
      <c r="AM891" s="8"/>
      <c r="AN891" s="8"/>
      <c r="AO891" s="8"/>
      <c r="AP891" s="8"/>
      <c r="AQ891" s="8"/>
      <c r="AS891" s="36"/>
      <c r="AT891" s="36"/>
      <c r="AU891" s="9"/>
      <c r="AV891" s="8"/>
      <c r="AW891" s="8"/>
      <c r="AX891" s="8"/>
      <c r="AY891" s="8"/>
      <c r="AZ891" s="8"/>
      <c r="BA891" s="8"/>
      <c r="BB891" s="8"/>
      <c r="BC891" s="8"/>
    </row>
    <row r="892" spans="1:55" x14ac:dyDescent="0.25">
      <c r="A892" s="45">
        <v>68</v>
      </c>
      <c r="B892" s="47" t="b">
        <v>1</v>
      </c>
      <c r="U892" s="36"/>
      <c r="V892" s="36"/>
      <c r="W892" s="9"/>
      <c r="X892" s="8"/>
      <c r="Y892" s="8"/>
      <c r="Z892" s="8"/>
      <c r="AA892" s="8"/>
      <c r="AB892" s="8"/>
      <c r="AC892" s="8"/>
      <c r="AD892" s="8"/>
      <c r="AE892" s="8"/>
      <c r="AG892" s="36"/>
      <c r="AH892" s="36"/>
      <c r="AI892" s="9"/>
      <c r="AJ892" s="8"/>
      <c r="AK892" s="8"/>
      <c r="AL892" s="8"/>
      <c r="AM892" s="8"/>
      <c r="AN892" s="8"/>
      <c r="AO892" s="8"/>
      <c r="AP892" s="8"/>
      <c r="AQ892" s="8"/>
      <c r="AS892" s="36"/>
      <c r="AT892" s="36"/>
      <c r="AU892" s="9"/>
      <c r="AV892" s="8"/>
      <c r="AW892" s="8"/>
      <c r="AX892" s="8"/>
      <c r="AY892" s="8"/>
      <c r="AZ892" s="8"/>
      <c r="BA892" s="8"/>
      <c r="BB892" s="8"/>
      <c r="BC892" s="8"/>
    </row>
    <row r="893" spans="1:55" x14ac:dyDescent="0.25">
      <c r="A893" s="45">
        <v>59.8</v>
      </c>
      <c r="B893" s="47" t="b">
        <v>1</v>
      </c>
      <c r="U893" s="36"/>
      <c r="V893" s="36"/>
      <c r="W893" s="9"/>
      <c r="X893" s="8"/>
      <c r="Y893" s="8"/>
      <c r="Z893" s="8"/>
      <c r="AA893" s="8"/>
      <c r="AB893" s="8"/>
      <c r="AC893" s="8"/>
      <c r="AD893" s="8"/>
      <c r="AE893" s="8"/>
      <c r="AG893" s="36"/>
      <c r="AH893" s="36"/>
      <c r="AI893" s="9"/>
      <c r="AJ893" s="8"/>
      <c r="AK893" s="8"/>
      <c r="AL893" s="8"/>
      <c r="AM893" s="8"/>
      <c r="AN893" s="8"/>
      <c r="AO893" s="8"/>
      <c r="AP893" s="8"/>
      <c r="AQ893" s="8"/>
      <c r="AS893" s="36"/>
      <c r="AT893" s="36"/>
      <c r="AU893" s="9"/>
      <c r="AV893" s="8"/>
      <c r="AW893" s="8"/>
      <c r="AX893" s="8"/>
      <c r="AY893" s="8"/>
      <c r="AZ893" s="8"/>
      <c r="BA893" s="8"/>
      <c r="BB893" s="8"/>
      <c r="BC893" s="8"/>
    </row>
    <row r="894" spans="1:55" x14ac:dyDescent="0.25">
      <c r="A894" s="45">
        <v>58.5</v>
      </c>
      <c r="B894" s="47" t="b">
        <v>1</v>
      </c>
      <c r="U894" s="36"/>
      <c r="V894" s="36"/>
      <c r="W894" s="9"/>
      <c r="X894" s="8"/>
      <c r="Y894" s="8"/>
      <c r="Z894" s="8"/>
      <c r="AA894" s="8"/>
      <c r="AB894" s="8"/>
      <c r="AC894" s="8"/>
      <c r="AD894" s="8"/>
      <c r="AE894" s="8"/>
      <c r="AG894" s="36"/>
      <c r="AH894" s="36"/>
      <c r="AI894" s="9"/>
      <c r="AJ894" s="8"/>
      <c r="AK894" s="8"/>
      <c r="AL894" s="8"/>
      <c r="AM894" s="8"/>
      <c r="AN894" s="8"/>
      <c r="AO894" s="8"/>
      <c r="AP894" s="8"/>
      <c r="AQ894" s="8"/>
      <c r="AS894" s="36"/>
      <c r="AT894" s="36"/>
      <c r="AU894" s="9"/>
      <c r="AV894" s="8"/>
      <c r="AW894" s="8"/>
      <c r="AX894" s="8"/>
      <c r="AY894" s="8"/>
      <c r="AZ894" s="8"/>
      <c r="BA894" s="8"/>
      <c r="BB894" s="8"/>
      <c r="BC894" s="8"/>
    </row>
    <row r="895" spans="1:55" x14ac:dyDescent="0.25">
      <c r="A895" s="45">
        <v>57.2</v>
      </c>
      <c r="B895" s="47" t="b">
        <v>1</v>
      </c>
      <c r="U895" s="36"/>
      <c r="V895" s="36"/>
      <c r="W895" s="9"/>
      <c r="X895" s="8"/>
      <c r="Y895" s="8"/>
      <c r="Z895" s="8"/>
      <c r="AA895" s="8"/>
      <c r="AB895" s="8"/>
      <c r="AC895" s="8"/>
      <c r="AD895" s="8"/>
      <c r="AE895" s="8"/>
      <c r="AG895" s="36"/>
      <c r="AH895" s="36"/>
      <c r="AI895" s="9"/>
      <c r="AJ895" s="8"/>
      <c r="AK895" s="8"/>
      <c r="AL895" s="8"/>
      <c r="AM895" s="8"/>
      <c r="AN895" s="8"/>
      <c r="AO895" s="8"/>
      <c r="AP895" s="8"/>
      <c r="AQ895" s="8"/>
      <c r="AS895" s="36"/>
      <c r="AT895" s="36"/>
      <c r="AU895" s="9"/>
      <c r="AV895" s="8"/>
      <c r="AW895" s="8"/>
      <c r="AX895" s="8"/>
      <c r="AY895" s="8"/>
      <c r="AZ895" s="8"/>
      <c r="BA895" s="8"/>
      <c r="BB895" s="8"/>
      <c r="BC895" s="8"/>
    </row>
    <row r="896" spans="1:55" x14ac:dyDescent="0.25">
      <c r="A896" s="45">
        <v>56</v>
      </c>
      <c r="B896" s="47" t="b">
        <v>1</v>
      </c>
      <c r="U896" s="36"/>
      <c r="V896" s="36"/>
      <c r="W896" s="9"/>
      <c r="X896" s="8"/>
      <c r="Y896" s="8"/>
      <c r="Z896" s="8"/>
      <c r="AA896" s="8"/>
      <c r="AB896" s="8"/>
      <c r="AC896" s="8"/>
      <c r="AD896" s="8"/>
      <c r="AE896" s="8"/>
      <c r="AG896" s="36"/>
      <c r="AH896" s="36"/>
      <c r="AI896" s="9"/>
      <c r="AJ896" s="8"/>
      <c r="AK896" s="8"/>
      <c r="AL896" s="8"/>
      <c r="AM896" s="8"/>
      <c r="AN896" s="8"/>
      <c r="AO896" s="8"/>
      <c r="AP896" s="8"/>
      <c r="AQ896" s="8"/>
      <c r="AS896" s="36"/>
      <c r="AT896" s="36"/>
      <c r="AU896" s="9"/>
      <c r="AV896" s="8"/>
      <c r="AW896" s="8"/>
      <c r="AX896" s="8"/>
      <c r="AY896" s="8"/>
      <c r="AZ896" s="8"/>
      <c r="BA896" s="8"/>
      <c r="BB896" s="8"/>
      <c r="BC896" s="8"/>
    </row>
    <row r="897" spans="1:55" x14ac:dyDescent="0.25">
      <c r="A897" s="45">
        <v>55</v>
      </c>
      <c r="B897" s="47" t="b">
        <v>1</v>
      </c>
      <c r="U897" s="36"/>
      <c r="V897" s="36"/>
      <c r="W897" s="9"/>
      <c r="X897" s="8"/>
      <c r="Y897" s="8"/>
      <c r="Z897" s="8"/>
      <c r="AA897" s="8"/>
      <c r="AB897" s="8"/>
      <c r="AC897" s="8"/>
      <c r="AD897" s="8"/>
      <c r="AE897" s="8"/>
      <c r="AG897" s="36"/>
      <c r="AH897" s="36"/>
      <c r="AI897" s="9"/>
      <c r="AJ897" s="8"/>
      <c r="AK897" s="8"/>
      <c r="AL897" s="8"/>
      <c r="AM897" s="8"/>
      <c r="AN897" s="8"/>
      <c r="AO897" s="8"/>
      <c r="AP897" s="8"/>
      <c r="AQ897" s="8"/>
      <c r="AS897" s="36"/>
      <c r="AT897" s="36"/>
      <c r="AU897" s="9"/>
      <c r="AV897" s="8"/>
      <c r="AW897" s="8"/>
      <c r="AX897" s="8"/>
      <c r="AY897" s="8"/>
      <c r="AZ897" s="8"/>
      <c r="BA897" s="8"/>
      <c r="BB897" s="8"/>
      <c r="BC897" s="8"/>
    </row>
    <row r="898" spans="1:55" x14ac:dyDescent="0.25">
      <c r="A898" s="45">
        <v>54</v>
      </c>
      <c r="B898" s="47" t="b">
        <v>1</v>
      </c>
      <c r="U898" s="36"/>
      <c r="V898" s="36"/>
      <c r="W898" s="9"/>
      <c r="X898" s="8"/>
      <c r="Y898" s="8"/>
      <c r="Z898" s="8"/>
      <c r="AA898" s="8"/>
      <c r="AB898" s="8"/>
      <c r="AC898" s="8"/>
      <c r="AD898" s="8"/>
      <c r="AE898" s="8"/>
      <c r="AG898" s="36"/>
      <c r="AH898" s="36"/>
      <c r="AI898" s="9"/>
      <c r="AJ898" s="8"/>
      <c r="AK898" s="8"/>
      <c r="AL898" s="8"/>
      <c r="AM898" s="8"/>
      <c r="AN898" s="8"/>
      <c r="AO898" s="8"/>
      <c r="AP898" s="8"/>
      <c r="AQ898" s="8"/>
      <c r="AS898" s="36"/>
      <c r="AT898" s="36"/>
      <c r="AU898" s="9"/>
      <c r="AV898" s="8"/>
      <c r="AW898" s="8"/>
      <c r="AX898" s="8"/>
      <c r="AY898" s="8"/>
      <c r="AZ898" s="8"/>
      <c r="BA898" s="8"/>
      <c r="BB898" s="8"/>
      <c r="BC898" s="8"/>
    </row>
    <row r="899" spans="1:55" x14ac:dyDescent="0.25">
      <c r="A899" s="45">
        <v>53.2</v>
      </c>
      <c r="B899" s="47" t="b">
        <v>1</v>
      </c>
      <c r="U899" s="36"/>
      <c r="V899" s="36"/>
      <c r="W899" s="9"/>
      <c r="X899" s="8"/>
      <c r="Y899" s="8"/>
      <c r="Z899" s="8"/>
      <c r="AA899" s="8"/>
      <c r="AB899" s="8"/>
      <c r="AC899" s="8"/>
      <c r="AD899" s="8"/>
      <c r="AE899" s="8"/>
      <c r="AG899" s="36"/>
      <c r="AH899" s="36"/>
      <c r="AI899" s="9"/>
      <c r="AJ899" s="8"/>
      <c r="AK899" s="8"/>
      <c r="AL899" s="8"/>
      <c r="AM899" s="8"/>
      <c r="AN899" s="8"/>
      <c r="AO899" s="8"/>
      <c r="AP899" s="8"/>
      <c r="AQ899" s="8"/>
      <c r="AS899" s="36"/>
      <c r="AT899" s="36"/>
      <c r="AU899" s="9"/>
      <c r="AV899" s="8"/>
      <c r="AW899" s="8"/>
      <c r="AX899" s="8"/>
      <c r="AY899" s="8"/>
      <c r="AZ899" s="8"/>
      <c r="BA899" s="8"/>
      <c r="BB899" s="8"/>
      <c r="BC899" s="8"/>
    </row>
    <row r="900" spans="1:55" x14ac:dyDescent="0.25">
      <c r="A900" s="45">
        <v>52.5</v>
      </c>
      <c r="B900" s="47" t="b">
        <v>1</v>
      </c>
      <c r="U900" s="36"/>
      <c r="V900" s="36"/>
      <c r="W900" s="9"/>
      <c r="X900" s="8"/>
      <c r="Y900" s="8"/>
      <c r="Z900" s="8"/>
      <c r="AA900" s="8"/>
      <c r="AB900" s="8"/>
      <c r="AC900" s="8"/>
      <c r="AD900" s="8"/>
      <c r="AE900" s="8"/>
      <c r="AG900" s="36"/>
      <c r="AH900" s="36"/>
      <c r="AI900" s="9"/>
      <c r="AJ900" s="8"/>
      <c r="AK900" s="8"/>
      <c r="AL900" s="8"/>
      <c r="AM900" s="8"/>
      <c r="AN900" s="8"/>
      <c r="AO900" s="8"/>
      <c r="AP900" s="8"/>
      <c r="AQ900" s="8"/>
      <c r="AS900" s="36"/>
      <c r="AT900" s="36"/>
      <c r="AU900" s="9"/>
      <c r="AV900" s="8"/>
      <c r="AW900" s="8"/>
      <c r="AX900" s="8"/>
      <c r="AY900" s="8"/>
      <c r="AZ900" s="8"/>
      <c r="BA900" s="8"/>
      <c r="BB900" s="8"/>
      <c r="BC900" s="8"/>
    </row>
    <row r="901" spans="1:55" x14ac:dyDescent="0.25">
      <c r="A901" s="45">
        <v>51.2</v>
      </c>
      <c r="B901" s="47" t="b">
        <v>1</v>
      </c>
      <c r="U901" s="36"/>
      <c r="V901" s="36"/>
      <c r="W901" s="9"/>
      <c r="X901" s="8"/>
      <c r="Y901" s="8"/>
      <c r="Z901" s="8"/>
      <c r="AA901" s="8"/>
      <c r="AB901" s="8"/>
      <c r="AC901" s="8"/>
      <c r="AD901" s="8"/>
      <c r="AE901" s="8"/>
      <c r="AG901" s="36"/>
      <c r="AH901" s="36"/>
      <c r="AI901" s="9"/>
      <c r="AJ901" s="8"/>
      <c r="AK901" s="8"/>
      <c r="AL901" s="8"/>
      <c r="AM901" s="8"/>
      <c r="AN901" s="8"/>
      <c r="AO901" s="8"/>
      <c r="AP901" s="8"/>
      <c r="AQ901" s="8"/>
      <c r="AS901" s="36"/>
      <c r="AT901" s="36"/>
      <c r="AU901" s="9"/>
      <c r="AV901" s="8"/>
      <c r="AW901" s="8"/>
      <c r="AX901" s="8"/>
      <c r="AY901" s="8"/>
      <c r="AZ901" s="8"/>
      <c r="BA901" s="8"/>
      <c r="BB901" s="8"/>
      <c r="BC901" s="8"/>
    </row>
    <row r="902" spans="1:55" x14ac:dyDescent="0.25">
      <c r="A902" s="45">
        <v>69.900000000000006</v>
      </c>
      <c r="B902" s="47" t="b">
        <v>1</v>
      </c>
      <c r="U902" s="36"/>
      <c r="V902" s="36"/>
      <c r="W902" s="9"/>
      <c r="X902" s="8"/>
      <c r="Y902" s="8"/>
      <c r="Z902" s="8"/>
      <c r="AA902" s="8"/>
      <c r="AB902" s="8"/>
      <c r="AC902" s="8"/>
      <c r="AD902" s="8"/>
      <c r="AE902" s="8"/>
      <c r="AG902" s="36"/>
      <c r="AH902" s="36"/>
      <c r="AI902" s="9"/>
      <c r="AJ902" s="8"/>
      <c r="AK902" s="8"/>
      <c r="AL902" s="8"/>
      <c r="AM902" s="8"/>
      <c r="AN902" s="8"/>
      <c r="AO902" s="8"/>
      <c r="AP902" s="8"/>
      <c r="AQ902" s="8"/>
      <c r="AS902" s="36"/>
      <c r="AT902" s="36"/>
      <c r="AU902" s="9"/>
      <c r="AV902" s="8"/>
      <c r="AW902" s="8"/>
      <c r="AX902" s="8"/>
      <c r="AY902" s="8"/>
      <c r="AZ902" s="8"/>
      <c r="BA902" s="8"/>
      <c r="BB902" s="8"/>
      <c r="BC902" s="8"/>
    </row>
    <row r="903" spans="1:55" x14ac:dyDescent="0.25">
      <c r="A903" s="45">
        <v>69.7</v>
      </c>
      <c r="B903" s="47" t="b">
        <v>1</v>
      </c>
      <c r="U903" s="36"/>
      <c r="V903" s="36"/>
      <c r="W903" s="9"/>
      <c r="X903" s="8"/>
      <c r="Y903" s="8"/>
      <c r="Z903" s="8"/>
      <c r="AA903" s="8"/>
      <c r="AB903" s="8"/>
      <c r="AC903" s="8"/>
      <c r="AD903" s="8"/>
      <c r="AE903" s="8"/>
      <c r="AG903" s="36"/>
      <c r="AH903" s="36"/>
      <c r="AI903" s="9"/>
      <c r="AJ903" s="8"/>
      <c r="AK903" s="8"/>
      <c r="AL903" s="8"/>
      <c r="AM903" s="8"/>
      <c r="AN903" s="8"/>
      <c r="AO903" s="8"/>
      <c r="AP903" s="8"/>
      <c r="AQ903" s="8"/>
      <c r="AS903" s="36"/>
      <c r="AT903" s="36"/>
      <c r="AU903" s="9"/>
      <c r="AV903" s="8"/>
      <c r="AW903" s="8"/>
      <c r="AX903" s="8"/>
      <c r="AY903" s="8"/>
      <c r="AZ903" s="8"/>
      <c r="BA903" s="8"/>
      <c r="BB903" s="8"/>
      <c r="BC903" s="8"/>
    </row>
    <row r="904" spans="1:55" x14ac:dyDescent="0.25">
      <c r="A904" s="45">
        <v>69.599999999999994</v>
      </c>
      <c r="B904" s="47" t="b">
        <v>1</v>
      </c>
      <c r="U904" s="36"/>
      <c r="V904" s="36"/>
      <c r="W904" s="9"/>
      <c r="X904" s="8"/>
      <c r="Y904" s="8"/>
      <c r="Z904" s="8"/>
      <c r="AA904" s="8"/>
      <c r="AB904" s="8"/>
      <c r="AC904" s="8"/>
      <c r="AD904" s="8"/>
      <c r="AE904" s="8"/>
      <c r="AG904" s="36"/>
      <c r="AH904" s="36"/>
      <c r="AI904" s="9"/>
      <c r="AJ904" s="8"/>
      <c r="AK904" s="8"/>
      <c r="AL904" s="8"/>
      <c r="AM904" s="8"/>
      <c r="AN904" s="8"/>
      <c r="AO904" s="8"/>
      <c r="AP904" s="8"/>
      <c r="AQ904" s="8"/>
      <c r="AS904" s="36"/>
      <c r="AT904" s="36"/>
      <c r="AU904" s="9"/>
      <c r="AV904" s="8"/>
      <c r="AW904" s="8"/>
      <c r="AX904" s="8"/>
      <c r="AY904" s="8"/>
      <c r="AZ904" s="8"/>
      <c r="BA904" s="8"/>
      <c r="BB904" s="8"/>
      <c r="BC904" s="8"/>
    </row>
    <row r="905" spans="1:55" x14ac:dyDescent="0.25">
      <c r="A905" s="45">
        <v>69.400000000000006</v>
      </c>
      <c r="B905" s="47" t="b">
        <v>1</v>
      </c>
      <c r="U905" s="36"/>
      <c r="V905" s="36"/>
      <c r="W905" s="9"/>
      <c r="X905" s="8"/>
      <c r="Y905" s="8"/>
      <c r="Z905" s="8"/>
      <c r="AA905" s="8"/>
      <c r="AB905" s="8"/>
      <c r="AC905" s="8"/>
      <c r="AD905" s="8"/>
      <c r="AE905" s="8"/>
      <c r="AG905" s="36"/>
      <c r="AH905" s="36"/>
      <c r="AI905" s="9"/>
      <c r="AJ905" s="8"/>
      <c r="AK905" s="8"/>
      <c r="AL905" s="8"/>
      <c r="AM905" s="8"/>
      <c r="AN905" s="8"/>
      <c r="AO905" s="8"/>
      <c r="AP905" s="8"/>
      <c r="AQ905" s="8"/>
      <c r="AS905" s="36"/>
      <c r="AT905" s="36"/>
      <c r="AU905" s="9"/>
      <c r="AV905" s="8"/>
      <c r="AW905" s="8"/>
      <c r="AX905" s="8"/>
      <c r="AY905" s="8"/>
      <c r="AZ905" s="8"/>
      <c r="BA905" s="8"/>
      <c r="BB905" s="8"/>
      <c r="BC905" s="8"/>
    </row>
    <row r="906" spans="1:55" x14ac:dyDescent="0.25">
      <c r="A906" s="45">
        <v>69.2</v>
      </c>
      <c r="B906" s="47" t="b">
        <v>1</v>
      </c>
      <c r="U906" s="36"/>
      <c r="V906" s="36"/>
      <c r="W906" s="9"/>
      <c r="X906" s="8"/>
      <c r="Y906" s="8"/>
      <c r="Z906" s="8"/>
      <c r="AA906" s="8"/>
      <c r="AB906" s="8"/>
      <c r="AC906" s="8"/>
      <c r="AD906" s="8"/>
      <c r="AE906" s="8"/>
      <c r="AG906" s="36"/>
      <c r="AH906" s="36"/>
      <c r="AI906" s="9"/>
      <c r="AJ906" s="8"/>
      <c r="AK906" s="8"/>
      <c r="AL906" s="8"/>
      <c r="AM906" s="8"/>
      <c r="AN906" s="8"/>
      <c r="AO906" s="8"/>
      <c r="AP906" s="8"/>
      <c r="AQ906" s="8"/>
      <c r="AS906" s="36"/>
      <c r="AT906" s="36"/>
      <c r="AU906" s="9"/>
      <c r="AV906" s="8"/>
      <c r="AW906" s="8"/>
      <c r="AX906" s="8"/>
      <c r="AY906" s="8"/>
      <c r="AZ906" s="8"/>
      <c r="BA906" s="8"/>
      <c r="BB906" s="8"/>
      <c r="BC906" s="8"/>
    </row>
    <row r="907" spans="1:55" x14ac:dyDescent="0.25">
      <c r="A907" s="45">
        <v>69.099999999999994</v>
      </c>
      <c r="B907" s="47" t="b">
        <v>1</v>
      </c>
      <c r="U907" s="36"/>
      <c r="V907" s="36"/>
      <c r="W907" s="9"/>
      <c r="X907" s="8"/>
      <c r="Y907" s="8"/>
      <c r="Z907" s="8"/>
      <c r="AA907" s="8"/>
      <c r="AB907" s="8"/>
      <c r="AC907" s="8"/>
      <c r="AD907" s="8"/>
      <c r="AE907" s="8"/>
      <c r="AG907" s="36"/>
      <c r="AH907" s="36"/>
      <c r="AI907" s="9"/>
      <c r="AJ907" s="8"/>
      <c r="AK907" s="8"/>
      <c r="AL907" s="8"/>
      <c r="AM907" s="8"/>
      <c r="AN907" s="8"/>
      <c r="AO907" s="8"/>
      <c r="AP907" s="8"/>
      <c r="AQ907" s="8"/>
      <c r="AS907" s="36"/>
      <c r="AT907" s="36"/>
      <c r="AU907" s="9"/>
      <c r="AV907" s="8"/>
      <c r="AW907" s="8"/>
      <c r="AX907" s="8"/>
      <c r="AY907" s="8"/>
      <c r="AZ907" s="8"/>
      <c r="BA907" s="8"/>
      <c r="BB907" s="8"/>
      <c r="BC907" s="8"/>
    </row>
    <row r="908" spans="1:55" x14ac:dyDescent="0.25">
      <c r="A908" s="45">
        <v>68.900000000000006</v>
      </c>
      <c r="B908" s="47" t="b">
        <v>1</v>
      </c>
      <c r="U908" s="36"/>
      <c r="V908" s="36"/>
      <c r="W908" s="9"/>
      <c r="X908" s="8"/>
      <c r="Y908" s="8"/>
      <c r="Z908" s="8"/>
      <c r="AA908" s="8"/>
      <c r="AB908" s="8"/>
      <c r="AC908" s="8"/>
      <c r="AD908" s="8"/>
      <c r="AE908" s="8"/>
      <c r="AG908" s="36"/>
      <c r="AH908" s="36"/>
      <c r="AI908" s="9"/>
      <c r="AJ908" s="8"/>
      <c r="AK908" s="8"/>
      <c r="AL908" s="8"/>
      <c r="AM908" s="8"/>
      <c r="AN908" s="8"/>
      <c r="AO908" s="8"/>
      <c r="AP908" s="8"/>
      <c r="AQ908" s="8"/>
      <c r="AS908" s="36"/>
      <c r="AT908" s="36"/>
      <c r="AU908" s="9"/>
      <c r="AV908" s="8"/>
      <c r="AW908" s="8"/>
      <c r="AX908" s="8"/>
      <c r="AY908" s="8"/>
      <c r="AZ908" s="8"/>
      <c r="BA908" s="8"/>
      <c r="BB908" s="8"/>
      <c r="BC908" s="8"/>
    </row>
    <row r="909" spans="1:55" x14ac:dyDescent="0.25">
      <c r="A909" s="45">
        <v>68.7</v>
      </c>
      <c r="B909" s="47" t="b">
        <v>1</v>
      </c>
      <c r="U909" s="36"/>
      <c r="V909" s="36"/>
      <c r="W909" s="9"/>
      <c r="X909" s="8"/>
      <c r="Y909" s="8"/>
      <c r="Z909" s="8"/>
      <c r="AA909" s="8"/>
      <c r="AB909" s="8"/>
      <c r="AC909" s="8"/>
      <c r="AD909" s="8"/>
      <c r="AE909" s="8"/>
      <c r="AG909" s="36"/>
      <c r="AH909" s="36"/>
      <c r="AI909" s="9"/>
      <c r="AJ909" s="8"/>
      <c r="AK909" s="8"/>
      <c r="AL909" s="8"/>
      <c r="AM909" s="8"/>
      <c r="AN909" s="8"/>
      <c r="AO909" s="8"/>
      <c r="AP909" s="8"/>
      <c r="AQ909" s="8"/>
      <c r="AS909" s="36"/>
      <c r="AT909" s="36"/>
      <c r="AU909" s="9"/>
      <c r="AV909" s="8"/>
      <c r="AW909" s="8"/>
      <c r="AX909" s="8"/>
      <c r="AY909" s="8"/>
      <c r="AZ909" s="8"/>
      <c r="BA909" s="8"/>
      <c r="BB909" s="8"/>
      <c r="BC909" s="8"/>
    </row>
    <row r="910" spans="1:55" x14ac:dyDescent="0.25">
      <c r="A910" s="45">
        <v>68.599999999999994</v>
      </c>
      <c r="B910" s="47" t="b">
        <v>1</v>
      </c>
      <c r="U910" s="36"/>
      <c r="V910" s="36"/>
      <c r="W910" s="9"/>
      <c r="X910" s="8"/>
      <c r="Y910" s="8"/>
      <c r="Z910" s="8"/>
      <c r="AA910" s="8"/>
      <c r="AB910" s="8"/>
      <c r="AC910" s="8"/>
      <c r="AD910" s="8"/>
      <c r="AE910" s="8"/>
      <c r="AG910" s="36"/>
      <c r="AH910" s="36"/>
      <c r="AI910" s="9"/>
      <c r="AJ910" s="8"/>
      <c r="AK910" s="8"/>
      <c r="AL910" s="8"/>
      <c r="AM910" s="8"/>
      <c r="AN910" s="8"/>
      <c r="AO910" s="8"/>
      <c r="AP910" s="8"/>
      <c r="AQ910" s="8"/>
      <c r="AS910" s="36"/>
      <c r="AT910" s="36"/>
      <c r="AU910" s="9"/>
      <c r="AV910" s="8"/>
      <c r="AW910" s="8"/>
      <c r="AX910" s="8"/>
      <c r="AY910" s="8"/>
      <c r="AZ910" s="8"/>
      <c r="BA910" s="8"/>
      <c r="BB910" s="8"/>
      <c r="BC910" s="8"/>
    </row>
    <row r="911" spans="1:55" x14ac:dyDescent="0.25">
      <c r="A911" s="45">
        <v>68.5</v>
      </c>
      <c r="B911" s="47" t="b">
        <v>1</v>
      </c>
      <c r="U911" s="36"/>
      <c r="V911" s="36"/>
      <c r="W911" s="9"/>
      <c r="X911" s="8"/>
      <c r="Y911" s="8"/>
      <c r="Z911" s="8"/>
      <c r="AA911" s="8"/>
      <c r="AB911" s="8"/>
      <c r="AC911" s="8"/>
      <c r="AD911" s="8"/>
      <c r="AE911" s="8"/>
      <c r="AG911" s="36"/>
      <c r="AH911" s="36"/>
      <c r="AI911" s="9"/>
      <c r="AJ911" s="8"/>
      <c r="AK911" s="8"/>
      <c r="AL911" s="8"/>
      <c r="AM911" s="8"/>
      <c r="AN911" s="8"/>
      <c r="AO911" s="8"/>
      <c r="AP911" s="8"/>
      <c r="AQ911" s="8"/>
      <c r="AS911" s="36"/>
      <c r="AT911" s="36"/>
      <c r="AU911" s="9"/>
      <c r="AV911" s="8"/>
      <c r="AW911" s="8"/>
      <c r="AX911" s="8"/>
      <c r="AY911" s="8"/>
      <c r="AZ911" s="8"/>
      <c r="BA911" s="8"/>
      <c r="BB911" s="8"/>
      <c r="BC911" s="8"/>
    </row>
    <row r="912" spans="1:55" x14ac:dyDescent="0.25">
      <c r="A912" s="45">
        <v>68.3</v>
      </c>
      <c r="B912" s="47" t="b">
        <v>1</v>
      </c>
      <c r="U912" s="36"/>
      <c r="V912" s="36"/>
      <c r="W912" s="9"/>
      <c r="X912" s="8"/>
      <c r="Y912" s="8"/>
      <c r="Z912" s="8"/>
      <c r="AA912" s="8"/>
      <c r="AB912" s="8"/>
      <c r="AC912" s="8"/>
      <c r="AD912" s="8"/>
      <c r="AE912" s="8"/>
      <c r="AG912" s="36"/>
      <c r="AH912" s="36"/>
      <c r="AI912" s="9"/>
      <c r="AJ912" s="8"/>
      <c r="AK912" s="8"/>
      <c r="AL912" s="8"/>
      <c r="AM912" s="8"/>
      <c r="AN912" s="8"/>
      <c r="AO912" s="8"/>
      <c r="AP912" s="8"/>
      <c r="AQ912" s="8"/>
      <c r="AS912" s="36"/>
      <c r="AT912" s="36"/>
      <c r="AU912" s="9"/>
      <c r="AV912" s="8"/>
      <c r="AW912" s="8"/>
      <c r="AX912" s="8"/>
      <c r="AY912" s="8"/>
      <c r="AZ912" s="8"/>
      <c r="BA912" s="8"/>
      <c r="BB912" s="8"/>
      <c r="BC912" s="8"/>
    </row>
    <row r="913" spans="1:55" x14ac:dyDescent="0.25">
      <c r="A913" s="45">
        <v>68.099999999999994</v>
      </c>
      <c r="B913" s="47" t="b">
        <v>1</v>
      </c>
      <c r="U913" s="36"/>
      <c r="V913" s="36"/>
      <c r="W913" s="9"/>
      <c r="X913" s="8"/>
      <c r="Y913" s="8"/>
      <c r="Z913" s="8"/>
      <c r="AA913" s="8"/>
      <c r="AB913" s="8"/>
      <c r="AC913" s="8"/>
      <c r="AD913" s="8"/>
      <c r="AE913" s="8"/>
      <c r="AG913" s="36"/>
      <c r="AH913" s="36"/>
      <c r="AI913" s="9"/>
      <c r="AJ913" s="8"/>
      <c r="AK913" s="8"/>
      <c r="AL913" s="8"/>
      <c r="AM913" s="8"/>
      <c r="AN913" s="8"/>
      <c r="AO913" s="8"/>
      <c r="AP913" s="8"/>
      <c r="AQ913" s="8"/>
      <c r="AS913" s="36"/>
      <c r="AT913" s="36"/>
      <c r="AU913" s="9"/>
      <c r="AV913" s="8"/>
      <c r="AW913" s="8"/>
      <c r="AX913" s="8"/>
      <c r="AY913" s="8"/>
      <c r="AZ913" s="8"/>
      <c r="BA913" s="8"/>
      <c r="BB913" s="8"/>
      <c r="BC913" s="8"/>
    </row>
    <row r="914" spans="1:55" x14ac:dyDescent="0.25">
      <c r="A914" s="45">
        <v>68</v>
      </c>
      <c r="B914" s="47" t="b">
        <v>1</v>
      </c>
      <c r="U914" s="36"/>
      <c r="V914" s="36"/>
      <c r="W914" s="9"/>
      <c r="X914" s="8"/>
      <c r="Y914" s="8"/>
      <c r="Z914" s="8"/>
      <c r="AA914" s="8"/>
      <c r="AB914" s="8"/>
      <c r="AC914" s="8"/>
      <c r="AD914" s="8"/>
      <c r="AE914" s="8"/>
      <c r="AG914" s="36"/>
      <c r="AH914" s="36"/>
      <c r="AI914" s="9"/>
      <c r="AJ914" s="8"/>
      <c r="AK914" s="8"/>
      <c r="AL914" s="8"/>
      <c r="AM914" s="8"/>
      <c r="AN914" s="8"/>
      <c r="AO914" s="8"/>
      <c r="AP914" s="8"/>
      <c r="AQ914" s="8"/>
      <c r="AS914" s="36"/>
      <c r="AT914" s="36"/>
      <c r="AU914" s="9"/>
      <c r="AV914" s="8"/>
      <c r="AW914" s="8"/>
      <c r="AX914" s="8"/>
      <c r="AY914" s="8"/>
      <c r="AZ914" s="8"/>
      <c r="BA914" s="8"/>
      <c r="BB914" s="8"/>
      <c r="BC914" s="8"/>
    </row>
    <row r="915" spans="1:55" x14ac:dyDescent="0.25">
      <c r="A915" s="45">
        <v>67.900000000000006</v>
      </c>
      <c r="B915" s="47" t="b">
        <v>1</v>
      </c>
      <c r="U915" s="36"/>
      <c r="V915" s="36"/>
      <c r="W915" s="9"/>
      <c r="X915" s="8"/>
      <c r="Y915" s="8"/>
      <c r="Z915" s="8"/>
      <c r="AA915" s="8"/>
      <c r="AB915" s="8"/>
      <c r="AC915" s="8"/>
      <c r="AD915" s="8"/>
      <c r="AE915" s="8"/>
      <c r="AG915" s="36"/>
      <c r="AH915" s="36"/>
      <c r="AI915" s="9"/>
      <c r="AJ915" s="8"/>
      <c r="AK915" s="8"/>
      <c r="AL915" s="8"/>
      <c r="AM915" s="8"/>
      <c r="AN915" s="8"/>
      <c r="AO915" s="8"/>
      <c r="AP915" s="8"/>
      <c r="AQ915" s="8"/>
      <c r="AS915" s="36"/>
      <c r="AT915" s="36"/>
      <c r="AU915" s="9"/>
      <c r="AV915" s="8"/>
      <c r="AW915" s="8"/>
      <c r="AX915" s="8"/>
      <c r="AY915" s="8"/>
      <c r="AZ915" s="8"/>
      <c r="BA915" s="8"/>
      <c r="BB915" s="8"/>
      <c r="BC915" s="8"/>
    </row>
    <row r="916" spans="1:55" x14ac:dyDescent="0.25">
      <c r="A916" s="45">
        <v>67.8</v>
      </c>
      <c r="B916" s="47" t="b">
        <v>1</v>
      </c>
      <c r="U916" s="36"/>
      <c r="V916" s="36"/>
      <c r="W916" s="9"/>
      <c r="X916" s="8"/>
      <c r="Y916" s="8"/>
      <c r="Z916" s="8"/>
      <c r="AA916" s="8"/>
      <c r="AB916" s="8"/>
      <c r="AC916" s="8"/>
      <c r="AD916" s="8"/>
      <c r="AE916" s="8"/>
      <c r="AG916" s="36"/>
      <c r="AH916" s="36"/>
      <c r="AI916" s="9"/>
      <c r="AJ916" s="8"/>
      <c r="AK916" s="8"/>
      <c r="AL916" s="8"/>
      <c r="AM916" s="8"/>
      <c r="AN916" s="8"/>
      <c r="AO916" s="8"/>
      <c r="AP916" s="8"/>
      <c r="AQ916" s="8"/>
      <c r="AS916" s="36"/>
      <c r="AT916" s="36"/>
      <c r="AU916" s="9"/>
      <c r="AV916" s="8"/>
      <c r="AW916" s="8"/>
      <c r="AX916" s="8"/>
      <c r="AY916" s="8"/>
      <c r="AZ916" s="8"/>
      <c r="BA916" s="8"/>
      <c r="BB916" s="8"/>
      <c r="BC916" s="8"/>
    </row>
    <row r="917" spans="1:55" x14ac:dyDescent="0.25">
      <c r="A917" s="45">
        <v>67.7</v>
      </c>
      <c r="B917" s="47" t="b">
        <v>1</v>
      </c>
      <c r="U917" s="36"/>
      <c r="V917" s="36"/>
      <c r="W917" s="9"/>
      <c r="X917" s="8"/>
      <c r="Y917" s="8"/>
      <c r="Z917" s="8"/>
      <c r="AA917" s="8"/>
      <c r="AB917" s="8"/>
      <c r="AC917" s="8"/>
      <c r="AD917" s="8"/>
      <c r="AE917" s="8"/>
      <c r="AG917" s="36"/>
      <c r="AH917" s="36"/>
      <c r="AI917" s="9"/>
      <c r="AJ917" s="8"/>
      <c r="AK917" s="8"/>
      <c r="AL917" s="8"/>
      <c r="AM917" s="8"/>
      <c r="AN917" s="8"/>
      <c r="AO917" s="8"/>
      <c r="AP917" s="8"/>
      <c r="AQ917" s="8"/>
      <c r="AS917" s="36"/>
      <c r="AT917" s="36"/>
      <c r="AU917" s="9"/>
      <c r="AV917" s="8"/>
      <c r="AW917" s="8"/>
      <c r="AX917" s="8"/>
      <c r="AY917" s="8"/>
      <c r="AZ917" s="8"/>
      <c r="BA917" s="8"/>
      <c r="BB917" s="8"/>
      <c r="BC917" s="8"/>
    </row>
    <row r="918" spans="1:55" x14ac:dyDescent="0.25">
      <c r="A918" s="45">
        <v>81.099999999999994</v>
      </c>
      <c r="B918" s="47" t="b">
        <v>1</v>
      </c>
      <c r="U918" s="36"/>
      <c r="V918" s="36"/>
      <c r="W918" s="9"/>
      <c r="X918" s="8"/>
      <c r="Y918" s="8"/>
      <c r="Z918" s="8"/>
      <c r="AA918" s="8"/>
      <c r="AB918" s="8"/>
      <c r="AC918" s="8"/>
      <c r="AD918" s="8"/>
      <c r="AE918" s="8"/>
      <c r="AG918" s="36"/>
      <c r="AH918" s="36"/>
      <c r="AI918" s="9"/>
      <c r="AJ918" s="8"/>
      <c r="AK918" s="8"/>
      <c r="AL918" s="8"/>
      <c r="AM918" s="8"/>
      <c r="AN918" s="8"/>
      <c r="AO918" s="8"/>
      <c r="AP918" s="8"/>
      <c r="AQ918" s="8"/>
      <c r="AS918" s="36"/>
      <c r="AT918" s="36"/>
      <c r="AU918" s="9"/>
      <c r="AV918" s="8"/>
      <c r="AW918" s="8"/>
      <c r="AX918" s="8"/>
      <c r="AY918" s="8"/>
      <c r="AZ918" s="8"/>
      <c r="BA918" s="8"/>
      <c r="BB918" s="8"/>
      <c r="BC918" s="8"/>
    </row>
    <row r="919" spans="1:55" x14ac:dyDescent="0.25">
      <c r="A919" s="45">
        <v>89</v>
      </c>
      <c r="B919" s="47" t="b">
        <v>1</v>
      </c>
      <c r="U919" s="36"/>
      <c r="V919" s="36"/>
      <c r="W919" s="9"/>
      <c r="X919" s="8"/>
      <c r="Y919" s="8"/>
      <c r="Z919" s="8"/>
      <c r="AA919" s="8"/>
      <c r="AB919" s="8"/>
      <c r="AC919" s="8"/>
      <c r="AD919" s="8"/>
      <c r="AE919" s="8"/>
      <c r="AG919" s="36"/>
      <c r="AH919" s="36"/>
      <c r="AI919" s="9"/>
      <c r="AJ919" s="8"/>
      <c r="AK919" s="8"/>
      <c r="AL919" s="8"/>
      <c r="AM919" s="8"/>
      <c r="AN919" s="8"/>
      <c r="AO919" s="8"/>
      <c r="AP919" s="8"/>
      <c r="AQ919" s="8"/>
      <c r="AS919" s="36"/>
      <c r="AT919" s="36"/>
      <c r="AU919" s="9"/>
      <c r="AV919" s="8"/>
      <c r="AW919" s="8"/>
      <c r="AX919" s="8"/>
      <c r="AY919" s="8"/>
      <c r="AZ919" s="8"/>
      <c r="BA919" s="8"/>
      <c r="BB919" s="8"/>
      <c r="BC919" s="8"/>
    </row>
    <row r="920" spans="1:55" x14ac:dyDescent="0.25">
      <c r="A920" s="45">
        <v>87</v>
      </c>
      <c r="B920" s="47" t="b">
        <v>1</v>
      </c>
      <c r="U920" s="36"/>
      <c r="V920" s="36"/>
      <c r="W920" s="9"/>
      <c r="X920" s="8"/>
      <c r="Y920" s="8"/>
      <c r="Z920" s="8"/>
      <c r="AA920" s="8"/>
      <c r="AB920" s="8"/>
      <c r="AC920" s="8"/>
      <c r="AD920" s="8"/>
      <c r="AE920" s="8"/>
      <c r="AG920" s="36"/>
      <c r="AH920" s="36"/>
      <c r="AI920" s="9"/>
      <c r="AJ920" s="8"/>
      <c r="AK920" s="8"/>
      <c r="AL920" s="8"/>
      <c r="AM920" s="8"/>
      <c r="AN920" s="8"/>
      <c r="AO920" s="8"/>
      <c r="AP920" s="8"/>
      <c r="AQ920" s="8"/>
      <c r="AS920" s="36"/>
      <c r="AT920" s="36"/>
      <c r="AU920" s="9"/>
      <c r="AV920" s="8"/>
      <c r="AW920" s="8"/>
      <c r="AX920" s="8"/>
      <c r="AY920" s="8"/>
      <c r="AZ920" s="8"/>
      <c r="BA920" s="8"/>
      <c r="BB920" s="8"/>
      <c r="BC920" s="8"/>
    </row>
    <row r="921" spans="1:55" x14ac:dyDescent="0.25">
      <c r="A921" s="45">
        <v>84</v>
      </c>
      <c r="B921" s="47" t="b">
        <v>1</v>
      </c>
      <c r="U921" s="36"/>
      <c r="V921" s="36"/>
      <c r="W921" s="9"/>
      <c r="X921" s="8"/>
      <c r="Y921" s="8"/>
      <c r="Z921" s="8"/>
      <c r="AA921" s="8"/>
      <c r="AB921" s="8"/>
      <c r="AC921" s="8"/>
      <c r="AD921" s="8"/>
      <c r="AE921" s="8"/>
      <c r="AG921" s="36"/>
      <c r="AH921" s="36"/>
      <c r="AI921" s="9"/>
      <c r="AJ921" s="8"/>
      <c r="AK921" s="8"/>
      <c r="AL921" s="8"/>
      <c r="AM921" s="8"/>
      <c r="AN921" s="8"/>
      <c r="AO921" s="8"/>
      <c r="AP921" s="8"/>
      <c r="AQ921" s="8"/>
      <c r="AS921" s="36"/>
      <c r="AT921" s="36"/>
      <c r="AU921" s="9"/>
      <c r="AV921" s="8"/>
      <c r="AW921" s="8"/>
      <c r="AX921" s="8"/>
      <c r="AY921" s="8"/>
      <c r="AZ921" s="8"/>
      <c r="BA921" s="8"/>
      <c r="BB921" s="8"/>
      <c r="BC921" s="8"/>
    </row>
    <row r="922" spans="1:55" x14ac:dyDescent="0.25">
      <c r="A922" s="45">
        <v>83</v>
      </c>
      <c r="B922" s="47" t="b">
        <v>1</v>
      </c>
      <c r="U922" s="36"/>
      <c r="V922" s="36"/>
      <c r="W922" s="9"/>
      <c r="X922" s="8"/>
      <c r="Y922" s="8"/>
      <c r="Z922" s="8"/>
      <c r="AA922" s="8"/>
      <c r="AB922" s="8"/>
      <c r="AC922" s="8"/>
      <c r="AD922" s="8"/>
      <c r="AE922" s="8"/>
      <c r="AG922" s="36"/>
      <c r="AH922" s="36"/>
      <c r="AI922" s="9"/>
      <c r="AJ922" s="8"/>
      <c r="AK922" s="8"/>
      <c r="AL922" s="8"/>
      <c r="AM922" s="8"/>
      <c r="AN922" s="8"/>
      <c r="AO922" s="8"/>
      <c r="AP922" s="8"/>
      <c r="AQ922" s="8"/>
      <c r="AS922" s="36"/>
      <c r="AT922" s="36"/>
      <c r="AU922" s="9"/>
      <c r="AV922" s="8"/>
      <c r="AW922" s="8"/>
      <c r="AX922" s="8"/>
      <c r="AY922" s="8"/>
      <c r="AZ922" s="8"/>
      <c r="BA922" s="8"/>
      <c r="BB922" s="8"/>
      <c r="BC922" s="8"/>
    </row>
    <row r="923" spans="1:55" x14ac:dyDescent="0.25">
      <c r="A923" s="45">
        <v>79.900000000000006</v>
      </c>
      <c r="B923" s="47" t="b">
        <v>1</v>
      </c>
      <c r="U923" s="36"/>
      <c r="V923" s="36"/>
      <c r="W923" s="9"/>
      <c r="X923" s="8"/>
      <c r="Y923" s="8"/>
      <c r="Z923" s="8"/>
      <c r="AA923" s="8"/>
      <c r="AB923" s="8"/>
      <c r="AC923" s="8"/>
      <c r="AD923" s="8"/>
      <c r="AE923" s="8"/>
      <c r="AG923" s="36"/>
      <c r="AH923" s="36"/>
      <c r="AI923" s="9"/>
      <c r="AJ923" s="8"/>
      <c r="AK923" s="8"/>
      <c r="AL923" s="8"/>
      <c r="AM923" s="8"/>
      <c r="AN923" s="8"/>
      <c r="AO923" s="8"/>
      <c r="AP923" s="8"/>
      <c r="AQ923" s="8"/>
      <c r="AS923" s="36"/>
      <c r="AT923" s="36"/>
      <c r="AU923" s="9"/>
      <c r="AV923" s="8"/>
      <c r="AW923" s="8"/>
      <c r="AX923" s="8"/>
      <c r="AY923" s="8"/>
      <c r="AZ923" s="8"/>
      <c r="BA923" s="8"/>
      <c r="BB923" s="8"/>
      <c r="BC923" s="8"/>
    </row>
    <row r="924" spans="1:55" x14ac:dyDescent="0.25">
      <c r="A924" s="45">
        <v>79.7</v>
      </c>
      <c r="B924" s="47" t="b">
        <v>1</v>
      </c>
      <c r="U924" s="36"/>
      <c r="V924" s="36"/>
      <c r="W924" s="9"/>
      <c r="X924" s="8"/>
      <c r="Y924" s="8"/>
      <c r="Z924" s="8"/>
      <c r="AA924" s="8"/>
      <c r="AB924" s="8"/>
      <c r="AC924" s="8"/>
      <c r="AD924" s="8"/>
      <c r="AE924" s="8"/>
      <c r="AG924" s="36"/>
      <c r="AH924" s="36"/>
      <c r="AI924" s="9"/>
      <c r="AJ924" s="8"/>
      <c r="AK924" s="8"/>
      <c r="AL924" s="8"/>
      <c r="AM924" s="8"/>
      <c r="AN924" s="8"/>
      <c r="AO924" s="8"/>
      <c r="AP924" s="8"/>
      <c r="AQ924" s="8"/>
      <c r="AS924" s="36"/>
      <c r="AT924" s="36"/>
      <c r="AU924" s="9"/>
      <c r="AV924" s="8"/>
      <c r="AW924" s="8"/>
      <c r="AX924" s="8"/>
      <c r="AY924" s="8"/>
      <c r="AZ924" s="8"/>
      <c r="BA924" s="8"/>
      <c r="BB924" s="8"/>
      <c r="BC924" s="8"/>
    </row>
    <row r="925" spans="1:55" x14ac:dyDescent="0.25">
      <c r="A925" s="45">
        <v>79.599999999999994</v>
      </c>
      <c r="B925" s="47" t="b">
        <v>1</v>
      </c>
      <c r="U925" s="36"/>
      <c r="V925" s="36"/>
      <c r="W925" s="9"/>
      <c r="X925" s="8"/>
      <c r="Y925" s="8"/>
      <c r="Z925" s="8"/>
      <c r="AA925" s="8"/>
      <c r="AB925" s="8"/>
      <c r="AC925" s="8"/>
      <c r="AD925" s="8"/>
      <c r="AE925" s="8"/>
      <c r="AG925" s="36"/>
      <c r="AH925" s="36"/>
      <c r="AI925" s="9"/>
      <c r="AJ925" s="8"/>
      <c r="AK925" s="8"/>
      <c r="AL925" s="8"/>
      <c r="AM925" s="8"/>
      <c r="AN925" s="8"/>
      <c r="AO925" s="8"/>
      <c r="AP925" s="8"/>
      <c r="AQ925" s="8"/>
      <c r="AS925" s="36"/>
      <c r="AT925" s="36"/>
      <c r="AU925" s="9"/>
      <c r="AV925" s="8"/>
      <c r="AW925" s="8"/>
      <c r="AX925" s="8"/>
      <c r="AY925" s="8"/>
      <c r="AZ925" s="8"/>
      <c r="BA925" s="8"/>
      <c r="BB925" s="8"/>
      <c r="BC925" s="8"/>
    </row>
    <row r="926" spans="1:55" x14ac:dyDescent="0.25">
      <c r="A926" s="45">
        <v>79.3</v>
      </c>
      <c r="B926" s="47" t="b">
        <v>1</v>
      </c>
      <c r="U926" s="36"/>
      <c r="V926" s="36"/>
      <c r="W926" s="9"/>
      <c r="X926" s="8"/>
      <c r="Y926" s="8"/>
      <c r="Z926" s="8"/>
      <c r="AA926" s="8"/>
      <c r="AB926" s="8"/>
      <c r="AC926" s="8"/>
      <c r="AD926" s="8"/>
      <c r="AE926" s="8"/>
      <c r="AG926" s="36"/>
      <c r="AH926" s="36"/>
      <c r="AI926" s="9"/>
      <c r="AJ926" s="8"/>
      <c r="AK926" s="8"/>
      <c r="AL926" s="8"/>
      <c r="AM926" s="8"/>
      <c r="AN926" s="8"/>
      <c r="AO926" s="8"/>
      <c r="AP926" s="8"/>
      <c r="AQ926" s="8"/>
      <c r="AS926" s="36"/>
      <c r="AT926" s="36"/>
      <c r="AU926" s="9"/>
      <c r="AV926" s="8"/>
      <c r="AW926" s="8"/>
      <c r="AX926" s="8"/>
      <c r="AY926" s="8"/>
      <c r="AZ926" s="8"/>
      <c r="BA926" s="8"/>
      <c r="BB926" s="8"/>
      <c r="BC926" s="8"/>
    </row>
    <row r="927" spans="1:55" x14ac:dyDescent="0.25">
      <c r="A927" s="45">
        <v>79.2</v>
      </c>
      <c r="B927" s="47" t="b">
        <v>1</v>
      </c>
      <c r="U927" s="36"/>
      <c r="V927" s="36"/>
      <c r="W927" s="9"/>
      <c r="X927" s="8"/>
      <c r="Y927" s="8"/>
      <c r="Z927" s="8"/>
      <c r="AA927" s="8"/>
      <c r="AB927" s="8"/>
      <c r="AC927" s="8"/>
      <c r="AD927" s="8"/>
      <c r="AE927" s="8"/>
      <c r="AG927" s="36"/>
      <c r="AH927" s="36"/>
      <c r="AI927" s="9"/>
      <c r="AJ927" s="8"/>
      <c r="AK927" s="8"/>
      <c r="AL927" s="8"/>
      <c r="AM927" s="8"/>
      <c r="AN927" s="8"/>
      <c r="AO927" s="8"/>
      <c r="AP927" s="8"/>
      <c r="AQ927" s="8"/>
      <c r="AS927" s="36"/>
      <c r="AT927" s="36"/>
      <c r="AU927" s="9"/>
      <c r="AV927" s="8"/>
      <c r="AW927" s="8"/>
      <c r="AX927" s="8"/>
      <c r="AY927" s="8"/>
      <c r="AZ927" s="8"/>
      <c r="BA927" s="8"/>
      <c r="BB927" s="8"/>
      <c r="BC927" s="8"/>
    </row>
    <row r="928" spans="1:55" x14ac:dyDescent="0.25">
      <c r="A928" s="45">
        <v>78.900000000000006</v>
      </c>
      <c r="B928" s="47" t="b">
        <v>1</v>
      </c>
      <c r="U928" s="36"/>
      <c r="V928" s="36"/>
      <c r="W928" s="9"/>
      <c r="X928" s="8"/>
      <c r="Y928" s="8"/>
      <c r="Z928" s="8"/>
      <c r="AA928" s="8"/>
      <c r="AB928" s="8"/>
      <c r="AC928" s="8"/>
      <c r="AD928" s="8"/>
      <c r="AE928" s="8"/>
      <c r="AG928" s="36"/>
      <c r="AH928" s="36"/>
      <c r="AI928" s="9"/>
      <c r="AJ928" s="8"/>
      <c r="AK928" s="8"/>
      <c r="AL928" s="8"/>
      <c r="AM928" s="8"/>
      <c r="AN928" s="8"/>
      <c r="AO928" s="8"/>
      <c r="AP928" s="8"/>
      <c r="AQ928" s="8"/>
      <c r="AS928" s="36"/>
      <c r="AT928" s="36"/>
      <c r="AU928" s="9"/>
      <c r="AV928" s="8"/>
      <c r="AW928" s="8"/>
      <c r="AX928" s="8"/>
      <c r="AY928" s="8"/>
      <c r="AZ928" s="8"/>
      <c r="BA928" s="8"/>
      <c r="BB928" s="8"/>
      <c r="BC928" s="8"/>
    </row>
    <row r="929" spans="1:55" x14ac:dyDescent="0.25">
      <c r="A929" s="45">
        <v>78.7</v>
      </c>
      <c r="B929" s="47" t="b">
        <v>1</v>
      </c>
      <c r="U929" s="36"/>
      <c r="V929" s="36"/>
      <c r="W929" s="9"/>
      <c r="X929" s="8"/>
      <c r="Y929" s="8"/>
      <c r="Z929" s="8"/>
      <c r="AA929" s="8"/>
      <c r="AB929" s="8"/>
      <c r="AC929" s="8"/>
      <c r="AD929" s="8"/>
      <c r="AE929" s="8"/>
      <c r="AG929" s="36"/>
      <c r="AH929" s="36"/>
      <c r="AI929" s="9"/>
      <c r="AJ929" s="8"/>
      <c r="AK929" s="8"/>
      <c r="AL929" s="8"/>
      <c r="AM929" s="8"/>
      <c r="AN929" s="8"/>
      <c r="AO929" s="8"/>
      <c r="AP929" s="8"/>
      <c r="AQ929" s="8"/>
      <c r="AS929" s="36"/>
      <c r="AT929" s="36"/>
      <c r="AU929" s="9"/>
      <c r="AV929" s="8"/>
      <c r="AW929" s="8"/>
      <c r="AX929" s="8"/>
      <c r="AY929" s="8"/>
      <c r="AZ929" s="8"/>
      <c r="BA929" s="8"/>
      <c r="BB929" s="8"/>
      <c r="BC929" s="8"/>
    </row>
    <row r="930" spans="1:55" x14ac:dyDescent="0.25">
      <c r="A930" s="45">
        <v>78.400000000000006</v>
      </c>
      <c r="B930" s="47" t="b">
        <v>1</v>
      </c>
      <c r="U930" s="36"/>
      <c r="V930" s="36"/>
      <c r="W930" s="9"/>
      <c r="X930" s="8"/>
      <c r="Y930" s="8"/>
      <c r="Z930" s="8"/>
      <c r="AA930" s="8"/>
      <c r="AB930" s="8"/>
      <c r="AC930" s="8"/>
      <c r="AD930" s="8"/>
      <c r="AE930" s="8"/>
      <c r="AG930" s="36"/>
      <c r="AH930" s="36"/>
      <c r="AI930" s="9"/>
      <c r="AJ930" s="8"/>
      <c r="AK930" s="8"/>
      <c r="AL930" s="8"/>
      <c r="AM930" s="8"/>
      <c r="AN930" s="8"/>
      <c r="AO930" s="8"/>
      <c r="AP930" s="8"/>
      <c r="AQ930" s="8"/>
      <c r="AS930" s="36"/>
      <c r="AT930" s="36"/>
      <c r="AU930" s="9"/>
      <c r="AV930" s="8"/>
      <c r="AW930" s="8"/>
      <c r="AX930" s="8"/>
      <c r="AY930" s="8"/>
      <c r="AZ930" s="8"/>
      <c r="BA930" s="8"/>
      <c r="BB930" s="8"/>
      <c r="BC930" s="8"/>
    </row>
    <row r="931" spans="1:55" x14ac:dyDescent="0.25">
      <c r="A931" s="45">
        <v>78.099999999999994</v>
      </c>
      <c r="B931" s="47" t="b">
        <v>1</v>
      </c>
      <c r="U931" s="36"/>
      <c r="V931" s="36"/>
      <c r="W931" s="9"/>
      <c r="X931" s="8"/>
      <c r="Y931" s="8"/>
      <c r="Z931" s="8"/>
      <c r="AA931" s="8"/>
      <c r="AB931" s="8"/>
      <c r="AC931" s="8"/>
      <c r="AD931" s="8"/>
      <c r="AE931" s="8"/>
      <c r="AG931" s="36"/>
      <c r="AH931" s="36"/>
      <c r="AI931" s="9"/>
      <c r="AJ931" s="8"/>
      <c r="AK931" s="8"/>
      <c r="AL931" s="8"/>
      <c r="AM931" s="8"/>
      <c r="AN931" s="8"/>
      <c r="AO931" s="8"/>
      <c r="AP931" s="8"/>
      <c r="AQ931" s="8"/>
      <c r="AS931" s="36"/>
      <c r="AT931" s="36"/>
      <c r="AU931" s="9"/>
      <c r="AV931" s="8"/>
      <c r="AW931" s="8"/>
      <c r="AX931" s="8"/>
      <c r="AY931" s="8"/>
      <c r="AZ931" s="8"/>
      <c r="BA931" s="8"/>
      <c r="BB931" s="8"/>
      <c r="BC931" s="8"/>
    </row>
    <row r="932" spans="1:55" x14ac:dyDescent="0.25">
      <c r="A932" s="45">
        <v>78</v>
      </c>
      <c r="B932" s="47" t="b">
        <v>1</v>
      </c>
      <c r="U932" s="36"/>
      <c r="V932" s="36"/>
      <c r="W932" s="9"/>
      <c r="X932" s="8"/>
      <c r="Y932" s="8"/>
      <c r="Z932" s="8"/>
      <c r="AA932" s="8"/>
      <c r="AB932" s="8"/>
      <c r="AC932" s="8"/>
      <c r="AD932" s="8"/>
      <c r="AE932" s="8"/>
      <c r="AG932" s="36"/>
      <c r="AH932" s="36"/>
      <c r="AI932" s="9"/>
      <c r="AJ932" s="8"/>
      <c r="AK932" s="8"/>
      <c r="AL932" s="8"/>
      <c r="AM932" s="8"/>
      <c r="AN932" s="8"/>
      <c r="AO932" s="8"/>
      <c r="AP932" s="8"/>
      <c r="AQ932" s="8"/>
      <c r="AS932" s="36"/>
      <c r="AT932" s="36"/>
      <c r="AU932" s="9"/>
      <c r="AV932" s="8"/>
      <c r="AW932" s="8"/>
      <c r="AX932" s="8"/>
      <c r="AY932" s="8"/>
      <c r="AZ932" s="8"/>
      <c r="BA932" s="8"/>
      <c r="BB932" s="8"/>
      <c r="BC932" s="8"/>
    </row>
    <row r="933" spans="1:55" x14ac:dyDescent="0.25">
      <c r="A933" s="45">
        <v>77.5</v>
      </c>
      <c r="B933" s="47" t="b">
        <v>1</v>
      </c>
      <c r="U933" s="36"/>
      <c r="V933" s="36"/>
      <c r="W933" s="9"/>
      <c r="X933" s="8"/>
      <c r="Y933" s="8"/>
      <c r="Z933" s="8"/>
      <c r="AA933" s="8"/>
      <c r="AB933" s="8"/>
      <c r="AC933" s="8"/>
      <c r="AD933" s="8"/>
      <c r="AE933" s="8"/>
      <c r="AG933" s="36"/>
      <c r="AH933" s="36"/>
      <c r="AI933" s="9"/>
      <c r="AJ933" s="8"/>
      <c r="AK933" s="8"/>
      <c r="AL933" s="8"/>
      <c r="AM933" s="8"/>
      <c r="AN933" s="8"/>
      <c r="AO933" s="8"/>
      <c r="AP933" s="8"/>
      <c r="AQ933" s="8"/>
      <c r="AS933" s="36"/>
      <c r="AT933" s="36"/>
      <c r="AU933" s="9"/>
      <c r="AV933" s="8"/>
      <c r="AW933" s="8"/>
      <c r="AX933" s="8"/>
      <c r="AY933" s="8"/>
      <c r="AZ933" s="8"/>
      <c r="BA933" s="8"/>
      <c r="BB933" s="8"/>
      <c r="BC933" s="8"/>
    </row>
    <row r="934" spans="1:55" x14ac:dyDescent="0.25">
      <c r="A934" s="45">
        <v>82.4</v>
      </c>
      <c r="B934" s="47" t="b">
        <v>1</v>
      </c>
      <c r="U934" s="36"/>
      <c r="V934" s="36"/>
      <c r="W934" s="9"/>
      <c r="X934" s="8"/>
      <c r="Y934" s="8"/>
      <c r="Z934" s="8"/>
      <c r="AA934" s="8"/>
      <c r="AB934" s="8"/>
      <c r="AC934" s="8"/>
      <c r="AD934" s="8"/>
      <c r="AE934" s="8"/>
      <c r="AG934" s="36"/>
      <c r="AH934" s="36"/>
      <c r="AI934" s="9"/>
      <c r="AJ934" s="8"/>
      <c r="AK934" s="8"/>
      <c r="AL934" s="8"/>
      <c r="AM934" s="8"/>
      <c r="AN934" s="8"/>
      <c r="AO934" s="8"/>
      <c r="AP934" s="8"/>
      <c r="AQ934" s="8"/>
      <c r="AS934" s="36"/>
      <c r="AT934" s="36"/>
      <c r="AU934" s="9"/>
      <c r="AV934" s="8"/>
      <c r="AW934" s="8"/>
      <c r="AX934" s="8"/>
      <c r="AY934" s="8"/>
      <c r="AZ934" s="8"/>
      <c r="BA934" s="8"/>
      <c r="BB934" s="8"/>
      <c r="BC934" s="8"/>
    </row>
    <row r="935" spans="1:55" x14ac:dyDescent="0.25">
      <c r="A935" s="45">
        <v>82.2</v>
      </c>
      <c r="B935" s="47" t="b">
        <v>1</v>
      </c>
      <c r="U935" s="36"/>
      <c r="V935" s="36"/>
      <c r="W935" s="9"/>
      <c r="X935" s="8"/>
      <c r="Y935" s="8"/>
      <c r="Z935" s="8"/>
      <c r="AA935" s="8"/>
      <c r="AB935" s="8"/>
      <c r="AC935" s="8"/>
      <c r="AD935" s="8"/>
      <c r="AE935" s="8"/>
      <c r="AG935" s="36"/>
      <c r="AH935" s="36"/>
      <c r="AI935" s="9"/>
      <c r="AJ935" s="8"/>
      <c r="AK935" s="8"/>
      <c r="AL935" s="8"/>
      <c r="AM935" s="8"/>
      <c r="AN935" s="8"/>
      <c r="AO935" s="8"/>
      <c r="AP935" s="8"/>
      <c r="AQ935" s="8"/>
      <c r="AS935" s="36"/>
      <c r="AT935" s="36"/>
      <c r="AU935" s="9"/>
      <c r="AV935" s="8"/>
      <c r="AW935" s="8"/>
      <c r="AX935" s="8"/>
      <c r="AY935" s="8"/>
      <c r="AZ935" s="8"/>
      <c r="BA935" s="8"/>
      <c r="BB935" s="8"/>
      <c r="BC935" s="8"/>
    </row>
    <row r="936" spans="1:55" x14ac:dyDescent="0.25">
      <c r="A936" s="45">
        <v>82</v>
      </c>
      <c r="B936" s="47" t="b">
        <v>1</v>
      </c>
      <c r="U936" s="36"/>
      <c r="V936" s="36"/>
      <c r="W936" s="9"/>
      <c r="X936" s="8"/>
      <c r="Y936" s="8"/>
      <c r="Z936" s="8"/>
      <c r="AA936" s="8"/>
      <c r="AB936" s="8"/>
      <c r="AC936" s="8"/>
      <c r="AD936" s="8"/>
      <c r="AE936" s="8"/>
      <c r="AG936" s="36"/>
      <c r="AH936" s="36"/>
      <c r="AI936" s="9"/>
      <c r="AJ936" s="8"/>
      <c r="AK936" s="8"/>
      <c r="AL936" s="8"/>
      <c r="AM936" s="8"/>
      <c r="AN936" s="8"/>
      <c r="AO936" s="8"/>
      <c r="AP936" s="8"/>
      <c r="AQ936" s="8"/>
      <c r="AS936" s="36"/>
      <c r="AT936" s="36"/>
      <c r="AU936" s="9"/>
      <c r="AV936" s="8"/>
      <c r="AW936" s="8"/>
      <c r="AX936" s="8"/>
      <c r="AY936" s="8"/>
      <c r="AZ936" s="8"/>
      <c r="BA936" s="8"/>
      <c r="BB936" s="8"/>
      <c r="BC936" s="8"/>
    </row>
    <row r="937" spans="1:55" x14ac:dyDescent="0.25">
      <c r="A937" s="45">
        <v>81.5</v>
      </c>
      <c r="B937" s="47" t="b">
        <v>1</v>
      </c>
      <c r="U937" s="36"/>
      <c r="V937" s="36"/>
      <c r="W937" s="9"/>
      <c r="X937" s="8"/>
      <c r="Y937" s="8"/>
      <c r="Z937" s="8"/>
      <c r="AA937" s="8"/>
      <c r="AB937" s="8"/>
      <c r="AC937" s="8"/>
      <c r="AD937" s="8"/>
      <c r="AE937" s="8"/>
      <c r="AG937" s="36"/>
      <c r="AH937" s="36"/>
      <c r="AI937" s="9"/>
      <c r="AJ937" s="8"/>
      <c r="AK937" s="8"/>
      <c r="AL937" s="8"/>
      <c r="AM937" s="8"/>
      <c r="AN937" s="8"/>
      <c r="AO937" s="8"/>
      <c r="AP937" s="8"/>
      <c r="AQ937" s="8"/>
      <c r="AS937" s="36"/>
      <c r="AT937" s="36"/>
      <c r="AU937" s="9"/>
      <c r="AV937" s="8"/>
      <c r="AW937" s="8"/>
      <c r="AX937" s="8"/>
      <c r="AY937" s="8"/>
      <c r="AZ937" s="8"/>
      <c r="BA937" s="8"/>
      <c r="BB937" s="8"/>
      <c r="BC937" s="8"/>
    </row>
    <row r="938" spans="1:55" x14ac:dyDescent="0.25">
      <c r="A938" s="45">
        <v>81.7</v>
      </c>
      <c r="B938" s="47" t="b">
        <v>1</v>
      </c>
      <c r="U938" s="36"/>
      <c r="V938" s="36"/>
      <c r="W938" s="9"/>
      <c r="X938" s="8"/>
      <c r="Y938" s="8"/>
      <c r="Z938" s="8"/>
      <c r="AA938" s="8"/>
      <c r="AB938" s="8"/>
      <c r="AC938" s="8"/>
      <c r="AD938" s="8"/>
      <c r="AE938" s="8"/>
      <c r="AG938" s="36"/>
      <c r="AH938" s="36"/>
      <c r="AI938" s="9"/>
      <c r="AJ938" s="8"/>
      <c r="AK938" s="8"/>
      <c r="AL938" s="8"/>
      <c r="AM938" s="8"/>
      <c r="AN938" s="8"/>
      <c r="AO938" s="8"/>
      <c r="AP938" s="8"/>
      <c r="AQ938" s="8"/>
      <c r="AS938" s="36"/>
      <c r="AT938" s="36"/>
      <c r="AU938" s="9"/>
      <c r="AV938" s="8"/>
      <c r="AW938" s="8"/>
      <c r="AX938" s="8"/>
      <c r="AY938" s="8"/>
      <c r="AZ938" s="8"/>
      <c r="BA938" s="8"/>
      <c r="BB938" s="8"/>
      <c r="BC938" s="8"/>
    </row>
    <row r="939" spans="1:55" x14ac:dyDescent="0.25">
      <c r="A939" s="45">
        <v>81.3</v>
      </c>
      <c r="B939" s="47" t="b">
        <v>1</v>
      </c>
      <c r="U939" s="36"/>
      <c r="V939" s="36"/>
      <c r="W939" s="9"/>
      <c r="X939" s="8"/>
      <c r="Y939" s="8"/>
      <c r="Z939" s="8"/>
      <c r="AA939" s="8"/>
      <c r="AB939" s="8"/>
      <c r="AC939" s="8"/>
      <c r="AD939" s="8"/>
      <c r="AE939" s="8"/>
      <c r="AG939" s="36"/>
      <c r="AH939" s="36"/>
      <c r="AI939" s="9"/>
      <c r="AJ939" s="8"/>
      <c r="AK939" s="8"/>
      <c r="AL939" s="8"/>
      <c r="AM939" s="8"/>
      <c r="AN939" s="8"/>
      <c r="AO939" s="8"/>
      <c r="AP939" s="8"/>
      <c r="AQ939" s="8"/>
      <c r="AS939" s="36"/>
      <c r="AT939" s="36"/>
      <c r="AU939" s="9"/>
      <c r="AV939" s="8"/>
      <c r="AW939" s="8"/>
      <c r="AX939" s="8"/>
      <c r="AY939" s="8"/>
      <c r="AZ939" s="8"/>
      <c r="BA939" s="8"/>
      <c r="BB939" s="8"/>
      <c r="BC939" s="8"/>
    </row>
    <row r="940" spans="1:55" x14ac:dyDescent="0.25">
      <c r="A940" s="45">
        <v>81.099999999999994</v>
      </c>
      <c r="B940" s="47" t="b">
        <v>1</v>
      </c>
      <c r="U940" s="36"/>
      <c r="V940" s="36"/>
      <c r="W940" s="9"/>
      <c r="X940" s="8"/>
      <c r="Y940" s="8"/>
      <c r="Z940" s="8"/>
      <c r="AA940" s="8"/>
      <c r="AB940" s="8"/>
      <c r="AC940" s="8"/>
      <c r="AD940" s="8"/>
      <c r="AE940" s="8"/>
      <c r="AG940" s="36"/>
      <c r="AH940" s="36"/>
      <c r="AI940" s="9"/>
      <c r="AJ940" s="8"/>
      <c r="AK940" s="8"/>
      <c r="AL940" s="8"/>
      <c r="AM940" s="8"/>
      <c r="AN940" s="8"/>
      <c r="AO940" s="8"/>
      <c r="AP940" s="8"/>
      <c r="AQ940" s="8"/>
      <c r="AS940" s="36"/>
      <c r="AT940" s="36"/>
      <c r="AU940" s="9"/>
      <c r="AV940" s="8"/>
      <c r="AW940" s="8"/>
      <c r="AX940" s="8"/>
      <c r="AY940" s="8"/>
      <c r="AZ940" s="8"/>
      <c r="BA940" s="8"/>
      <c r="BB940" s="8"/>
      <c r="BC940" s="8"/>
    </row>
    <row r="941" spans="1:55" x14ac:dyDescent="0.25">
      <c r="A941" s="45">
        <v>89</v>
      </c>
      <c r="B941" s="47" t="b">
        <v>1</v>
      </c>
      <c r="U941" s="36"/>
      <c r="V941" s="36"/>
      <c r="W941" s="9"/>
      <c r="X941" s="8"/>
      <c r="Y941" s="8"/>
      <c r="Z941" s="8"/>
      <c r="AA941" s="8"/>
      <c r="AB941" s="8"/>
      <c r="AC941" s="8"/>
      <c r="AD941" s="8"/>
      <c r="AE941" s="8"/>
      <c r="AG941" s="36"/>
      <c r="AH941" s="36"/>
      <c r="AI941" s="9"/>
      <c r="AJ941" s="8"/>
      <c r="AK941" s="8"/>
      <c r="AL941" s="8"/>
      <c r="AM941" s="8"/>
      <c r="AN941" s="8"/>
      <c r="AO941" s="8"/>
      <c r="AP941" s="8"/>
      <c r="AQ941" s="8"/>
      <c r="AS941" s="36"/>
      <c r="AT941" s="36"/>
      <c r="AU941" s="9"/>
      <c r="AV941" s="8"/>
      <c r="AW941" s="8"/>
      <c r="AX941" s="8"/>
      <c r="AY941" s="8"/>
      <c r="AZ941" s="8"/>
      <c r="BA941" s="8"/>
      <c r="BB941" s="8"/>
      <c r="BC941" s="8"/>
    </row>
    <row r="942" spans="1:55" x14ac:dyDescent="0.25">
      <c r="A942" s="45">
        <v>89</v>
      </c>
      <c r="B942" s="47" t="b">
        <v>1</v>
      </c>
      <c r="U942" s="36"/>
      <c r="V942" s="36"/>
      <c r="W942" s="9"/>
      <c r="X942" s="8"/>
      <c r="Y942" s="8"/>
      <c r="Z942" s="8"/>
      <c r="AA942" s="8"/>
      <c r="AB942" s="8"/>
      <c r="AC942" s="8"/>
      <c r="AD942" s="8"/>
      <c r="AE942" s="8"/>
      <c r="AG942" s="36"/>
      <c r="AH942" s="36"/>
      <c r="AI942" s="9"/>
      <c r="AJ942" s="8"/>
      <c r="AK942" s="8"/>
      <c r="AL942" s="8"/>
      <c r="AM942" s="8"/>
      <c r="AN942" s="8"/>
      <c r="AO942" s="8"/>
      <c r="AP942" s="8"/>
      <c r="AQ942" s="8"/>
      <c r="AS942" s="36"/>
      <c r="AT942" s="36"/>
      <c r="AU942" s="9"/>
      <c r="AV942" s="8"/>
      <c r="AW942" s="8"/>
      <c r="AX942" s="8"/>
      <c r="AY942" s="8"/>
      <c r="AZ942" s="8"/>
      <c r="BA942" s="8"/>
      <c r="BB942" s="8"/>
      <c r="BC942" s="8"/>
    </row>
    <row r="943" spans="1:55" x14ac:dyDescent="0.25">
      <c r="A943" s="45">
        <v>86</v>
      </c>
      <c r="B943" s="47" t="b">
        <v>1</v>
      </c>
      <c r="U943" s="36"/>
      <c r="V943" s="36"/>
      <c r="W943" s="9"/>
      <c r="X943" s="8"/>
      <c r="Y943" s="8"/>
      <c r="Z943" s="8"/>
      <c r="AA943" s="8"/>
      <c r="AB943" s="8"/>
      <c r="AC943" s="8"/>
      <c r="AD943" s="8"/>
      <c r="AE943" s="8"/>
      <c r="AG943" s="36"/>
      <c r="AH943" s="36"/>
      <c r="AI943" s="9"/>
      <c r="AJ943" s="8"/>
      <c r="AK943" s="8"/>
      <c r="AL943" s="8"/>
      <c r="AM943" s="8"/>
      <c r="AN943" s="8"/>
      <c r="AO943" s="8"/>
      <c r="AP943" s="8"/>
      <c r="AQ943" s="8"/>
      <c r="AS943" s="36"/>
      <c r="AT943" s="36"/>
      <c r="AU943" s="9"/>
      <c r="AV943" s="8"/>
      <c r="AW943" s="8"/>
      <c r="AX943" s="8"/>
      <c r="AY943" s="8"/>
      <c r="AZ943" s="8"/>
      <c r="BA943" s="8"/>
      <c r="BB943" s="8"/>
      <c r="BC943" s="8"/>
    </row>
    <row r="944" spans="1:55" x14ac:dyDescent="0.25">
      <c r="A944" s="45">
        <v>81</v>
      </c>
      <c r="B944" s="47" t="b">
        <v>1</v>
      </c>
      <c r="U944" s="36"/>
      <c r="V944" s="36"/>
      <c r="W944" s="9"/>
      <c r="X944" s="8"/>
      <c r="Y944" s="8"/>
      <c r="Z944" s="8"/>
      <c r="AA944" s="8"/>
      <c r="AB944" s="8"/>
      <c r="AC944" s="8"/>
      <c r="AD944" s="8"/>
      <c r="AE944" s="8"/>
      <c r="AG944" s="36"/>
      <c r="AH944" s="36"/>
      <c r="AI944" s="9"/>
      <c r="AJ944" s="8"/>
      <c r="AK944" s="8"/>
      <c r="AL944" s="8"/>
      <c r="AM944" s="8"/>
      <c r="AN944" s="8"/>
      <c r="AO944" s="8"/>
      <c r="AP944" s="8"/>
      <c r="AQ944" s="8"/>
      <c r="AS944" s="36"/>
      <c r="AT944" s="36"/>
      <c r="AU944" s="9"/>
      <c r="AV944" s="8"/>
      <c r="AW944" s="8"/>
      <c r="AX944" s="8"/>
      <c r="AY944" s="8"/>
      <c r="AZ944" s="8"/>
      <c r="BA944" s="8"/>
      <c r="BB944" s="8"/>
      <c r="BC944" s="8"/>
    </row>
    <row r="945" spans="1:55" x14ac:dyDescent="0.25">
      <c r="A945" s="45">
        <v>82</v>
      </c>
      <c r="B945" s="47" t="b">
        <v>1</v>
      </c>
      <c r="U945" s="36"/>
      <c r="V945" s="36"/>
      <c r="W945" s="9"/>
      <c r="X945" s="8"/>
      <c r="Y945" s="8"/>
      <c r="Z945" s="8"/>
      <c r="AA945" s="8"/>
      <c r="AB945" s="8"/>
      <c r="AC945" s="8"/>
      <c r="AD945" s="8"/>
      <c r="AE945" s="8"/>
      <c r="AG945" s="36"/>
      <c r="AH945" s="36"/>
      <c r="AI945" s="9"/>
      <c r="AJ945" s="8"/>
      <c r="AK945" s="8"/>
      <c r="AL945" s="8"/>
      <c r="AM945" s="8"/>
      <c r="AN945" s="8"/>
      <c r="AO945" s="8"/>
      <c r="AP945" s="8"/>
      <c r="AQ945" s="8"/>
      <c r="AS945" s="36"/>
      <c r="AT945" s="36"/>
      <c r="AU945" s="9"/>
      <c r="AV945" s="8"/>
      <c r="AW945" s="8"/>
      <c r="AX945" s="8"/>
      <c r="AY945" s="8"/>
      <c r="AZ945" s="8"/>
      <c r="BA945" s="8"/>
      <c r="BB945" s="8"/>
      <c r="BC945" s="8"/>
    </row>
    <row r="946" spans="1:55" x14ac:dyDescent="0.25">
      <c r="A946" s="45">
        <v>79.3</v>
      </c>
      <c r="B946" s="47" t="b">
        <v>1</v>
      </c>
      <c r="U946" s="36"/>
      <c r="V946" s="36"/>
      <c r="W946" s="9"/>
      <c r="X946" s="8"/>
      <c r="Y946" s="8"/>
      <c r="Z946" s="8"/>
      <c r="AA946" s="8"/>
      <c r="AB946" s="8"/>
      <c r="AC946" s="8"/>
      <c r="AD946" s="8"/>
      <c r="AE946" s="8"/>
      <c r="AG946" s="36"/>
      <c r="AH946" s="36"/>
      <c r="AI946" s="9"/>
      <c r="AJ946" s="8"/>
      <c r="AK946" s="8"/>
      <c r="AL946" s="8"/>
      <c r="AM946" s="8"/>
      <c r="AN946" s="8"/>
      <c r="AO946" s="8"/>
      <c r="AP946" s="8"/>
      <c r="AQ946" s="8"/>
      <c r="AS946" s="36"/>
      <c r="AT946" s="36"/>
      <c r="AU946" s="9"/>
      <c r="AV946" s="8"/>
      <c r="AW946" s="8"/>
      <c r="AX946" s="8"/>
      <c r="AY946" s="8"/>
      <c r="AZ946" s="8"/>
      <c r="BA946" s="8"/>
      <c r="BB946" s="8"/>
      <c r="BC946" s="8"/>
    </row>
    <row r="947" spans="1:55" x14ac:dyDescent="0.25">
      <c r="A947" s="45">
        <v>79.2</v>
      </c>
      <c r="B947" s="47" t="b">
        <v>1</v>
      </c>
      <c r="U947" s="36"/>
      <c r="V947" s="36"/>
      <c r="W947" s="9"/>
      <c r="X947" s="8"/>
      <c r="Y947" s="8"/>
      <c r="Z947" s="8"/>
      <c r="AA947" s="8"/>
      <c r="AB947" s="8"/>
      <c r="AC947" s="8"/>
      <c r="AD947" s="8"/>
      <c r="AE947" s="8"/>
      <c r="AG947" s="36"/>
      <c r="AH947" s="36"/>
      <c r="AI947" s="9"/>
      <c r="AJ947" s="8"/>
      <c r="AK947" s="8"/>
      <c r="AL947" s="8"/>
      <c r="AM947" s="8"/>
      <c r="AN947" s="8"/>
      <c r="AO947" s="8"/>
      <c r="AP947" s="8"/>
      <c r="AQ947" s="8"/>
      <c r="AS947" s="36"/>
      <c r="AT947" s="36"/>
      <c r="AU947" s="9"/>
      <c r="AV947" s="8"/>
      <c r="AW947" s="8"/>
      <c r="AX947" s="8"/>
      <c r="AY947" s="8"/>
      <c r="AZ947" s="8"/>
      <c r="BA947" s="8"/>
      <c r="BB947" s="8"/>
      <c r="BC947" s="8"/>
    </row>
    <row r="948" spans="1:55" x14ac:dyDescent="0.25">
      <c r="A948" s="45">
        <v>79</v>
      </c>
      <c r="B948" s="47" t="b">
        <v>1</v>
      </c>
      <c r="U948" s="36"/>
      <c r="V948" s="36"/>
      <c r="W948" s="9"/>
      <c r="X948" s="8"/>
      <c r="Y948" s="8"/>
      <c r="Z948" s="8"/>
      <c r="AA948" s="8"/>
      <c r="AB948" s="8"/>
      <c r="AC948" s="8"/>
      <c r="AD948" s="8"/>
      <c r="AE948" s="8"/>
      <c r="AG948" s="36"/>
      <c r="AH948" s="36"/>
      <c r="AI948" s="9"/>
      <c r="AJ948" s="8"/>
      <c r="AK948" s="8"/>
      <c r="AL948" s="8"/>
      <c r="AM948" s="8"/>
      <c r="AN948" s="8"/>
      <c r="AO948" s="8"/>
      <c r="AP948" s="8"/>
      <c r="AQ948" s="8"/>
      <c r="AS948" s="36"/>
      <c r="AT948" s="36"/>
      <c r="AU948" s="9"/>
      <c r="AV948" s="8"/>
      <c r="AW948" s="8"/>
      <c r="AX948" s="8"/>
      <c r="AY948" s="8"/>
      <c r="AZ948" s="8"/>
      <c r="BA948" s="8"/>
      <c r="BB948" s="8"/>
      <c r="BC948" s="8"/>
    </row>
    <row r="949" spans="1:55" x14ac:dyDescent="0.25">
      <c r="A949" s="45">
        <v>78.8</v>
      </c>
      <c r="B949" s="47" t="b">
        <v>1</v>
      </c>
      <c r="U949" s="36"/>
      <c r="V949" s="36"/>
      <c r="W949" s="9"/>
      <c r="X949" s="8"/>
      <c r="Y949" s="8"/>
      <c r="Z949" s="8"/>
      <c r="AA949" s="8"/>
      <c r="AB949" s="8"/>
      <c r="AC949" s="8"/>
      <c r="AD949" s="8"/>
      <c r="AE949" s="8"/>
      <c r="AG949" s="36"/>
      <c r="AH949" s="36"/>
      <c r="AI949" s="9"/>
      <c r="AJ949" s="8"/>
      <c r="AK949" s="8"/>
      <c r="AL949" s="8"/>
      <c r="AM949" s="8"/>
      <c r="AN949" s="8"/>
      <c r="AO949" s="8"/>
      <c r="AP949" s="8"/>
      <c r="AQ949" s="8"/>
      <c r="AS949" s="36"/>
      <c r="AT949" s="36"/>
      <c r="AU949" s="9"/>
      <c r="AV949" s="8"/>
      <c r="AW949" s="8"/>
      <c r="AX949" s="8"/>
      <c r="AY949" s="8"/>
      <c r="AZ949" s="8"/>
      <c r="BA949" s="8"/>
      <c r="BB949" s="8"/>
      <c r="BC949" s="8"/>
    </row>
    <row r="950" spans="1:55" x14ac:dyDescent="0.25">
      <c r="A950" s="45">
        <v>66</v>
      </c>
      <c r="B950" s="47" t="b">
        <v>1</v>
      </c>
      <c r="U950" s="36"/>
      <c r="V950" s="36"/>
      <c r="W950" s="9"/>
      <c r="X950" s="8"/>
      <c r="Y950" s="8"/>
      <c r="Z950" s="8"/>
      <c r="AA950" s="8"/>
      <c r="AB950" s="8"/>
      <c r="AC950" s="8"/>
      <c r="AD950" s="8"/>
      <c r="AE950" s="8"/>
      <c r="AG950" s="36"/>
      <c r="AH950" s="36"/>
      <c r="AI950" s="9"/>
      <c r="AJ950" s="8"/>
      <c r="AK950" s="8"/>
      <c r="AL950" s="8"/>
      <c r="AM950" s="8"/>
      <c r="AN950" s="8"/>
      <c r="AO950" s="8"/>
      <c r="AP950" s="8"/>
      <c r="AQ950" s="8"/>
      <c r="AS950" s="36"/>
      <c r="AT950" s="36"/>
      <c r="AU950" s="9"/>
      <c r="AV950" s="8"/>
      <c r="AW950" s="8"/>
      <c r="AX950" s="8"/>
      <c r="AY950" s="8"/>
      <c r="AZ950" s="8"/>
      <c r="BA950" s="8"/>
      <c r="BB950" s="8"/>
      <c r="BC950" s="8"/>
    </row>
    <row r="951" spans="1:55" x14ac:dyDescent="0.25">
      <c r="A951" s="45">
        <v>65.5</v>
      </c>
      <c r="B951" s="47" t="b">
        <v>1</v>
      </c>
      <c r="U951" s="36"/>
      <c r="V951" s="36"/>
      <c r="W951" s="9"/>
      <c r="X951" s="8"/>
      <c r="Y951" s="8"/>
      <c r="Z951" s="8"/>
      <c r="AA951" s="8"/>
      <c r="AB951" s="8"/>
      <c r="AC951" s="8"/>
      <c r="AD951" s="8"/>
      <c r="AE951" s="8"/>
      <c r="AG951" s="36"/>
      <c r="AH951" s="36"/>
      <c r="AI951" s="9"/>
      <c r="AJ951" s="8"/>
      <c r="AK951" s="8"/>
      <c r="AL951" s="8"/>
      <c r="AM951" s="8"/>
      <c r="AN951" s="8"/>
      <c r="AO951" s="8"/>
      <c r="AP951" s="8"/>
      <c r="AQ951" s="8"/>
      <c r="AS951" s="36"/>
      <c r="AT951" s="36"/>
      <c r="AU951" s="9"/>
      <c r="AV951" s="8"/>
      <c r="AW951" s="8"/>
      <c r="AX951" s="8"/>
      <c r="AY951" s="8"/>
      <c r="AZ951" s="8"/>
      <c r="BA951" s="8"/>
      <c r="BB951" s="8"/>
      <c r="BC951" s="8"/>
    </row>
    <row r="952" spans="1:55" x14ac:dyDescent="0.25">
      <c r="A952" s="45">
        <v>64.599999999999994</v>
      </c>
      <c r="B952" s="47" t="b">
        <v>1</v>
      </c>
      <c r="U952" s="36"/>
      <c r="V952" s="36"/>
      <c r="W952" s="9"/>
      <c r="X952" s="8"/>
      <c r="Y952" s="8"/>
      <c r="Z952" s="8"/>
      <c r="AA952" s="8"/>
      <c r="AB952" s="8"/>
      <c r="AC952" s="8"/>
      <c r="AD952" s="8"/>
      <c r="AE952" s="8"/>
      <c r="AG952" s="36"/>
      <c r="AH952" s="36"/>
      <c r="AI952" s="9"/>
      <c r="AJ952" s="8"/>
      <c r="AK952" s="8"/>
      <c r="AL952" s="8"/>
      <c r="AM952" s="8"/>
      <c r="AN952" s="8"/>
      <c r="AO952" s="8"/>
      <c r="AP952" s="8"/>
      <c r="AQ952" s="8"/>
      <c r="AS952" s="36"/>
      <c r="AT952" s="36"/>
      <c r="AU952" s="9"/>
      <c r="AV952" s="8"/>
      <c r="AW952" s="8"/>
      <c r="AX952" s="8"/>
      <c r="AY952" s="8"/>
      <c r="AZ952" s="8"/>
      <c r="BA952" s="8"/>
      <c r="BB952" s="8"/>
      <c r="BC952" s="8"/>
    </row>
    <row r="953" spans="1:55" x14ac:dyDescent="0.25">
      <c r="A953" s="45">
        <v>63.5</v>
      </c>
      <c r="B953" s="47" t="b">
        <v>1</v>
      </c>
      <c r="U953" s="36"/>
      <c r="V953" s="36"/>
      <c r="W953" s="9"/>
      <c r="X953" s="8"/>
      <c r="Y953" s="8"/>
      <c r="Z953" s="8"/>
      <c r="AA953" s="8"/>
      <c r="AB953" s="8"/>
      <c r="AC953" s="8"/>
      <c r="AD953" s="8"/>
      <c r="AE953" s="8"/>
      <c r="AG953" s="36"/>
      <c r="AH953" s="36"/>
      <c r="AI953" s="9"/>
      <c r="AJ953" s="8"/>
      <c r="AK953" s="8"/>
      <c r="AL953" s="8"/>
      <c r="AM953" s="8"/>
      <c r="AN953" s="8"/>
      <c r="AO953" s="8"/>
      <c r="AP953" s="8"/>
      <c r="AQ953" s="8"/>
      <c r="AS953" s="36"/>
      <c r="AT953" s="36"/>
      <c r="AU953" s="9"/>
      <c r="AV953" s="8"/>
      <c r="AW953" s="8"/>
      <c r="AX953" s="8"/>
      <c r="AY953" s="8"/>
      <c r="AZ953" s="8"/>
      <c r="BA953" s="8"/>
      <c r="BB953" s="8"/>
      <c r="BC953" s="8"/>
    </row>
    <row r="954" spans="1:55" x14ac:dyDescent="0.25">
      <c r="A954" s="45">
        <v>62.8</v>
      </c>
      <c r="B954" s="47" t="b">
        <v>1</v>
      </c>
      <c r="U954" s="36"/>
      <c r="V954" s="36"/>
      <c r="W954" s="9"/>
      <c r="X954" s="8"/>
      <c r="Y954" s="8"/>
      <c r="Z954" s="8"/>
      <c r="AA954" s="8"/>
      <c r="AB954" s="8"/>
      <c r="AC954" s="8"/>
      <c r="AD954" s="8"/>
      <c r="AE954" s="8"/>
      <c r="AG954" s="36"/>
      <c r="AH954" s="36"/>
      <c r="AI954" s="9"/>
      <c r="AJ954" s="8"/>
      <c r="AK954" s="8"/>
      <c r="AL954" s="8"/>
      <c r="AM954" s="8"/>
      <c r="AN954" s="8"/>
      <c r="AO954" s="8"/>
      <c r="AP954" s="8"/>
      <c r="AQ954" s="8"/>
      <c r="AS954" s="36"/>
      <c r="AT954" s="36"/>
      <c r="AU954" s="9"/>
      <c r="AV954" s="8"/>
      <c r="AW954" s="8"/>
      <c r="AX954" s="8"/>
      <c r="AY954" s="8"/>
      <c r="AZ954" s="8"/>
      <c r="BA954" s="8"/>
      <c r="BB954" s="8"/>
      <c r="BC954" s="8"/>
    </row>
    <row r="955" spans="1:55" x14ac:dyDescent="0.25">
      <c r="A955" s="45">
        <v>62.3</v>
      </c>
      <c r="B955" s="47" t="b">
        <v>1</v>
      </c>
      <c r="U955" s="36"/>
      <c r="V955" s="36"/>
      <c r="W955" s="9"/>
      <c r="X955" s="8"/>
      <c r="Y955" s="8"/>
      <c r="Z955" s="8"/>
      <c r="AA955" s="8"/>
      <c r="AB955" s="8"/>
      <c r="AC955" s="8"/>
      <c r="AD955" s="8"/>
      <c r="AE955" s="8"/>
      <c r="AG955" s="36"/>
      <c r="AH955" s="36"/>
      <c r="AI955" s="9"/>
      <c r="AJ955" s="8"/>
      <c r="AK955" s="8"/>
      <c r="AL955" s="8"/>
      <c r="AM955" s="8"/>
      <c r="AN955" s="8"/>
      <c r="AO955" s="8"/>
      <c r="AP955" s="8"/>
      <c r="AQ955" s="8"/>
      <c r="AS955" s="36"/>
      <c r="AT955" s="36"/>
      <c r="AU955" s="9"/>
      <c r="AV955" s="8"/>
      <c r="AW955" s="8"/>
      <c r="AX955" s="8"/>
      <c r="AY955" s="8"/>
      <c r="AZ955" s="8"/>
      <c r="BA955" s="8"/>
      <c r="BB955" s="8"/>
      <c r="BC955" s="8"/>
    </row>
    <row r="956" spans="1:55" x14ac:dyDescent="0.25">
      <c r="A956" s="45">
        <v>61.7</v>
      </c>
      <c r="B956" s="47" t="b">
        <v>1</v>
      </c>
      <c r="U956" s="36"/>
      <c r="V956" s="36"/>
      <c r="W956" s="9"/>
      <c r="X956" s="8"/>
      <c r="Y956" s="8"/>
      <c r="Z956" s="8"/>
      <c r="AA956" s="8"/>
      <c r="AB956" s="8"/>
      <c r="AC956" s="8"/>
      <c r="AD956" s="8"/>
      <c r="AE956" s="8"/>
      <c r="AG956" s="36"/>
      <c r="AH956" s="36"/>
      <c r="AI956" s="9"/>
      <c r="AJ956" s="8"/>
      <c r="AK956" s="8"/>
      <c r="AL956" s="8"/>
      <c r="AM956" s="8"/>
      <c r="AN956" s="8"/>
      <c r="AO956" s="8"/>
      <c r="AP956" s="8"/>
      <c r="AQ956" s="8"/>
      <c r="AS956" s="36"/>
      <c r="AT956" s="36"/>
      <c r="AU956" s="9"/>
      <c r="AV956" s="8"/>
      <c r="AW956" s="8"/>
      <c r="AX956" s="8"/>
      <c r="AY956" s="8"/>
      <c r="AZ956" s="8"/>
      <c r="BA956" s="8"/>
      <c r="BB956" s="8"/>
      <c r="BC956" s="8"/>
    </row>
    <row r="957" spans="1:55" x14ac:dyDescent="0.25">
      <c r="A957" s="45">
        <v>61.6</v>
      </c>
      <c r="B957" s="47" t="b">
        <v>1</v>
      </c>
      <c r="U957" s="36"/>
      <c r="V957" s="36"/>
      <c r="W957" s="9"/>
      <c r="X957" s="8"/>
      <c r="Y957" s="8"/>
      <c r="Z957" s="8"/>
      <c r="AA957" s="8"/>
      <c r="AB957" s="8"/>
      <c r="AC957" s="8"/>
      <c r="AD957" s="8"/>
      <c r="AE957" s="8"/>
      <c r="AG957" s="36"/>
      <c r="AH957" s="36"/>
      <c r="AI957" s="9"/>
      <c r="AJ957" s="8"/>
      <c r="AK957" s="8"/>
      <c r="AL957" s="8"/>
      <c r="AM957" s="8"/>
      <c r="AN957" s="8"/>
      <c r="AO957" s="8"/>
      <c r="AP957" s="8"/>
      <c r="AQ957" s="8"/>
      <c r="AS957" s="36"/>
      <c r="AT957" s="36"/>
      <c r="AU957" s="9"/>
      <c r="AV957" s="8"/>
      <c r="AW957" s="8"/>
      <c r="AX957" s="8"/>
      <c r="AY957" s="8"/>
      <c r="AZ957" s="8"/>
      <c r="BA957" s="8"/>
      <c r="BB957" s="8"/>
      <c r="BC957" s="8"/>
    </row>
    <row r="958" spans="1:55" x14ac:dyDescent="0.25">
      <c r="A958" s="45">
        <v>61.6</v>
      </c>
      <c r="B958" s="47" t="b">
        <v>1</v>
      </c>
      <c r="U958" s="36"/>
      <c r="V958" s="36"/>
      <c r="W958" s="9"/>
      <c r="X958" s="8"/>
      <c r="Y958" s="8"/>
      <c r="Z958" s="8"/>
      <c r="AA958" s="8"/>
      <c r="AB958" s="8"/>
      <c r="AC958" s="8"/>
      <c r="AD958" s="8"/>
      <c r="AE958" s="8"/>
      <c r="AG958" s="36"/>
      <c r="AH958" s="36"/>
      <c r="AI958" s="9"/>
      <c r="AJ958" s="8"/>
      <c r="AK958" s="8"/>
      <c r="AL958" s="8"/>
      <c r="AM958" s="8"/>
      <c r="AN958" s="8"/>
      <c r="AO958" s="8"/>
      <c r="AP958" s="8"/>
      <c r="AQ958" s="8"/>
      <c r="AS958" s="36"/>
      <c r="AT958" s="36"/>
      <c r="AU958" s="9"/>
      <c r="AV958" s="8"/>
      <c r="AW958" s="8"/>
      <c r="AX958" s="8"/>
      <c r="AY958" s="8"/>
      <c r="AZ958" s="8"/>
      <c r="BA958" s="8"/>
      <c r="BB958" s="8"/>
      <c r="BC958" s="8"/>
    </row>
    <row r="959" spans="1:55" x14ac:dyDescent="0.25">
      <c r="A959" s="45">
        <v>61.4</v>
      </c>
      <c r="B959" s="47" t="b">
        <v>1</v>
      </c>
      <c r="U959" s="36"/>
      <c r="V959" s="36"/>
      <c r="W959" s="9"/>
      <c r="X959" s="8"/>
      <c r="Y959" s="8"/>
      <c r="Z959" s="8"/>
      <c r="AA959" s="8"/>
      <c r="AB959" s="8"/>
      <c r="AC959" s="8"/>
      <c r="AD959" s="8"/>
      <c r="AE959" s="8"/>
      <c r="AG959" s="36"/>
      <c r="AH959" s="36"/>
      <c r="AI959" s="9"/>
      <c r="AJ959" s="8"/>
      <c r="AK959" s="8"/>
      <c r="AL959" s="8"/>
      <c r="AM959" s="8"/>
      <c r="AN959" s="8"/>
      <c r="AO959" s="8"/>
      <c r="AP959" s="8"/>
      <c r="AQ959" s="8"/>
      <c r="AS959" s="36"/>
      <c r="AT959" s="36"/>
      <c r="AU959" s="9"/>
      <c r="AV959" s="8"/>
      <c r="AW959" s="8"/>
      <c r="AX959" s="8"/>
      <c r="AY959" s="8"/>
      <c r="AZ959" s="8"/>
      <c r="BA959" s="8"/>
      <c r="BB959" s="8"/>
      <c r="BC959" s="8"/>
    </row>
    <row r="960" spans="1:55" x14ac:dyDescent="0.25">
      <c r="A960" s="45">
        <v>65</v>
      </c>
      <c r="B960" s="47" t="b">
        <v>1</v>
      </c>
      <c r="U960" s="36"/>
      <c r="V960" s="36"/>
      <c r="W960" s="9"/>
      <c r="X960" s="8"/>
      <c r="Y960" s="8"/>
      <c r="Z960" s="8"/>
      <c r="AA960" s="8"/>
      <c r="AB960" s="8"/>
      <c r="AC960" s="8"/>
      <c r="AD960" s="8"/>
      <c r="AE960" s="8"/>
      <c r="AG960" s="36"/>
      <c r="AH960" s="36"/>
      <c r="AI960" s="9"/>
      <c r="AJ960" s="8"/>
      <c r="AK960" s="8"/>
      <c r="AL960" s="8"/>
      <c r="AM960" s="8"/>
      <c r="AN960" s="8"/>
      <c r="AO960" s="8"/>
      <c r="AP960" s="8"/>
      <c r="AQ960" s="8"/>
      <c r="AS960" s="36"/>
      <c r="AT960" s="36"/>
      <c r="AU960" s="9"/>
      <c r="AV960" s="8"/>
      <c r="AW960" s="8"/>
      <c r="AX960" s="8"/>
      <c r="AY960" s="8"/>
      <c r="AZ960" s="8"/>
      <c r="BA960" s="8"/>
      <c r="BB960" s="8"/>
      <c r="BC960" s="8"/>
    </row>
    <row r="961" spans="1:55" x14ac:dyDescent="0.25">
      <c r="A961" s="45">
        <v>59.7</v>
      </c>
      <c r="B961" s="47" t="b">
        <v>1</v>
      </c>
      <c r="U961" s="36"/>
      <c r="V961" s="36"/>
      <c r="W961" s="9"/>
      <c r="X961" s="8"/>
      <c r="Y961" s="8"/>
      <c r="Z961" s="8"/>
      <c r="AA961" s="8"/>
      <c r="AB961" s="8"/>
      <c r="AC961" s="8"/>
      <c r="AD961" s="8"/>
      <c r="AE961" s="8"/>
      <c r="AG961" s="36"/>
      <c r="AH961" s="36"/>
      <c r="AI961" s="9"/>
      <c r="AJ961" s="8"/>
      <c r="AK961" s="8"/>
      <c r="AL961" s="8"/>
      <c r="AM961" s="8"/>
      <c r="AN961" s="8"/>
      <c r="AO961" s="8"/>
      <c r="AP961" s="8"/>
      <c r="AQ961" s="8"/>
      <c r="AS961" s="36"/>
      <c r="AT961" s="36"/>
      <c r="AU961" s="9"/>
      <c r="AV961" s="8"/>
      <c r="AW961" s="8"/>
      <c r="AX961" s="8"/>
      <c r="AY961" s="8"/>
      <c r="AZ961" s="8"/>
      <c r="BA961" s="8"/>
      <c r="BB961" s="8"/>
      <c r="BC961" s="8"/>
    </row>
    <row r="962" spans="1:55" x14ac:dyDescent="0.25">
      <c r="A962" s="45">
        <v>59.7</v>
      </c>
      <c r="B962" s="47" t="b">
        <v>1</v>
      </c>
      <c r="U962" s="36"/>
      <c r="V962" s="36"/>
      <c r="W962" s="9"/>
      <c r="X962" s="8"/>
      <c r="Y962" s="8"/>
      <c r="Z962" s="8"/>
      <c r="AA962" s="8"/>
      <c r="AB962" s="8"/>
      <c r="AC962" s="8"/>
      <c r="AD962" s="8"/>
      <c r="AE962" s="8"/>
      <c r="AG962" s="36"/>
      <c r="AH962" s="36"/>
      <c r="AI962" s="9"/>
      <c r="AJ962" s="8"/>
      <c r="AK962" s="8"/>
      <c r="AL962" s="8"/>
      <c r="AM962" s="8"/>
      <c r="AN962" s="8"/>
      <c r="AO962" s="8"/>
      <c r="AP962" s="8"/>
      <c r="AQ962" s="8"/>
      <c r="AS962" s="36"/>
      <c r="AT962" s="36"/>
      <c r="AU962" s="9"/>
      <c r="AV962" s="8"/>
      <c r="AW962" s="8"/>
      <c r="AX962" s="8"/>
      <c r="AY962" s="8"/>
      <c r="AZ962" s="8"/>
      <c r="BA962" s="8"/>
      <c r="BB962" s="8"/>
      <c r="BC962" s="8"/>
    </row>
    <row r="963" spans="1:55" x14ac:dyDescent="0.25">
      <c r="A963" s="45">
        <v>59.7</v>
      </c>
      <c r="B963" s="47" t="b">
        <v>1</v>
      </c>
      <c r="U963" s="36"/>
      <c r="V963" s="36"/>
      <c r="W963" s="9"/>
      <c r="X963" s="8"/>
      <c r="Y963" s="8"/>
      <c r="Z963" s="8"/>
      <c r="AA963" s="8"/>
      <c r="AB963" s="8"/>
      <c r="AC963" s="8"/>
      <c r="AD963" s="8"/>
      <c r="AE963" s="8"/>
      <c r="AG963" s="36"/>
      <c r="AH963" s="36"/>
      <c r="AI963" s="9"/>
      <c r="AJ963" s="8"/>
      <c r="AK963" s="8"/>
      <c r="AL963" s="8"/>
      <c r="AM963" s="8"/>
      <c r="AN963" s="8"/>
      <c r="AO963" s="8"/>
      <c r="AP963" s="8"/>
      <c r="AQ963" s="8"/>
      <c r="AS963" s="36"/>
      <c r="AT963" s="36"/>
      <c r="AU963" s="9"/>
      <c r="AV963" s="8"/>
      <c r="AW963" s="8"/>
      <c r="AX963" s="8"/>
      <c r="AY963" s="8"/>
      <c r="AZ963" s="8"/>
      <c r="BA963" s="8"/>
      <c r="BB963" s="8"/>
      <c r="BC963" s="8"/>
    </row>
    <row r="964" spans="1:55" x14ac:dyDescent="0.25">
      <c r="A964" s="45">
        <v>59.8</v>
      </c>
      <c r="B964" s="47" t="b">
        <v>1</v>
      </c>
      <c r="U964" s="36"/>
      <c r="V964" s="36"/>
      <c r="W964" s="9"/>
      <c r="X964" s="8"/>
      <c r="Y964" s="8"/>
      <c r="Z964" s="8"/>
      <c r="AA964" s="8"/>
      <c r="AB964" s="8"/>
      <c r="AC964" s="8"/>
      <c r="AD964" s="8"/>
      <c r="AE964" s="8"/>
      <c r="AG964" s="36"/>
      <c r="AH964" s="36"/>
      <c r="AI964" s="9"/>
      <c r="AJ964" s="8"/>
      <c r="AK964" s="8"/>
      <c r="AL964" s="8"/>
      <c r="AM964" s="8"/>
      <c r="AN964" s="8"/>
      <c r="AO964" s="8"/>
      <c r="AP964" s="8"/>
      <c r="AQ964" s="8"/>
      <c r="AS964" s="36"/>
      <c r="AT964" s="36"/>
      <c r="AU964" s="9"/>
      <c r="AV964" s="8"/>
      <c r="AW964" s="8"/>
      <c r="AX964" s="8"/>
      <c r="AY964" s="8"/>
      <c r="AZ964" s="8"/>
      <c r="BA964" s="8"/>
      <c r="BB964" s="8"/>
      <c r="BC964" s="8"/>
    </row>
    <row r="965" spans="1:55" x14ac:dyDescent="0.25">
      <c r="A965" s="45">
        <v>61</v>
      </c>
      <c r="B965" s="47" t="b">
        <v>1</v>
      </c>
      <c r="U965" s="36"/>
      <c r="V965" s="36"/>
      <c r="W965" s="9"/>
      <c r="X965" s="8"/>
      <c r="Y965" s="8"/>
      <c r="Z965" s="8"/>
      <c r="AA965" s="8"/>
      <c r="AB965" s="8"/>
      <c r="AC965" s="8"/>
      <c r="AD965" s="8"/>
      <c r="AE965" s="8"/>
      <c r="AG965" s="36"/>
      <c r="AH965" s="36"/>
      <c r="AI965" s="9"/>
      <c r="AJ965" s="8"/>
      <c r="AK965" s="8"/>
      <c r="AL965" s="8"/>
      <c r="AM965" s="8"/>
      <c r="AN965" s="8"/>
      <c r="AO965" s="8"/>
      <c r="AP965" s="8"/>
      <c r="AQ965" s="8"/>
      <c r="AS965" s="36"/>
      <c r="AT965" s="36"/>
      <c r="AU965" s="9"/>
      <c r="AV965" s="8"/>
      <c r="AW965" s="8"/>
      <c r="AX965" s="8"/>
      <c r="AY965" s="8"/>
      <c r="AZ965" s="8"/>
      <c r="BA965" s="8"/>
      <c r="BB965" s="8"/>
      <c r="BC965" s="8"/>
    </row>
    <row r="966" spans="1:55" x14ac:dyDescent="0.25">
      <c r="A966" s="45">
        <v>61.1</v>
      </c>
      <c r="B966" s="47" t="b">
        <v>1</v>
      </c>
      <c r="U966" s="36"/>
      <c r="V966" s="36"/>
      <c r="W966" s="9"/>
      <c r="X966" s="8"/>
      <c r="Y966" s="8"/>
      <c r="Z966" s="8"/>
      <c r="AA966" s="8"/>
      <c r="AB966" s="8"/>
      <c r="AC966" s="8"/>
      <c r="AD966" s="8"/>
      <c r="AE966" s="8"/>
      <c r="AG966" s="36"/>
      <c r="AH966" s="36"/>
      <c r="AI966" s="9"/>
      <c r="AJ966" s="8"/>
      <c r="AK966" s="8"/>
      <c r="AL966" s="8"/>
      <c r="AM966" s="8"/>
      <c r="AN966" s="8"/>
      <c r="AO966" s="8"/>
      <c r="AP966" s="8"/>
      <c r="AQ966" s="8"/>
      <c r="AS966" s="36"/>
      <c r="AT966" s="36"/>
      <c r="AU966" s="9"/>
      <c r="AV966" s="8"/>
      <c r="AW966" s="8"/>
      <c r="AX966" s="8"/>
      <c r="AY966" s="8"/>
      <c r="AZ966" s="8"/>
      <c r="BA966" s="8"/>
      <c r="BB966" s="8"/>
      <c r="BC966" s="8"/>
    </row>
    <row r="967" spans="1:55" x14ac:dyDescent="0.25">
      <c r="A967" s="45">
        <v>68</v>
      </c>
      <c r="B967" s="47" t="b">
        <v>1</v>
      </c>
      <c r="U967" s="36"/>
      <c r="V967" s="36"/>
      <c r="W967" s="9"/>
      <c r="X967" s="8"/>
      <c r="Y967" s="8"/>
      <c r="Z967" s="8"/>
      <c r="AA967" s="8"/>
      <c r="AB967" s="8"/>
      <c r="AC967" s="8"/>
      <c r="AD967" s="8"/>
      <c r="AE967" s="8"/>
      <c r="AG967" s="36"/>
      <c r="AH967" s="36"/>
      <c r="AI967" s="9"/>
      <c r="AJ967" s="8"/>
      <c r="AK967" s="8"/>
      <c r="AL967" s="8"/>
      <c r="AM967" s="8"/>
      <c r="AN967" s="8"/>
      <c r="AO967" s="8"/>
      <c r="AP967" s="8"/>
      <c r="AQ967" s="8"/>
      <c r="AS967" s="36"/>
      <c r="AT967" s="36"/>
      <c r="AU967" s="9"/>
      <c r="AV967" s="8"/>
      <c r="AW967" s="8"/>
      <c r="AX967" s="8"/>
      <c r="AY967" s="8"/>
      <c r="AZ967" s="8"/>
      <c r="BA967" s="8"/>
      <c r="BB967" s="8"/>
      <c r="BC967" s="8"/>
    </row>
    <row r="968" spans="1:55" x14ac:dyDescent="0.25">
      <c r="A968" s="45">
        <v>66</v>
      </c>
      <c r="B968" s="47" t="b">
        <v>1</v>
      </c>
      <c r="U968" s="36"/>
      <c r="V968" s="36"/>
      <c r="W968" s="9"/>
      <c r="X968" s="8"/>
      <c r="Y968" s="8"/>
      <c r="Z968" s="8"/>
      <c r="AA968" s="8"/>
      <c r="AB968" s="8"/>
      <c r="AC968" s="8"/>
      <c r="AD968" s="8"/>
      <c r="AE968" s="8"/>
      <c r="AG968" s="36"/>
      <c r="AH968" s="36"/>
      <c r="AI968" s="9"/>
      <c r="AJ968" s="8"/>
      <c r="AK968" s="8"/>
      <c r="AL968" s="8"/>
      <c r="AM968" s="8"/>
      <c r="AN968" s="8"/>
      <c r="AO968" s="8"/>
      <c r="AP968" s="8"/>
      <c r="AQ968" s="8"/>
      <c r="AS968" s="36"/>
      <c r="AT968" s="36"/>
      <c r="AU968" s="9"/>
      <c r="AV968" s="8"/>
      <c r="AW968" s="8"/>
      <c r="AX968" s="8"/>
      <c r="AY968" s="8"/>
      <c r="AZ968" s="8"/>
      <c r="BA968" s="8"/>
      <c r="BB968" s="8"/>
      <c r="BC968" s="8"/>
    </row>
    <row r="969" spans="1:55" x14ac:dyDescent="0.25">
      <c r="A969" s="45">
        <v>62</v>
      </c>
      <c r="B969" s="47" t="b">
        <v>1</v>
      </c>
      <c r="U969" s="36"/>
      <c r="V969" s="36"/>
      <c r="W969" s="9"/>
      <c r="X969" s="8"/>
      <c r="Y969" s="8"/>
      <c r="Z969" s="8"/>
      <c r="AA969" s="8"/>
      <c r="AB969" s="8"/>
      <c r="AC969" s="8"/>
      <c r="AD969" s="8"/>
      <c r="AE969" s="8"/>
      <c r="AG969" s="36"/>
      <c r="AH969" s="36"/>
      <c r="AI969" s="9"/>
      <c r="AJ969" s="8"/>
      <c r="AK969" s="8"/>
      <c r="AL969" s="8"/>
      <c r="AM969" s="8"/>
      <c r="AN969" s="8"/>
      <c r="AO969" s="8"/>
      <c r="AP969" s="8"/>
      <c r="AQ969" s="8"/>
      <c r="AS969" s="36"/>
      <c r="AT969" s="36"/>
      <c r="AU969" s="9"/>
      <c r="AV969" s="8"/>
      <c r="AW969" s="8"/>
      <c r="AX969" s="8"/>
      <c r="AY969" s="8"/>
      <c r="AZ969" s="8"/>
      <c r="BA969" s="8"/>
      <c r="BB969" s="8"/>
      <c r="BC969" s="8"/>
    </row>
    <row r="970" spans="1:55" x14ac:dyDescent="0.25">
      <c r="A970" s="45">
        <v>59.8</v>
      </c>
      <c r="B970" s="47" t="b">
        <v>1</v>
      </c>
      <c r="U970" s="36"/>
      <c r="V970" s="36"/>
      <c r="W970" s="9"/>
      <c r="X970" s="8"/>
      <c r="Y970" s="8"/>
      <c r="Z970" s="8"/>
      <c r="AA970" s="8"/>
      <c r="AB970" s="8"/>
      <c r="AC970" s="8"/>
      <c r="AD970" s="8"/>
      <c r="AE970" s="8"/>
      <c r="AG970" s="36"/>
      <c r="AH970" s="36"/>
      <c r="AI970" s="9"/>
      <c r="AJ970" s="8"/>
      <c r="AK970" s="8"/>
      <c r="AL970" s="8"/>
      <c r="AM970" s="8"/>
      <c r="AN970" s="8"/>
      <c r="AO970" s="8"/>
      <c r="AP970" s="8"/>
      <c r="AQ970" s="8"/>
      <c r="AS970" s="36"/>
      <c r="AT970" s="36"/>
      <c r="AU970" s="9"/>
      <c r="AV970" s="8"/>
      <c r="AW970" s="8"/>
      <c r="AX970" s="8"/>
      <c r="AY970" s="8"/>
      <c r="AZ970" s="8"/>
      <c r="BA970" s="8"/>
      <c r="BB970" s="8"/>
      <c r="BC970" s="8"/>
    </row>
    <row r="971" spans="1:55" x14ac:dyDescent="0.25">
      <c r="A971" s="45">
        <v>59.3</v>
      </c>
      <c r="B971" s="47" t="b">
        <v>1</v>
      </c>
      <c r="U971" s="36"/>
      <c r="V971" s="36"/>
      <c r="W971" s="9"/>
      <c r="X971" s="8"/>
      <c r="Y971" s="8"/>
      <c r="Z971" s="8"/>
      <c r="AA971" s="8"/>
      <c r="AB971" s="8"/>
      <c r="AC971" s="8"/>
      <c r="AD971" s="8"/>
      <c r="AE971" s="8"/>
      <c r="AG971" s="36"/>
      <c r="AH971" s="36"/>
      <c r="AI971" s="9"/>
      <c r="AJ971" s="8"/>
      <c r="AK971" s="8"/>
      <c r="AL971" s="8"/>
      <c r="AM971" s="8"/>
      <c r="AN971" s="8"/>
      <c r="AO971" s="8"/>
      <c r="AP971" s="8"/>
      <c r="AQ971" s="8"/>
      <c r="AS971" s="36"/>
      <c r="AT971" s="36"/>
      <c r="AU971" s="9"/>
      <c r="AV971" s="8"/>
      <c r="AW971" s="8"/>
      <c r="AX971" s="8"/>
      <c r="AY971" s="8"/>
      <c r="AZ971" s="8"/>
      <c r="BA971" s="8"/>
      <c r="BB971" s="8"/>
      <c r="BC971" s="8"/>
    </row>
    <row r="972" spans="1:55" x14ac:dyDescent="0.25">
      <c r="A972" s="45">
        <v>59</v>
      </c>
      <c r="B972" s="47" t="b">
        <v>1</v>
      </c>
      <c r="U972" s="36"/>
      <c r="V972" s="36"/>
      <c r="W972" s="9"/>
      <c r="X972" s="8"/>
      <c r="Y972" s="8"/>
      <c r="Z972" s="8"/>
      <c r="AA972" s="8"/>
      <c r="AB972" s="8"/>
      <c r="AC972" s="8"/>
      <c r="AD972" s="8"/>
      <c r="AE972" s="8"/>
      <c r="AG972" s="36"/>
      <c r="AH972" s="36"/>
      <c r="AI972" s="9"/>
      <c r="AJ972" s="8"/>
      <c r="AK972" s="8"/>
      <c r="AL972" s="8"/>
      <c r="AM972" s="8"/>
      <c r="AN972" s="8"/>
      <c r="AO972" s="8"/>
      <c r="AP972" s="8"/>
      <c r="AQ972" s="8"/>
      <c r="AS972" s="36"/>
      <c r="AT972" s="36"/>
      <c r="AU972" s="9"/>
      <c r="AV972" s="8"/>
      <c r="AW972" s="8"/>
      <c r="AX972" s="8"/>
      <c r="AY972" s="8"/>
      <c r="AZ972" s="8"/>
      <c r="BA972" s="8"/>
      <c r="BB972" s="8"/>
      <c r="BC972" s="8"/>
    </row>
    <row r="973" spans="1:55" x14ac:dyDescent="0.25">
      <c r="A973" s="45">
        <v>58.7</v>
      </c>
      <c r="B973" s="47" t="b">
        <v>1</v>
      </c>
      <c r="U973" s="36"/>
      <c r="V973" s="36"/>
      <c r="W973" s="9"/>
      <c r="X973" s="8"/>
      <c r="Y973" s="8"/>
      <c r="Z973" s="8"/>
      <c r="AA973" s="8"/>
      <c r="AB973" s="8"/>
      <c r="AC973" s="8"/>
      <c r="AD973" s="8"/>
      <c r="AE973" s="8"/>
      <c r="AG973" s="36"/>
      <c r="AH973" s="36"/>
      <c r="AI973" s="9"/>
      <c r="AJ973" s="8"/>
      <c r="AK973" s="8"/>
      <c r="AL973" s="8"/>
      <c r="AM973" s="8"/>
      <c r="AN973" s="8"/>
      <c r="AO973" s="8"/>
      <c r="AP973" s="8"/>
      <c r="AQ973" s="8"/>
      <c r="AS973" s="36"/>
      <c r="AT973" s="36"/>
      <c r="AU973" s="9"/>
      <c r="AV973" s="8"/>
      <c r="AW973" s="8"/>
      <c r="AX973" s="8"/>
      <c r="AY973" s="8"/>
      <c r="AZ973" s="8"/>
      <c r="BA973" s="8"/>
      <c r="BB973" s="8"/>
      <c r="BC973" s="8"/>
    </row>
    <row r="974" spans="1:55" x14ac:dyDescent="0.25">
      <c r="A974" s="45">
        <v>58.5</v>
      </c>
      <c r="B974" s="47" t="b">
        <v>1</v>
      </c>
      <c r="U974" s="36"/>
      <c r="V974" s="36"/>
      <c r="W974" s="9"/>
      <c r="X974" s="8"/>
      <c r="Y974" s="8"/>
      <c r="Z974" s="8"/>
      <c r="AA974" s="8"/>
      <c r="AB974" s="8"/>
      <c r="AC974" s="8"/>
      <c r="AD974" s="8"/>
      <c r="AE974" s="8"/>
      <c r="AG974" s="36"/>
      <c r="AH974" s="36"/>
      <c r="AI974" s="9"/>
      <c r="AJ974" s="8"/>
      <c r="AK974" s="8"/>
      <c r="AL974" s="8"/>
      <c r="AM974" s="8"/>
      <c r="AN974" s="8"/>
      <c r="AO974" s="8"/>
      <c r="AP974" s="8"/>
      <c r="AQ974" s="8"/>
      <c r="AS974" s="36"/>
      <c r="AT974" s="36"/>
      <c r="AU974" s="9"/>
      <c r="AV974" s="8"/>
      <c r="AW974" s="8"/>
      <c r="AX974" s="8"/>
      <c r="AY974" s="8"/>
      <c r="AZ974" s="8"/>
      <c r="BA974" s="8"/>
      <c r="BB974" s="8"/>
      <c r="BC974" s="8"/>
    </row>
    <row r="975" spans="1:55" x14ac:dyDescent="0.25">
      <c r="A975" s="45">
        <v>58.2</v>
      </c>
      <c r="B975" s="47" t="b">
        <v>1</v>
      </c>
      <c r="U975" s="36"/>
      <c r="V975" s="36"/>
      <c r="W975" s="9"/>
      <c r="X975" s="8"/>
      <c r="Y975" s="8"/>
      <c r="Z975" s="8"/>
      <c r="AA975" s="8"/>
      <c r="AB975" s="8"/>
      <c r="AC975" s="8"/>
      <c r="AD975" s="8"/>
      <c r="AE975" s="8"/>
      <c r="AG975" s="36"/>
      <c r="AH975" s="36"/>
      <c r="AI975" s="9"/>
      <c r="AJ975" s="8"/>
      <c r="AK975" s="8"/>
      <c r="AL975" s="8"/>
      <c r="AM975" s="8"/>
      <c r="AN975" s="8"/>
      <c r="AO975" s="8"/>
      <c r="AP975" s="8"/>
      <c r="AQ975" s="8"/>
      <c r="AS975" s="36"/>
      <c r="AT975" s="36"/>
      <c r="AU975" s="9"/>
      <c r="AV975" s="8"/>
      <c r="AW975" s="8"/>
      <c r="AX975" s="8"/>
      <c r="AY975" s="8"/>
      <c r="AZ975" s="8"/>
      <c r="BA975" s="8"/>
      <c r="BB975" s="8"/>
      <c r="BC975" s="8"/>
    </row>
    <row r="976" spans="1:55" x14ac:dyDescent="0.25">
      <c r="A976" s="45">
        <v>57.7</v>
      </c>
      <c r="B976" s="47" t="b">
        <v>1</v>
      </c>
      <c r="U976" s="36"/>
      <c r="V976" s="36"/>
      <c r="W976" s="9"/>
      <c r="X976" s="8"/>
      <c r="Y976" s="8"/>
      <c r="Z976" s="8"/>
      <c r="AA976" s="8"/>
      <c r="AB976" s="8"/>
      <c r="AC976" s="8"/>
      <c r="AD976" s="8"/>
      <c r="AE976" s="8"/>
      <c r="AG976" s="36"/>
      <c r="AH976" s="36"/>
      <c r="AI976" s="9"/>
      <c r="AJ976" s="8"/>
      <c r="AK976" s="8"/>
      <c r="AL976" s="8"/>
      <c r="AM976" s="8"/>
      <c r="AN976" s="8"/>
      <c r="AO976" s="8"/>
      <c r="AP976" s="8"/>
      <c r="AQ976" s="8"/>
      <c r="AS976" s="36"/>
      <c r="AT976" s="36"/>
      <c r="AU976" s="9"/>
      <c r="AV976" s="8"/>
      <c r="AW976" s="8"/>
      <c r="AX976" s="8"/>
      <c r="AY976" s="8"/>
      <c r="AZ976" s="8"/>
      <c r="BA976" s="8"/>
      <c r="BB976" s="8"/>
      <c r="BC976" s="8"/>
    </row>
    <row r="977" spans="1:55" x14ac:dyDescent="0.25">
      <c r="A977" s="45">
        <v>57.3</v>
      </c>
      <c r="B977" s="47" t="b">
        <v>1</v>
      </c>
      <c r="U977" s="36"/>
      <c r="V977" s="36"/>
      <c r="W977" s="9"/>
      <c r="X977" s="8"/>
      <c r="Y977" s="8"/>
      <c r="Z977" s="8"/>
      <c r="AA977" s="8"/>
      <c r="AB977" s="8"/>
      <c r="AC977" s="8"/>
      <c r="AD977" s="8"/>
      <c r="AE977" s="8"/>
      <c r="AG977" s="36"/>
      <c r="AH977" s="36"/>
      <c r="AI977" s="9"/>
      <c r="AJ977" s="8"/>
      <c r="AK977" s="8"/>
      <c r="AL977" s="8"/>
      <c r="AM977" s="8"/>
      <c r="AN977" s="8"/>
      <c r="AO977" s="8"/>
      <c r="AP977" s="8"/>
      <c r="AQ977" s="8"/>
      <c r="AS977" s="36"/>
      <c r="AT977" s="36"/>
      <c r="AU977" s="9"/>
      <c r="AV977" s="8"/>
      <c r="AW977" s="8"/>
      <c r="AX977" s="8"/>
      <c r="AY977" s="8"/>
      <c r="AZ977" s="8"/>
      <c r="BA977" s="8"/>
      <c r="BB977" s="8"/>
      <c r="BC977" s="8"/>
    </row>
    <row r="978" spans="1:55" x14ac:dyDescent="0.25">
      <c r="A978" s="45">
        <v>57</v>
      </c>
      <c r="B978" s="47" t="b">
        <v>1</v>
      </c>
      <c r="U978" s="36"/>
      <c r="V978" s="36"/>
      <c r="W978" s="9"/>
      <c r="X978" s="8"/>
      <c r="Y978" s="8"/>
      <c r="Z978" s="8"/>
      <c r="AA978" s="8"/>
      <c r="AB978" s="8"/>
      <c r="AC978" s="8"/>
      <c r="AD978" s="8"/>
      <c r="AE978" s="8"/>
      <c r="AG978" s="36"/>
      <c r="AH978" s="36"/>
      <c r="AI978" s="9"/>
      <c r="AJ978" s="8"/>
      <c r="AK978" s="8"/>
      <c r="AL978" s="8"/>
      <c r="AM978" s="8"/>
      <c r="AN978" s="8"/>
      <c r="AO978" s="8"/>
      <c r="AP978" s="8"/>
      <c r="AQ978" s="8"/>
      <c r="AS978" s="36"/>
      <c r="AT978" s="36"/>
      <c r="AU978" s="9"/>
      <c r="AV978" s="8"/>
      <c r="AW978" s="8"/>
      <c r="AX978" s="8"/>
      <c r="AY978" s="8"/>
      <c r="AZ978" s="8"/>
      <c r="BA978" s="8"/>
      <c r="BB978" s="8"/>
      <c r="BC978" s="8"/>
    </row>
    <row r="979" spans="1:55" x14ac:dyDescent="0.25">
      <c r="A979" s="45">
        <v>56.6</v>
      </c>
      <c r="B979" s="47" t="b">
        <v>1</v>
      </c>
      <c r="U979" s="36"/>
      <c r="V979" s="36"/>
      <c r="W979" s="9"/>
      <c r="X979" s="8"/>
      <c r="Y979" s="8"/>
      <c r="Z979" s="8"/>
      <c r="AA979" s="8"/>
      <c r="AB979" s="8"/>
      <c r="AC979" s="8"/>
      <c r="AD979" s="8"/>
      <c r="AE979" s="8"/>
      <c r="AG979" s="36"/>
      <c r="AH979" s="36"/>
      <c r="AI979" s="9"/>
      <c r="AJ979" s="8"/>
      <c r="AK979" s="8"/>
      <c r="AL979" s="8"/>
      <c r="AM979" s="8"/>
      <c r="AN979" s="8"/>
      <c r="AO979" s="8"/>
      <c r="AP979" s="8"/>
      <c r="AQ979" s="8"/>
      <c r="AS979" s="36"/>
      <c r="AT979" s="36"/>
      <c r="AU979" s="9"/>
      <c r="AV979" s="8"/>
      <c r="AW979" s="8"/>
      <c r="AX979" s="8"/>
      <c r="AY979" s="8"/>
      <c r="AZ979" s="8"/>
      <c r="BA979" s="8"/>
      <c r="BB979" s="8"/>
      <c r="BC979" s="8"/>
    </row>
    <row r="980" spans="1:55" x14ac:dyDescent="0.25">
      <c r="A980" s="45">
        <v>56.3</v>
      </c>
      <c r="B980" s="47" t="b">
        <v>1</v>
      </c>
      <c r="U980" s="36"/>
      <c r="V980" s="36"/>
      <c r="W980" s="9"/>
      <c r="X980" s="8"/>
      <c r="Y980" s="8"/>
      <c r="Z980" s="8"/>
      <c r="AA980" s="8"/>
      <c r="AB980" s="8"/>
      <c r="AC980" s="8"/>
      <c r="AD980" s="8"/>
      <c r="AE980" s="8"/>
      <c r="AG980" s="36"/>
      <c r="AH980" s="36"/>
      <c r="AI980" s="9"/>
      <c r="AJ980" s="8"/>
      <c r="AK980" s="8"/>
      <c r="AL980" s="8"/>
      <c r="AM980" s="8"/>
      <c r="AN980" s="8"/>
      <c r="AO980" s="8"/>
      <c r="AP980" s="8"/>
      <c r="AQ980" s="8"/>
      <c r="AS980" s="36"/>
      <c r="AT980" s="36"/>
      <c r="AU980" s="9"/>
      <c r="AV980" s="8"/>
      <c r="AW980" s="8"/>
      <c r="AX980" s="8"/>
      <c r="AY980" s="8"/>
      <c r="AZ980" s="8"/>
      <c r="BA980" s="8"/>
      <c r="BB980" s="8"/>
      <c r="BC980" s="8"/>
    </row>
    <row r="981" spans="1:55" x14ac:dyDescent="0.25">
      <c r="A981" s="45">
        <v>55.9</v>
      </c>
      <c r="B981" s="47" t="b">
        <v>1</v>
      </c>
      <c r="U981" s="36"/>
      <c r="V981" s="36"/>
      <c r="W981" s="9"/>
      <c r="X981" s="8"/>
      <c r="Y981" s="8"/>
      <c r="Z981" s="8"/>
      <c r="AA981" s="8"/>
      <c r="AB981" s="8"/>
      <c r="AC981" s="8"/>
      <c r="AD981" s="8"/>
      <c r="AE981" s="8"/>
      <c r="AG981" s="36"/>
      <c r="AH981" s="36"/>
      <c r="AI981" s="9"/>
      <c r="AJ981" s="8"/>
      <c r="AK981" s="8"/>
      <c r="AL981" s="8"/>
      <c r="AM981" s="8"/>
      <c r="AN981" s="8"/>
      <c r="AO981" s="8"/>
      <c r="AP981" s="8"/>
      <c r="AQ981" s="8"/>
      <c r="AS981" s="36"/>
      <c r="AT981" s="36"/>
      <c r="AU981" s="9"/>
      <c r="AV981" s="8"/>
      <c r="AW981" s="8"/>
      <c r="AX981" s="8"/>
      <c r="AY981" s="8"/>
      <c r="AZ981" s="8"/>
      <c r="BA981" s="8"/>
      <c r="BB981" s="8"/>
      <c r="BC981" s="8"/>
    </row>
    <row r="982" spans="1:55" x14ac:dyDescent="0.25">
      <c r="A982" s="45">
        <v>74.400000000000006</v>
      </c>
      <c r="B982" s="47" t="b">
        <v>1</v>
      </c>
      <c r="U982" s="36"/>
      <c r="V982" s="36"/>
      <c r="W982" s="9"/>
      <c r="X982" s="8"/>
      <c r="Y982" s="8"/>
      <c r="Z982" s="8"/>
      <c r="AA982" s="8"/>
      <c r="AB982" s="8"/>
      <c r="AC982" s="8"/>
      <c r="AD982" s="8"/>
      <c r="AE982" s="8"/>
      <c r="AG982" s="36"/>
      <c r="AH982" s="36"/>
      <c r="AI982" s="9"/>
      <c r="AJ982" s="8"/>
      <c r="AK982" s="8"/>
      <c r="AL982" s="8"/>
      <c r="AM982" s="8"/>
      <c r="AN982" s="8"/>
      <c r="AO982" s="8"/>
      <c r="AP982" s="8"/>
      <c r="AQ982" s="8"/>
      <c r="AS982" s="36"/>
      <c r="AT982" s="36"/>
      <c r="AU982" s="9"/>
      <c r="AV982" s="8"/>
      <c r="AW982" s="8"/>
      <c r="AX982" s="8"/>
      <c r="AY982" s="8"/>
      <c r="AZ982" s="8"/>
      <c r="BA982" s="8"/>
      <c r="BB982" s="8"/>
      <c r="BC982" s="8"/>
    </row>
    <row r="983" spans="1:55" x14ac:dyDescent="0.25">
      <c r="A983" s="45">
        <v>74.5</v>
      </c>
      <c r="B983" s="47" t="b">
        <v>1</v>
      </c>
      <c r="U983" s="36"/>
      <c r="V983" s="36"/>
      <c r="W983" s="9"/>
      <c r="X983" s="8"/>
      <c r="Y983" s="8"/>
      <c r="Z983" s="8"/>
      <c r="AA983" s="8"/>
      <c r="AB983" s="8"/>
      <c r="AC983" s="8"/>
      <c r="AD983" s="8"/>
      <c r="AE983" s="8"/>
      <c r="AG983" s="36"/>
      <c r="AH983" s="36"/>
      <c r="AI983" s="9"/>
      <c r="AJ983" s="8"/>
      <c r="AK983" s="8"/>
      <c r="AL983" s="8"/>
      <c r="AM983" s="8"/>
      <c r="AN983" s="8"/>
      <c r="AO983" s="8"/>
      <c r="AP983" s="8"/>
      <c r="AQ983" s="8"/>
      <c r="AS983" s="36"/>
      <c r="AT983" s="36"/>
      <c r="AU983" s="9"/>
      <c r="AV983" s="8"/>
      <c r="AW983" s="8"/>
      <c r="AX983" s="8"/>
      <c r="AY983" s="8"/>
      <c r="AZ983" s="8"/>
      <c r="BA983" s="8"/>
      <c r="BB983" s="8"/>
      <c r="BC983" s="8"/>
    </row>
    <row r="984" spans="1:55" x14ac:dyDescent="0.25">
      <c r="A984" s="45">
        <v>74.5</v>
      </c>
      <c r="B984" s="47" t="b">
        <v>1</v>
      </c>
      <c r="U984" s="36"/>
      <c r="V984" s="36"/>
      <c r="W984" s="9"/>
      <c r="X984" s="8"/>
      <c r="Y984" s="8"/>
      <c r="Z984" s="8"/>
      <c r="AA984" s="8"/>
      <c r="AB984" s="8"/>
      <c r="AC984" s="8"/>
      <c r="AD984" s="8"/>
      <c r="AE984" s="8"/>
      <c r="AG984" s="36"/>
      <c r="AH984" s="36"/>
      <c r="AI984" s="9"/>
      <c r="AJ984" s="8"/>
      <c r="AK984" s="8"/>
      <c r="AL984" s="8"/>
      <c r="AM984" s="8"/>
      <c r="AN984" s="8"/>
      <c r="AO984" s="8"/>
      <c r="AP984" s="8"/>
      <c r="AQ984" s="8"/>
      <c r="AS984" s="36"/>
      <c r="AT984" s="36"/>
      <c r="AU984" s="9"/>
      <c r="AV984" s="8"/>
      <c r="AW984" s="8"/>
      <c r="AX984" s="8"/>
      <c r="AY984" s="8"/>
      <c r="AZ984" s="8"/>
      <c r="BA984" s="8"/>
      <c r="BB984" s="8"/>
      <c r="BC984" s="8"/>
    </row>
    <row r="985" spans="1:55" x14ac:dyDescent="0.25">
      <c r="A985" s="45">
        <v>74.2</v>
      </c>
      <c r="B985" s="47" t="b">
        <v>1</v>
      </c>
      <c r="U985" s="36"/>
      <c r="V985" s="36"/>
      <c r="W985" s="9"/>
      <c r="X985" s="8"/>
      <c r="Y985" s="8"/>
      <c r="Z985" s="8"/>
      <c r="AA985" s="8"/>
      <c r="AB985" s="8"/>
      <c r="AC985" s="8"/>
      <c r="AD985" s="8"/>
      <c r="AE985" s="8"/>
      <c r="AG985" s="36"/>
      <c r="AH985" s="36"/>
      <c r="AI985" s="9"/>
      <c r="AJ985" s="8"/>
      <c r="AK985" s="8"/>
      <c r="AL985" s="8"/>
      <c r="AM985" s="8"/>
      <c r="AN985" s="8"/>
      <c r="AO985" s="8"/>
      <c r="AP985" s="8"/>
      <c r="AQ985" s="8"/>
      <c r="AS985" s="36"/>
      <c r="AT985" s="36"/>
      <c r="AU985" s="9"/>
      <c r="AV985" s="8"/>
      <c r="AW985" s="8"/>
      <c r="AX985" s="8"/>
      <c r="AY985" s="8"/>
      <c r="AZ985" s="8"/>
      <c r="BA985" s="8"/>
      <c r="BB985" s="8"/>
      <c r="BC985" s="8"/>
    </row>
    <row r="986" spans="1:55" x14ac:dyDescent="0.25">
      <c r="A986" s="45">
        <v>73.900000000000006</v>
      </c>
      <c r="B986" s="47" t="b">
        <v>1</v>
      </c>
      <c r="U986" s="36"/>
      <c r="V986" s="36"/>
      <c r="W986" s="9"/>
      <c r="X986" s="8"/>
      <c r="Y986" s="8"/>
      <c r="Z986" s="8"/>
      <c r="AA986" s="8"/>
      <c r="AB986" s="8"/>
      <c r="AC986" s="8"/>
      <c r="AD986" s="8"/>
      <c r="AE986" s="8"/>
      <c r="AG986" s="36"/>
      <c r="AH986" s="36"/>
      <c r="AI986" s="9"/>
      <c r="AJ986" s="8"/>
      <c r="AK986" s="8"/>
      <c r="AL986" s="8"/>
      <c r="AM986" s="8"/>
      <c r="AN986" s="8"/>
      <c r="AO986" s="8"/>
      <c r="AP986" s="8"/>
      <c r="AQ986" s="8"/>
      <c r="AS986" s="36"/>
      <c r="AT986" s="36"/>
      <c r="AU986" s="9"/>
      <c r="AV986" s="8"/>
      <c r="AW986" s="8"/>
      <c r="AX986" s="8"/>
      <c r="AY986" s="8"/>
      <c r="AZ986" s="8"/>
      <c r="BA986" s="8"/>
      <c r="BB986" s="8"/>
      <c r="BC986" s="8"/>
    </row>
    <row r="987" spans="1:55" x14ac:dyDescent="0.25">
      <c r="A987" s="45">
        <v>73.8</v>
      </c>
      <c r="B987" s="47" t="b">
        <v>1</v>
      </c>
      <c r="U987" s="36"/>
      <c r="V987" s="36"/>
      <c r="W987" s="9"/>
      <c r="X987" s="8"/>
      <c r="Y987" s="8"/>
      <c r="Z987" s="8"/>
      <c r="AA987" s="8"/>
      <c r="AB987" s="8"/>
      <c r="AC987" s="8"/>
      <c r="AD987" s="8"/>
      <c r="AE987" s="8"/>
      <c r="AG987" s="36"/>
      <c r="AH987" s="36"/>
      <c r="AI987" s="9"/>
      <c r="AJ987" s="8"/>
      <c r="AK987" s="8"/>
      <c r="AL987" s="8"/>
      <c r="AM987" s="8"/>
      <c r="AN987" s="8"/>
      <c r="AO987" s="8"/>
      <c r="AP987" s="8"/>
      <c r="AQ987" s="8"/>
      <c r="AS987" s="36"/>
      <c r="AT987" s="36"/>
      <c r="AU987" s="9"/>
      <c r="AV987" s="8"/>
      <c r="AW987" s="8"/>
      <c r="AX987" s="8"/>
      <c r="AY987" s="8"/>
      <c r="AZ987" s="8"/>
      <c r="BA987" s="8"/>
      <c r="BB987" s="8"/>
      <c r="BC987" s="8"/>
    </row>
    <row r="988" spans="1:55" x14ac:dyDescent="0.25">
      <c r="A988" s="45">
        <v>73.2</v>
      </c>
      <c r="B988" s="47" t="b">
        <v>1</v>
      </c>
      <c r="U988" s="36"/>
      <c r="V988" s="36"/>
      <c r="W988" s="9"/>
      <c r="X988" s="8"/>
      <c r="Y988" s="8"/>
      <c r="Z988" s="8"/>
      <c r="AA988" s="8"/>
      <c r="AB988" s="8"/>
      <c r="AC988" s="8"/>
      <c r="AD988" s="8"/>
      <c r="AE988" s="8"/>
      <c r="AG988" s="36"/>
      <c r="AH988" s="36"/>
      <c r="AI988" s="9"/>
      <c r="AJ988" s="8"/>
      <c r="AK988" s="8"/>
      <c r="AL988" s="8"/>
      <c r="AM988" s="8"/>
      <c r="AN988" s="8"/>
      <c r="AO988" s="8"/>
      <c r="AP988" s="8"/>
      <c r="AQ988" s="8"/>
      <c r="AS988" s="36"/>
      <c r="AT988" s="36"/>
      <c r="AU988" s="9"/>
      <c r="AV988" s="8"/>
      <c r="AW988" s="8"/>
      <c r="AX988" s="8"/>
      <c r="AY988" s="8"/>
      <c r="AZ988" s="8"/>
      <c r="BA988" s="8"/>
      <c r="BB988" s="8"/>
      <c r="BC988" s="8"/>
    </row>
    <row r="989" spans="1:55" x14ac:dyDescent="0.25">
      <c r="A989" s="45">
        <v>73.900000000000006</v>
      </c>
      <c r="B989" s="47" t="b">
        <v>1</v>
      </c>
      <c r="U989" s="36"/>
      <c r="V989" s="36"/>
      <c r="W989" s="9"/>
      <c r="X989" s="8"/>
      <c r="Y989" s="8"/>
      <c r="Z989" s="8"/>
      <c r="AA989" s="8"/>
      <c r="AB989" s="8"/>
      <c r="AC989" s="8"/>
      <c r="AD989" s="8"/>
      <c r="AE989" s="8"/>
      <c r="AG989" s="36"/>
      <c r="AH989" s="36"/>
      <c r="AI989" s="9"/>
      <c r="AJ989" s="8"/>
      <c r="AK989" s="8"/>
      <c r="AL989" s="8"/>
      <c r="AM989" s="8"/>
      <c r="AN989" s="8"/>
      <c r="AO989" s="8"/>
      <c r="AP989" s="8"/>
      <c r="AQ989" s="8"/>
      <c r="AS989" s="36"/>
      <c r="AT989" s="36"/>
      <c r="AU989" s="9"/>
      <c r="AV989" s="8"/>
      <c r="AW989" s="8"/>
      <c r="AX989" s="8"/>
      <c r="AY989" s="8"/>
      <c r="AZ989" s="8"/>
      <c r="BA989" s="8"/>
      <c r="BB989" s="8"/>
      <c r="BC989" s="8"/>
    </row>
    <row r="990" spans="1:55" x14ac:dyDescent="0.25">
      <c r="A990" s="45">
        <v>74.400000000000006</v>
      </c>
      <c r="B990" s="47" t="b">
        <v>1</v>
      </c>
      <c r="U990" s="36"/>
      <c r="V990" s="36"/>
      <c r="W990" s="9"/>
      <c r="X990" s="8"/>
      <c r="Y990" s="8"/>
      <c r="Z990" s="8"/>
      <c r="AA990" s="8"/>
      <c r="AB990" s="8"/>
      <c r="AC990" s="8"/>
      <c r="AD990" s="8"/>
      <c r="AE990" s="8"/>
      <c r="AG990" s="36"/>
      <c r="AH990" s="36"/>
      <c r="AI990" s="9"/>
      <c r="AJ990" s="8"/>
      <c r="AK990" s="8"/>
      <c r="AL990" s="8"/>
      <c r="AM990" s="8"/>
      <c r="AN990" s="8"/>
      <c r="AO990" s="8"/>
      <c r="AP990" s="8"/>
      <c r="AQ990" s="8"/>
      <c r="AS990" s="36"/>
      <c r="AT990" s="36"/>
      <c r="AU990" s="9"/>
      <c r="AV990" s="8"/>
      <c r="AW990" s="8"/>
      <c r="AX990" s="8"/>
      <c r="AY990" s="8"/>
      <c r="AZ990" s="8"/>
      <c r="BA990" s="8"/>
      <c r="BB990" s="8"/>
      <c r="BC990" s="8"/>
    </row>
    <row r="991" spans="1:55" x14ac:dyDescent="0.25">
      <c r="A991" s="45">
        <v>73.900000000000006</v>
      </c>
      <c r="B991" s="47" t="b">
        <v>1</v>
      </c>
      <c r="U991" s="36"/>
      <c r="V991" s="36"/>
      <c r="W991" s="9"/>
      <c r="X991" s="8"/>
      <c r="Y991" s="8"/>
      <c r="Z991" s="8"/>
      <c r="AA991" s="8"/>
      <c r="AB991" s="8"/>
      <c r="AC991" s="8"/>
      <c r="AD991" s="8"/>
      <c r="AE991" s="8"/>
      <c r="AG991" s="36"/>
      <c r="AH991" s="36"/>
      <c r="AI991" s="9"/>
      <c r="AJ991" s="8"/>
      <c r="AK991" s="8"/>
      <c r="AL991" s="8"/>
      <c r="AM991" s="8"/>
      <c r="AN991" s="8"/>
      <c r="AO991" s="8"/>
      <c r="AP991" s="8"/>
      <c r="AQ991" s="8"/>
      <c r="AS991" s="36"/>
      <c r="AT991" s="36"/>
      <c r="AU991" s="9"/>
      <c r="AV991" s="8"/>
      <c r="AW991" s="8"/>
      <c r="AX991" s="8"/>
      <c r="AY991" s="8"/>
      <c r="AZ991" s="8"/>
      <c r="BA991" s="8"/>
      <c r="BB991" s="8"/>
      <c r="BC991" s="8"/>
    </row>
    <row r="992" spans="1:55" x14ac:dyDescent="0.25">
      <c r="A992" s="45">
        <v>73.900000000000006</v>
      </c>
      <c r="B992" s="47" t="b">
        <v>1</v>
      </c>
      <c r="U992" s="36"/>
      <c r="V992" s="36"/>
      <c r="W992" s="9"/>
      <c r="X992" s="8"/>
      <c r="Y992" s="8"/>
      <c r="Z992" s="8"/>
      <c r="AA992" s="8"/>
      <c r="AB992" s="8"/>
      <c r="AC992" s="8"/>
      <c r="AD992" s="8"/>
      <c r="AE992" s="8"/>
      <c r="AG992" s="36"/>
      <c r="AH992" s="36"/>
      <c r="AI992" s="9"/>
      <c r="AJ992" s="8"/>
      <c r="AK992" s="8"/>
      <c r="AL992" s="8"/>
      <c r="AM992" s="8"/>
      <c r="AN992" s="8"/>
      <c r="AO992" s="8"/>
      <c r="AP992" s="8"/>
      <c r="AQ992" s="8"/>
      <c r="AS992" s="36"/>
      <c r="AT992" s="36"/>
      <c r="AU992" s="9"/>
      <c r="AV992" s="8"/>
      <c r="AW992" s="8"/>
      <c r="AX992" s="8"/>
      <c r="AY992" s="8"/>
      <c r="AZ992" s="8"/>
      <c r="BA992" s="8"/>
      <c r="BB992" s="8"/>
      <c r="BC992" s="8"/>
    </row>
    <row r="993" spans="1:55" x14ac:dyDescent="0.25">
      <c r="A993" s="45">
        <v>72.3</v>
      </c>
      <c r="B993" s="47" t="b">
        <v>1</v>
      </c>
      <c r="U993" s="36"/>
      <c r="V993" s="36"/>
      <c r="W993" s="9"/>
      <c r="X993" s="8"/>
      <c r="Y993" s="8"/>
      <c r="Z993" s="8"/>
      <c r="AA993" s="8"/>
      <c r="AB993" s="8"/>
      <c r="AC993" s="8"/>
      <c r="AD993" s="8"/>
      <c r="AE993" s="8"/>
      <c r="AG993" s="36"/>
      <c r="AH993" s="36"/>
      <c r="AI993" s="9"/>
      <c r="AJ993" s="8"/>
      <c r="AK993" s="8"/>
      <c r="AL993" s="8"/>
      <c r="AM993" s="8"/>
      <c r="AN993" s="8"/>
      <c r="AO993" s="8"/>
      <c r="AP993" s="8"/>
      <c r="AQ993" s="8"/>
      <c r="AS993" s="36"/>
      <c r="AT993" s="36"/>
      <c r="AU993" s="9"/>
      <c r="AV993" s="8"/>
      <c r="AW993" s="8"/>
      <c r="AX993" s="8"/>
      <c r="AY993" s="8"/>
      <c r="AZ993" s="8"/>
      <c r="BA993" s="8"/>
      <c r="BB993" s="8"/>
      <c r="BC993" s="8"/>
    </row>
    <row r="994" spans="1:55" x14ac:dyDescent="0.25">
      <c r="A994" s="45">
        <v>72.7</v>
      </c>
      <c r="B994" s="47" t="b">
        <v>1</v>
      </c>
      <c r="U994" s="36"/>
      <c r="V994" s="36"/>
      <c r="W994" s="9"/>
      <c r="X994" s="8"/>
      <c r="Y994" s="8"/>
      <c r="Z994" s="8"/>
      <c r="AA994" s="8"/>
      <c r="AB994" s="8"/>
      <c r="AC994" s="8"/>
      <c r="AD994" s="8"/>
      <c r="AE994" s="8"/>
      <c r="AG994" s="36"/>
      <c r="AH994" s="36"/>
      <c r="AI994" s="9"/>
      <c r="AJ994" s="8"/>
      <c r="AK994" s="8"/>
      <c r="AL994" s="8"/>
      <c r="AM994" s="8"/>
      <c r="AN994" s="8"/>
      <c r="AO994" s="8"/>
      <c r="AP994" s="8"/>
      <c r="AQ994" s="8"/>
      <c r="AS994" s="36"/>
      <c r="AT994" s="36"/>
      <c r="AU994" s="9"/>
      <c r="AV994" s="8"/>
      <c r="AW994" s="8"/>
      <c r="AX994" s="8"/>
      <c r="AY994" s="8"/>
      <c r="AZ994" s="8"/>
      <c r="BA994" s="8"/>
      <c r="BB994" s="8"/>
      <c r="BC994" s="8"/>
    </row>
    <row r="995" spans="1:55" x14ac:dyDescent="0.25">
      <c r="A995" s="45">
        <v>71.7</v>
      </c>
      <c r="B995" s="47" t="b">
        <v>1</v>
      </c>
      <c r="U995" s="36"/>
      <c r="V995" s="36"/>
      <c r="W995" s="9"/>
      <c r="X995" s="8"/>
      <c r="Y995" s="8"/>
      <c r="Z995" s="8"/>
      <c r="AA995" s="8"/>
      <c r="AB995" s="8"/>
      <c r="AC995" s="8"/>
      <c r="AD995" s="8"/>
      <c r="AE995" s="8"/>
      <c r="AG995" s="36"/>
      <c r="AH995" s="36"/>
      <c r="AI995" s="9"/>
      <c r="AJ995" s="8"/>
      <c r="AK995" s="8"/>
      <c r="AL995" s="8"/>
      <c r="AM995" s="8"/>
      <c r="AN995" s="8"/>
      <c r="AO995" s="8"/>
      <c r="AP995" s="8"/>
      <c r="AQ995" s="8"/>
      <c r="AS995" s="36"/>
      <c r="AT995" s="36"/>
      <c r="AU995" s="9"/>
      <c r="AV995" s="8"/>
      <c r="AW995" s="8"/>
      <c r="AX995" s="8"/>
      <c r="AY995" s="8"/>
      <c r="AZ995" s="8"/>
      <c r="BA995" s="8"/>
      <c r="BB995" s="8"/>
      <c r="BC995" s="8"/>
    </row>
    <row r="996" spans="1:55" x14ac:dyDescent="0.25">
      <c r="A996" s="45">
        <v>73</v>
      </c>
      <c r="B996" s="47" t="b">
        <v>1</v>
      </c>
      <c r="U996" s="36"/>
      <c r="V996" s="36"/>
      <c r="W996" s="9"/>
      <c r="X996" s="8"/>
      <c r="Y996" s="8"/>
      <c r="Z996" s="8"/>
      <c r="AA996" s="8"/>
      <c r="AB996" s="8"/>
      <c r="AC996" s="8"/>
      <c r="AD996" s="8"/>
      <c r="AE996" s="8"/>
      <c r="AG996" s="36"/>
      <c r="AH996" s="36"/>
      <c r="AI996" s="9"/>
      <c r="AJ996" s="8"/>
      <c r="AK996" s="8"/>
      <c r="AL996" s="8"/>
      <c r="AM996" s="8"/>
      <c r="AN996" s="8"/>
      <c r="AO996" s="8"/>
      <c r="AP996" s="8"/>
      <c r="AQ996" s="8"/>
      <c r="AS996" s="36"/>
      <c r="AT996" s="36"/>
      <c r="AU996" s="9"/>
      <c r="AV996" s="8"/>
      <c r="AW996" s="8"/>
      <c r="AX996" s="8"/>
      <c r="AY996" s="8"/>
      <c r="AZ996" s="8"/>
      <c r="BA996" s="8"/>
      <c r="BB996" s="8"/>
      <c r="BC996" s="8"/>
    </row>
    <row r="997" spans="1:55" x14ac:dyDescent="0.25">
      <c r="A997" s="45">
        <v>71.8</v>
      </c>
      <c r="B997" s="47" t="b">
        <v>1</v>
      </c>
      <c r="U997" s="36"/>
      <c r="V997" s="36"/>
      <c r="W997" s="9"/>
      <c r="X997" s="8"/>
      <c r="Y997" s="8"/>
      <c r="Z997" s="8"/>
      <c r="AA997" s="8"/>
      <c r="AB997" s="8"/>
      <c r="AC997" s="8"/>
      <c r="AD997" s="8"/>
      <c r="AE997" s="8"/>
      <c r="AG997" s="36"/>
      <c r="AH997" s="36"/>
      <c r="AI997" s="9"/>
      <c r="AJ997" s="8"/>
      <c r="AK997" s="8"/>
      <c r="AL997" s="8"/>
      <c r="AM997" s="8"/>
      <c r="AN997" s="8"/>
      <c r="AO997" s="8"/>
      <c r="AP997" s="8"/>
      <c r="AQ997" s="8"/>
      <c r="AS997" s="36"/>
      <c r="AT997" s="36"/>
      <c r="AU997" s="9"/>
      <c r="AV997" s="8"/>
      <c r="AW997" s="8"/>
      <c r="AX997" s="8"/>
      <c r="AY997" s="8"/>
      <c r="AZ997" s="8"/>
      <c r="BA997" s="8"/>
      <c r="BB997" s="8"/>
      <c r="BC997" s="8"/>
    </row>
    <row r="998" spans="1:55" x14ac:dyDescent="0.25">
      <c r="A998" s="45">
        <v>81</v>
      </c>
      <c r="B998" s="47" t="b">
        <v>1</v>
      </c>
      <c r="U998" s="36"/>
      <c r="V998" s="36"/>
      <c r="W998" s="9"/>
      <c r="X998" s="8"/>
      <c r="Y998" s="8"/>
      <c r="Z998" s="8"/>
      <c r="AA998" s="8"/>
      <c r="AB998" s="8"/>
      <c r="AC998" s="8"/>
      <c r="AD998" s="8"/>
      <c r="AE998" s="8"/>
      <c r="AG998" s="36"/>
      <c r="AH998" s="36"/>
      <c r="AI998" s="9"/>
      <c r="AJ998" s="8"/>
      <c r="AK998" s="8"/>
      <c r="AL998" s="8"/>
      <c r="AM998" s="8"/>
      <c r="AN998" s="8"/>
      <c r="AO998" s="8"/>
      <c r="AP998" s="8"/>
      <c r="AQ998" s="8"/>
      <c r="AS998" s="36"/>
      <c r="AT998" s="36"/>
      <c r="AU998" s="9"/>
      <c r="AV998" s="8"/>
      <c r="AW998" s="8"/>
      <c r="AX998" s="8"/>
      <c r="AY998" s="8"/>
      <c r="AZ998" s="8"/>
      <c r="BA998" s="8"/>
      <c r="BB998" s="8"/>
      <c r="BC998" s="8"/>
    </row>
    <row r="999" spans="1:55" x14ac:dyDescent="0.25">
      <c r="A999" s="45">
        <v>89</v>
      </c>
      <c r="B999" s="47" t="b">
        <v>1</v>
      </c>
      <c r="U999" s="36"/>
      <c r="V999" s="36"/>
      <c r="W999" s="9"/>
      <c r="X999" s="8"/>
      <c r="Y999" s="8"/>
      <c r="Z999" s="8"/>
      <c r="AA999" s="8"/>
      <c r="AB999" s="8"/>
      <c r="AC999" s="8"/>
      <c r="AD999" s="8"/>
      <c r="AE999" s="8"/>
      <c r="AG999" s="36"/>
      <c r="AH999" s="36"/>
      <c r="AI999" s="9"/>
      <c r="AJ999" s="8"/>
      <c r="AK999" s="8"/>
      <c r="AL999" s="8"/>
      <c r="AM999" s="8"/>
      <c r="AN999" s="8"/>
      <c r="AO999" s="8"/>
      <c r="AP999" s="8"/>
      <c r="AQ999" s="8"/>
      <c r="AS999" s="36"/>
      <c r="AT999" s="36"/>
      <c r="AU999" s="9"/>
      <c r="AV999" s="8"/>
      <c r="AW999" s="8"/>
      <c r="AX999" s="8"/>
      <c r="AY999" s="8"/>
      <c r="AZ999" s="8"/>
      <c r="BA999" s="8"/>
      <c r="BB999" s="8"/>
      <c r="BC999" s="8"/>
    </row>
    <row r="1000" spans="1:55" x14ac:dyDescent="0.25">
      <c r="A1000" s="45">
        <v>86</v>
      </c>
      <c r="B1000" s="47" t="b">
        <v>1</v>
      </c>
      <c r="U1000" s="36"/>
      <c r="V1000" s="36"/>
      <c r="W1000" s="9"/>
      <c r="X1000" s="8"/>
      <c r="Y1000" s="8"/>
      <c r="Z1000" s="8"/>
      <c r="AA1000" s="8"/>
      <c r="AB1000" s="8"/>
      <c r="AC1000" s="8"/>
      <c r="AD1000" s="8"/>
      <c r="AE1000" s="8"/>
      <c r="AG1000" s="36"/>
      <c r="AH1000" s="36"/>
      <c r="AI1000" s="9"/>
      <c r="AJ1000" s="8"/>
      <c r="AK1000" s="8"/>
      <c r="AL1000" s="8"/>
      <c r="AM1000" s="8"/>
      <c r="AN1000" s="8"/>
      <c r="AO1000" s="8"/>
      <c r="AP1000" s="8"/>
      <c r="AQ1000" s="8"/>
      <c r="AS1000" s="36"/>
      <c r="AT1000" s="36"/>
      <c r="AU1000" s="9"/>
      <c r="AV1000" s="8"/>
      <c r="AW1000" s="8"/>
      <c r="AX1000" s="8"/>
      <c r="AY1000" s="8"/>
      <c r="AZ1000" s="8"/>
      <c r="BA1000" s="8"/>
      <c r="BB1000" s="8"/>
      <c r="BC1000" s="8"/>
    </row>
    <row r="1001" spans="1:55" x14ac:dyDescent="0.25">
      <c r="A1001" s="45">
        <v>86</v>
      </c>
      <c r="B1001" s="47" t="b">
        <v>1</v>
      </c>
      <c r="U1001" s="36"/>
      <c r="V1001" s="36"/>
      <c r="W1001" s="9"/>
      <c r="X1001" s="8"/>
      <c r="Y1001" s="8"/>
      <c r="Z1001" s="8"/>
      <c r="AA1001" s="8"/>
      <c r="AB1001" s="8"/>
      <c r="AC1001" s="8"/>
      <c r="AD1001" s="8"/>
      <c r="AE1001" s="8"/>
      <c r="AG1001" s="36"/>
      <c r="AH1001" s="36"/>
      <c r="AI1001" s="9"/>
      <c r="AJ1001" s="8"/>
      <c r="AK1001" s="8"/>
      <c r="AL1001" s="8"/>
      <c r="AM1001" s="8"/>
      <c r="AN1001" s="8"/>
      <c r="AO1001" s="8"/>
      <c r="AP1001" s="8"/>
      <c r="AQ1001" s="8"/>
      <c r="AS1001" s="36"/>
      <c r="AT1001" s="36"/>
      <c r="AU1001" s="9"/>
      <c r="AV1001" s="8"/>
      <c r="AW1001" s="8"/>
      <c r="AX1001" s="8"/>
      <c r="AY1001" s="8"/>
      <c r="AZ1001" s="8"/>
      <c r="BA1001" s="8"/>
      <c r="BB1001" s="8"/>
      <c r="BC1001" s="8"/>
    </row>
    <row r="1002" spans="1:55" x14ac:dyDescent="0.25">
      <c r="A1002" s="45">
        <v>85</v>
      </c>
      <c r="B1002" s="47" t="b">
        <v>1</v>
      </c>
      <c r="U1002" s="36"/>
      <c r="V1002" s="36"/>
      <c r="W1002" s="9"/>
      <c r="X1002" s="8"/>
      <c r="Y1002" s="8"/>
      <c r="Z1002" s="8"/>
      <c r="AA1002" s="8"/>
      <c r="AB1002" s="8"/>
      <c r="AC1002" s="8"/>
      <c r="AD1002" s="8"/>
      <c r="AE1002" s="8"/>
      <c r="AG1002" s="36"/>
      <c r="AH1002" s="36"/>
      <c r="AI1002" s="9"/>
      <c r="AJ1002" s="8"/>
      <c r="AK1002" s="8"/>
      <c r="AL1002" s="8"/>
      <c r="AM1002" s="8"/>
      <c r="AN1002" s="8"/>
      <c r="AO1002" s="8"/>
      <c r="AP1002" s="8"/>
      <c r="AQ1002" s="8"/>
      <c r="AS1002" s="36"/>
      <c r="AT1002" s="36"/>
      <c r="AU1002" s="9"/>
      <c r="AV1002" s="8"/>
      <c r="AW1002" s="8"/>
      <c r="AX1002" s="8"/>
      <c r="AY1002" s="8"/>
      <c r="AZ1002" s="8"/>
      <c r="BA1002" s="8"/>
      <c r="BB1002" s="8"/>
      <c r="BC1002" s="8"/>
    </row>
    <row r="1003" spans="1:55" x14ac:dyDescent="0.25">
      <c r="A1003" s="45">
        <v>81</v>
      </c>
      <c r="B1003" s="47" t="b">
        <v>1</v>
      </c>
      <c r="U1003" s="36"/>
      <c r="V1003" s="36"/>
      <c r="W1003" s="9"/>
      <c r="X1003" s="8"/>
      <c r="Y1003" s="8"/>
      <c r="Z1003" s="8"/>
      <c r="AA1003" s="8"/>
      <c r="AB1003" s="8"/>
      <c r="AC1003" s="8"/>
      <c r="AD1003" s="8"/>
      <c r="AE1003" s="8"/>
      <c r="AG1003" s="36"/>
      <c r="AH1003" s="36"/>
      <c r="AI1003" s="9"/>
      <c r="AJ1003" s="8"/>
      <c r="AK1003" s="8"/>
      <c r="AL1003" s="8"/>
      <c r="AM1003" s="8"/>
      <c r="AN1003" s="8"/>
      <c r="AO1003" s="8"/>
      <c r="AP1003" s="8"/>
      <c r="AQ1003" s="8"/>
      <c r="AS1003" s="36"/>
      <c r="AT1003" s="36"/>
      <c r="AU1003" s="9"/>
      <c r="AV1003" s="8"/>
      <c r="AW1003" s="8"/>
      <c r="AX1003" s="8"/>
      <c r="AY1003" s="8"/>
      <c r="AZ1003" s="8"/>
      <c r="BA1003" s="8"/>
      <c r="BB1003" s="8"/>
      <c r="BC1003" s="8"/>
    </row>
    <row r="1004" spans="1:55" x14ac:dyDescent="0.25">
      <c r="A1004" s="45">
        <v>80</v>
      </c>
      <c r="B1004" s="47" t="b">
        <v>1</v>
      </c>
      <c r="U1004" s="36"/>
      <c r="V1004" s="36"/>
      <c r="W1004" s="9"/>
      <c r="X1004" s="8"/>
      <c r="Y1004" s="8"/>
      <c r="Z1004" s="8"/>
      <c r="AA1004" s="8"/>
      <c r="AB1004" s="8"/>
      <c r="AC1004" s="8"/>
      <c r="AD1004" s="8"/>
      <c r="AE1004" s="8"/>
      <c r="AG1004" s="36"/>
      <c r="AH1004" s="36"/>
      <c r="AI1004" s="9"/>
      <c r="AJ1004" s="8"/>
      <c r="AK1004" s="8"/>
      <c r="AL1004" s="8"/>
      <c r="AM1004" s="8"/>
      <c r="AN1004" s="8"/>
      <c r="AO1004" s="8"/>
      <c r="AP1004" s="8"/>
      <c r="AQ1004" s="8"/>
      <c r="AS1004" s="36"/>
      <c r="AT1004" s="36"/>
      <c r="AU1004" s="9"/>
      <c r="AV1004" s="8"/>
      <c r="AW1004" s="8"/>
      <c r="AX1004" s="8"/>
      <c r="AY1004" s="8"/>
      <c r="AZ1004" s="8"/>
      <c r="BA1004" s="8"/>
      <c r="BB1004" s="8"/>
      <c r="BC1004" s="8"/>
    </row>
    <row r="1005" spans="1:55" x14ac:dyDescent="0.25">
      <c r="A1005" s="45">
        <v>79.900000000000006</v>
      </c>
      <c r="B1005" s="47" t="b">
        <v>1</v>
      </c>
      <c r="U1005" s="36"/>
      <c r="V1005" s="36"/>
      <c r="W1005" s="9"/>
      <c r="X1005" s="8"/>
      <c r="Y1005" s="8"/>
      <c r="Z1005" s="8"/>
      <c r="AA1005" s="8"/>
      <c r="AB1005" s="8"/>
      <c r="AC1005" s="8"/>
      <c r="AD1005" s="8"/>
      <c r="AE1005" s="8"/>
      <c r="AG1005" s="36"/>
      <c r="AH1005" s="36"/>
      <c r="AI1005" s="9"/>
      <c r="AJ1005" s="8"/>
      <c r="AK1005" s="8"/>
      <c r="AL1005" s="8"/>
      <c r="AM1005" s="8"/>
      <c r="AN1005" s="8"/>
      <c r="AO1005" s="8"/>
      <c r="AP1005" s="8"/>
      <c r="AQ1005" s="8"/>
      <c r="AS1005" s="36"/>
      <c r="AT1005" s="36"/>
      <c r="AU1005" s="9"/>
      <c r="AV1005" s="8"/>
      <c r="AW1005" s="8"/>
      <c r="AX1005" s="8"/>
      <c r="AY1005" s="8"/>
      <c r="AZ1005" s="8"/>
      <c r="BA1005" s="8"/>
      <c r="BB1005" s="8"/>
      <c r="BC1005" s="8"/>
    </row>
    <row r="1006" spans="1:55" x14ac:dyDescent="0.25">
      <c r="A1006" s="45">
        <v>79.8</v>
      </c>
      <c r="B1006" s="47" t="b">
        <v>1</v>
      </c>
      <c r="U1006" s="36"/>
      <c r="V1006" s="36"/>
      <c r="W1006" s="9"/>
      <c r="X1006" s="8"/>
      <c r="Y1006" s="8"/>
      <c r="Z1006" s="8"/>
      <c r="AA1006" s="8"/>
      <c r="AB1006" s="8"/>
      <c r="AC1006" s="8"/>
      <c r="AD1006" s="8"/>
      <c r="AE1006" s="8"/>
      <c r="AG1006" s="36"/>
      <c r="AH1006" s="36"/>
      <c r="AI1006" s="9"/>
      <c r="AJ1006" s="8"/>
      <c r="AK1006" s="8"/>
      <c r="AL1006" s="8"/>
      <c r="AM1006" s="8"/>
      <c r="AN1006" s="8"/>
      <c r="AO1006" s="8"/>
      <c r="AP1006" s="8"/>
      <c r="AQ1006" s="8"/>
      <c r="AS1006" s="36"/>
      <c r="AT1006" s="36"/>
      <c r="AU1006" s="9"/>
      <c r="AV1006" s="8"/>
      <c r="AW1006" s="8"/>
      <c r="AX1006" s="8"/>
      <c r="AY1006" s="8"/>
      <c r="AZ1006" s="8"/>
      <c r="BA1006" s="8"/>
      <c r="BB1006" s="8"/>
      <c r="BC1006" s="8"/>
    </row>
    <row r="1007" spans="1:55" x14ac:dyDescent="0.25">
      <c r="A1007" s="45">
        <v>79.599999999999994</v>
      </c>
      <c r="B1007" s="47" t="b">
        <v>1</v>
      </c>
      <c r="U1007" s="36"/>
      <c r="V1007" s="36"/>
      <c r="W1007" s="9"/>
      <c r="X1007" s="8"/>
      <c r="Y1007" s="8"/>
      <c r="Z1007" s="8"/>
      <c r="AA1007" s="8"/>
      <c r="AB1007" s="8"/>
      <c r="AC1007" s="8"/>
      <c r="AD1007" s="8"/>
      <c r="AE1007" s="8"/>
      <c r="AG1007" s="36"/>
      <c r="AH1007" s="36"/>
      <c r="AI1007" s="9"/>
      <c r="AJ1007" s="8"/>
      <c r="AK1007" s="8"/>
      <c r="AL1007" s="8"/>
      <c r="AM1007" s="8"/>
      <c r="AN1007" s="8"/>
      <c r="AO1007" s="8"/>
      <c r="AP1007" s="8"/>
      <c r="AQ1007" s="8"/>
      <c r="AS1007" s="36"/>
      <c r="AT1007" s="36"/>
      <c r="AU1007" s="9"/>
      <c r="AV1007" s="8"/>
      <c r="AW1007" s="8"/>
      <c r="AX1007" s="8"/>
      <c r="AY1007" s="8"/>
      <c r="AZ1007" s="8"/>
      <c r="BA1007" s="8"/>
      <c r="BB1007" s="8"/>
      <c r="BC1007" s="8"/>
    </row>
    <row r="1008" spans="1:55" x14ac:dyDescent="0.25">
      <c r="A1008" s="45">
        <v>79.2</v>
      </c>
      <c r="B1008" s="47" t="b">
        <v>1</v>
      </c>
      <c r="U1008" s="36"/>
      <c r="V1008" s="36"/>
      <c r="W1008" s="9"/>
      <c r="X1008" s="8"/>
      <c r="Y1008" s="8"/>
      <c r="Z1008" s="8"/>
      <c r="AA1008" s="8"/>
      <c r="AB1008" s="8"/>
      <c r="AC1008" s="8"/>
      <c r="AD1008" s="8"/>
      <c r="AE1008" s="8"/>
      <c r="AG1008" s="36"/>
      <c r="AH1008" s="36"/>
      <c r="AI1008" s="9"/>
      <c r="AJ1008" s="8"/>
      <c r="AK1008" s="8"/>
      <c r="AL1008" s="8"/>
      <c r="AM1008" s="8"/>
      <c r="AN1008" s="8"/>
      <c r="AO1008" s="8"/>
      <c r="AP1008" s="8"/>
      <c r="AQ1008" s="8"/>
      <c r="AS1008" s="36"/>
      <c r="AT1008" s="36"/>
      <c r="AU1008" s="9"/>
      <c r="AV1008" s="8"/>
      <c r="AW1008" s="8"/>
      <c r="AX1008" s="8"/>
      <c r="AY1008" s="8"/>
      <c r="AZ1008" s="8"/>
      <c r="BA1008" s="8"/>
      <c r="BB1008" s="8"/>
      <c r="BC1008" s="8"/>
    </row>
    <row r="1009" spans="1:55" x14ac:dyDescent="0.25">
      <c r="A1009" s="45">
        <v>79.099999999999994</v>
      </c>
      <c r="B1009" s="47" t="b">
        <v>1</v>
      </c>
      <c r="U1009" s="36"/>
      <c r="V1009" s="36"/>
      <c r="W1009" s="9"/>
      <c r="X1009" s="8"/>
      <c r="Y1009" s="8"/>
      <c r="Z1009" s="8"/>
      <c r="AA1009" s="8"/>
      <c r="AB1009" s="8"/>
      <c r="AC1009" s="8"/>
      <c r="AD1009" s="8"/>
      <c r="AE1009" s="8"/>
      <c r="AG1009" s="36"/>
      <c r="AH1009" s="36"/>
      <c r="AI1009" s="9"/>
      <c r="AJ1009" s="8"/>
      <c r="AK1009" s="8"/>
      <c r="AL1009" s="8"/>
      <c r="AM1009" s="8"/>
      <c r="AN1009" s="8"/>
      <c r="AO1009" s="8"/>
      <c r="AP1009" s="8"/>
      <c r="AQ1009" s="8"/>
      <c r="AS1009" s="36"/>
      <c r="AT1009" s="36"/>
      <c r="AU1009" s="9"/>
      <c r="AV1009" s="8"/>
      <c r="AW1009" s="8"/>
      <c r="AX1009" s="8"/>
      <c r="AY1009" s="8"/>
      <c r="AZ1009" s="8"/>
      <c r="BA1009" s="8"/>
      <c r="BB1009" s="8"/>
      <c r="BC1009" s="8"/>
    </row>
    <row r="1010" spans="1:55" x14ac:dyDescent="0.25">
      <c r="A1010" s="45">
        <v>78.5</v>
      </c>
      <c r="B1010" s="47" t="b">
        <v>1</v>
      </c>
      <c r="U1010" s="36"/>
      <c r="V1010" s="36"/>
      <c r="W1010" s="9"/>
      <c r="X1010" s="8"/>
      <c r="Y1010" s="8"/>
      <c r="Z1010" s="8"/>
      <c r="AA1010" s="8"/>
      <c r="AB1010" s="8"/>
      <c r="AC1010" s="8"/>
      <c r="AD1010" s="8"/>
      <c r="AE1010" s="8"/>
      <c r="AG1010" s="36"/>
      <c r="AH1010" s="36"/>
      <c r="AI1010" s="9"/>
      <c r="AJ1010" s="8"/>
      <c r="AK1010" s="8"/>
      <c r="AL1010" s="8"/>
      <c r="AM1010" s="8"/>
      <c r="AN1010" s="8"/>
      <c r="AO1010" s="8"/>
      <c r="AP1010" s="8"/>
      <c r="AQ1010" s="8"/>
      <c r="AS1010" s="36"/>
      <c r="AT1010" s="36"/>
      <c r="AU1010" s="9"/>
      <c r="AV1010" s="8"/>
      <c r="AW1010" s="8"/>
      <c r="AX1010" s="8"/>
      <c r="AY1010" s="8"/>
      <c r="AZ1010" s="8"/>
      <c r="BA1010" s="8"/>
      <c r="BB1010" s="8"/>
      <c r="BC1010" s="8"/>
    </row>
    <row r="1011" spans="1:55" x14ac:dyDescent="0.25">
      <c r="A1011" s="45">
        <v>78.400000000000006</v>
      </c>
      <c r="B1011" s="47" t="b">
        <v>1</v>
      </c>
      <c r="U1011" s="36"/>
      <c r="V1011" s="36"/>
      <c r="W1011" s="9"/>
      <c r="X1011" s="8"/>
      <c r="Y1011" s="8"/>
      <c r="Z1011" s="8"/>
      <c r="AA1011" s="8"/>
      <c r="AB1011" s="8"/>
      <c r="AC1011" s="8"/>
      <c r="AD1011" s="8"/>
      <c r="AE1011" s="8"/>
      <c r="AG1011" s="36"/>
      <c r="AH1011" s="36"/>
      <c r="AI1011" s="9"/>
      <c r="AJ1011" s="8"/>
      <c r="AK1011" s="8"/>
      <c r="AL1011" s="8"/>
      <c r="AM1011" s="8"/>
      <c r="AN1011" s="8"/>
      <c r="AO1011" s="8"/>
      <c r="AP1011" s="8"/>
      <c r="AQ1011" s="8"/>
      <c r="AS1011" s="36"/>
      <c r="AT1011" s="36"/>
      <c r="AU1011" s="9"/>
      <c r="AV1011" s="8"/>
      <c r="AW1011" s="8"/>
      <c r="AX1011" s="8"/>
      <c r="AY1011" s="8"/>
      <c r="AZ1011" s="8"/>
      <c r="BA1011" s="8"/>
      <c r="BB1011" s="8"/>
      <c r="BC1011" s="8"/>
    </row>
    <row r="1012" spans="1:55" x14ac:dyDescent="0.25">
      <c r="A1012" s="45">
        <v>78.3</v>
      </c>
      <c r="B1012" s="47" t="b">
        <v>1</v>
      </c>
      <c r="U1012" s="36"/>
      <c r="V1012" s="36"/>
      <c r="W1012" s="9"/>
      <c r="X1012" s="8"/>
      <c r="Y1012" s="8"/>
      <c r="Z1012" s="8"/>
      <c r="AA1012" s="8"/>
      <c r="AB1012" s="8"/>
      <c r="AC1012" s="8"/>
      <c r="AD1012" s="8"/>
      <c r="AE1012" s="8"/>
      <c r="AG1012" s="36"/>
      <c r="AH1012" s="36"/>
      <c r="AI1012" s="9"/>
      <c r="AJ1012" s="8"/>
      <c r="AK1012" s="8"/>
      <c r="AL1012" s="8"/>
      <c r="AM1012" s="8"/>
      <c r="AN1012" s="8"/>
      <c r="AO1012" s="8"/>
      <c r="AP1012" s="8"/>
      <c r="AQ1012" s="8"/>
      <c r="AS1012" s="36"/>
      <c r="AT1012" s="36"/>
      <c r="AU1012" s="9"/>
      <c r="AV1012" s="8"/>
      <c r="AW1012" s="8"/>
      <c r="AX1012" s="8"/>
      <c r="AY1012" s="8"/>
      <c r="AZ1012" s="8"/>
      <c r="BA1012" s="8"/>
      <c r="BB1012" s="8"/>
      <c r="BC1012" s="8"/>
    </row>
    <row r="1013" spans="1:55" x14ac:dyDescent="0.25">
      <c r="A1013" s="45">
        <v>78</v>
      </c>
      <c r="B1013" s="47" t="b">
        <v>1</v>
      </c>
      <c r="U1013" s="36"/>
      <c r="V1013" s="36"/>
      <c r="W1013" s="9"/>
      <c r="X1013" s="8"/>
      <c r="Y1013" s="8"/>
      <c r="Z1013" s="8"/>
      <c r="AA1013" s="8"/>
      <c r="AB1013" s="8"/>
      <c r="AC1013" s="8"/>
      <c r="AD1013" s="8"/>
      <c r="AE1013" s="8"/>
      <c r="AG1013" s="36"/>
      <c r="AH1013" s="36"/>
      <c r="AI1013" s="9"/>
      <c r="AJ1013" s="8"/>
      <c r="AK1013" s="8"/>
      <c r="AL1013" s="8"/>
      <c r="AM1013" s="8"/>
      <c r="AN1013" s="8"/>
      <c r="AO1013" s="8"/>
      <c r="AP1013" s="8"/>
      <c r="AQ1013" s="8"/>
      <c r="AS1013" s="36"/>
      <c r="AT1013" s="36"/>
      <c r="AU1013" s="9"/>
      <c r="AV1013" s="8"/>
      <c r="AW1013" s="8"/>
      <c r="AX1013" s="8"/>
      <c r="AY1013" s="8"/>
      <c r="AZ1013" s="8"/>
      <c r="BA1013" s="8"/>
      <c r="BB1013" s="8"/>
      <c r="BC1013" s="8"/>
    </row>
    <row r="1014" spans="1:55" x14ac:dyDescent="0.25">
      <c r="A1014" s="45">
        <v>62.4</v>
      </c>
      <c r="B1014" s="47" t="b">
        <v>1</v>
      </c>
      <c r="U1014" s="36"/>
      <c r="V1014" s="36"/>
      <c r="W1014" s="9"/>
      <c r="X1014" s="8"/>
      <c r="Y1014" s="8"/>
      <c r="Z1014" s="8"/>
      <c r="AA1014" s="8"/>
      <c r="AB1014" s="8"/>
      <c r="AC1014" s="8"/>
      <c r="AD1014" s="8"/>
      <c r="AE1014" s="8"/>
      <c r="AG1014" s="36"/>
      <c r="AH1014" s="36"/>
      <c r="AI1014" s="9"/>
      <c r="AJ1014" s="8"/>
      <c r="AK1014" s="8"/>
      <c r="AL1014" s="8"/>
      <c r="AM1014" s="8"/>
      <c r="AN1014" s="8"/>
      <c r="AO1014" s="8"/>
      <c r="AP1014" s="8"/>
      <c r="AQ1014" s="8"/>
      <c r="AS1014" s="36"/>
      <c r="AT1014" s="36"/>
      <c r="AU1014" s="9"/>
      <c r="AV1014" s="8"/>
      <c r="AW1014" s="8"/>
      <c r="AX1014" s="8"/>
      <c r="AY1014" s="8"/>
      <c r="AZ1014" s="8"/>
      <c r="BA1014" s="8"/>
      <c r="BB1014" s="8"/>
      <c r="BC1014" s="8"/>
    </row>
    <row r="1015" spans="1:55" x14ac:dyDescent="0.25">
      <c r="A1015" s="45">
        <v>62.1</v>
      </c>
      <c r="B1015" s="47" t="b">
        <v>1</v>
      </c>
      <c r="U1015" s="36"/>
      <c r="V1015" s="36"/>
      <c r="W1015" s="9"/>
      <c r="X1015" s="8"/>
      <c r="Y1015" s="8"/>
      <c r="Z1015" s="8"/>
      <c r="AA1015" s="8"/>
      <c r="AB1015" s="8"/>
      <c r="AC1015" s="8"/>
      <c r="AD1015" s="8"/>
      <c r="AE1015" s="8"/>
      <c r="AG1015" s="36"/>
      <c r="AH1015" s="36"/>
      <c r="AI1015" s="9"/>
      <c r="AJ1015" s="8"/>
      <c r="AK1015" s="8"/>
      <c r="AL1015" s="8"/>
      <c r="AM1015" s="8"/>
      <c r="AN1015" s="8"/>
      <c r="AO1015" s="8"/>
      <c r="AP1015" s="8"/>
      <c r="AQ1015" s="8"/>
      <c r="AS1015" s="36"/>
      <c r="AT1015" s="36"/>
      <c r="AU1015" s="9"/>
      <c r="AV1015" s="8"/>
      <c r="AW1015" s="8"/>
      <c r="AX1015" s="8"/>
      <c r="AY1015" s="8"/>
      <c r="AZ1015" s="8"/>
      <c r="BA1015" s="8"/>
      <c r="BB1015" s="8"/>
      <c r="BC1015" s="8"/>
    </row>
    <row r="1016" spans="1:55" x14ac:dyDescent="0.25">
      <c r="A1016" s="45">
        <v>61.9</v>
      </c>
      <c r="B1016" s="47" t="b">
        <v>1</v>
      </c>
      <c r="U1016" s="36"/>
      <c r="V1016" s="36"/>
      <c r="W1016" s="9"/>
      <c r="X1016" s="8"/>
      <c r="Y1016" s="8"/>
      <c r="Z1016" s="8"/>
      <c r="AA1016" s="8"/>
      <c r="AB1016" s="8"/>
      <c r="AC1016" s="8"/>
      <c r="AD1016" s="8"/>
      <c r="AE1016" s="8"/>
      <c r="AG1016" s="36"/>
      <c r="AH1016" s="36"/>
      <c r="AI1016" s="9"/>
      <c r="AJ1016" s="8"/>
      <c r="AK1016" s="8"/>
      <c r="AL1016" s="8"/>
      <c r="AM1016" s="8"/>
      <c r="AN1016" s="8"/>
      <c r="AO1016" s="8"/>
      <c r="AP1016" s="8"/>
      <c r="AQ1016" s="8"/>
      <c r="AS1016" s="36"/>
      <c r="AT1016" s="36"/>
      <c r="AU1016" s="9"/>
      <c r="AV1016" s="8"/>
      <c r="AW1016" s="8"/>
      <c r="AX1016" s="8"/>
      <c r="AY1016" s="8"/>
      <c r="AZ1016" s="8"/>
      <c r="BA1016" s="8"/>
      <c r="BB1016" s="8"/>
      <c r="BC1016" s="8"/>
    </row>
    <row r="1017" spans="1:55" x14ac:dyDescent="0.25">
      <c r="A1017" s="45">
        <v>61.6</v>
      </c>
      <c r="B1017" s="47" t="b">
        <v>1</v>
      </c>
      <c r="U1017" s="36"/>
      <c r="V1017" s="36"/>
      <c r="W1017" s="9"/>
      <c r="X1017" s="8"/>
      <c r="Y1017" s="8"/>
      <c r="Z1017" s="8"/>
      <c r="AA1017" s="8"/>
      <c r="AB1017" s="8"/>
      <c r="AC1017" s="8"/>
      <c r="AD1017" s="8"/>
      <c r="AE1017" s="8"/>
      <c r="AG1017" s="36"/>
      <c r="AH1017" s="36"/>
      <c r="AI1017" s="9"/>
      <c r="AJ1017" s="8"/>
      <c r="AK1017" s="8"/>
      <c r="AL1017" s="8"/>
      <c r="AM1017" s="8"/>
      <c r="AN1017" s="8"/>
      <c r="AO1017" s="8"/>
      <c r="AP1017" s="8"/>
      <c r="AQ1017" s="8"/>
      <c r="AS1017" s="36"/>
      <c r="AT1017" s="36"/>
      <c r="AU1017" s="9"/>
      <c r="AV1017" s="8"/>
      <c r="AW1017" s="8"/>
      <c r="AX1017" s="8"/>
      <c r="AY1017" s="8"/>
      <c r="AZ1017" s="8"/>
      <c r="BA1017" s="8"/>
      <c r="BB1017" s="8"/>
      <c r="BC1017" s="8"/>
    </row>
    <row r="1018" spans="1:55" x14ac:dyDescent="0.25">
      <c r="A1018" s="45">
        <v>61.2</v>
      </c>
      <c r="B1018" s="47" t="b">
        <v>1</v>
      </c>
      <c r="U1018" s="36"/>
      <c r="V1018" s="36"/>
      <c r="W1018" s="9"/>
      <c r="X1018" s="8"/>
      <c r="Y1018" s="8"/>
      <c r="Z1018" s="8"/>
      <c r="AA1018" s="8"/>
      <c r="AB1018" s="8"/>
      <c r="AC1018" s="8"/>
      <c r="AD1018" s="8"/>
      <c r="AE1018" s="8"/>
      <c r="AG1018" s="36"/>
      <c r="AH1018" s="36"/>
      <c r="AI1018" s="9"/>
      <c r="AJ1018" s="8"/>
      <c r="AK1018" s="8"/>
      <c r="AL1018" s="8"/>
      <c r="AM1018" s="8"/>
      <c r="AN1018" s="8"/>
      <c r="AO1018" s="8"/>
      <c r="AP1018" s="8"/>
      <c r="AQ1018" s="8"/>
      <c r="AS1018" s="36"/>
      <c r="AT1018" s="36"/>
      <c r="AU1018" s="9"/>
      <c r="AV1018" s="8"/>
      <c r="AW1018" s="8"/>
      <c r="AX1018" s="8"/>
      <c r="AY1018" s="8"/>
      <c r="AZ1018" s="8"/>
      <c r="BA1018" s="8"/>
      <c r="BB1018" s="8"/>
      <c r="BC1018" s="8"/>
    </row>
    <row r="1019" spans="1:55" x14ac:dyDescent="0.25">
      <c r="A1019" s="45">
        <v>69</v>
      </c>
      <c r="B1019" s="47" t="b">
        <v>1</v>
      </c>
      <c r="U1019" s="36"/>
      <c r="V1019" s="36"/>
      <c r="W1019" s="9"/>
      <c r="X1019" s="8"/>
      <c r="Y1019" s="8"/>
      <c r="Z1019" s="8"/>
      <c r="AA1019" s="8"/>
      <c r="AB1019" s="8"/>
      <c r="AC1019" s="8"/>
      <c r="AD1019" s="8"/>
      <c r="AE1019" s="8"/>
      <c r="AG1019" s="36"/>
      <c r="AH1019" s="36"/>
      <c r="AI1019" s="9"/>
      <c r="AJ1019" s="8"/>
      <c r="AK1019" s="8"/>
      <c r="AL1019" s="8"/>
      <c r="AM1019" s="8"/>
      <c r="AN1019" s="8"/>
      <c r="AO1019" s="8"/>
      <c r="AP1019" s="8"/>
      <c r="AQ1019" s="8"/>
      <c r="AS1019" s="36"/>
      <c r="AT1019" s="36"/>
      <c r="AU1019" s="9"/>
      <c r="AV1019" s="8"/>
      <c r="AW1019" s="8"/>
      <c r="AX1019" s="8"/>
      <c r="AY1019" s="8"/>
      <c r="AZ1019" s="8"/>
      <c r="BA1019" s="8"/>
      <c r="BB1019" s="8"/>
      <c r="BC1019" s="8"/>
    </row>
    <row r="1020" spans="1:55" x14ac:dyDescent="0.25">
      <c r="A1020" s="45">
        <v>66</v>
      </c>
      <c r="B1020" s="47" t="b">
        <v>1</v>
      </c>
      <c r="U1020" s="36"/>
      <c r="V1020" s="36"/>
      <c r="W1020" s="9"/>
      <c r="X1020" s="8"/>
      <c r="Y1020" s="8"/>
      <c r="Z1020" s="8"/>
      <c r="AA1020" s="8"/>
      <c r="AB1020" s="8"/>
      <c r="AC1020" s="8"/>
      <c r="AD1020" s="8"/>
      <c r="AE1020" s="8"/>
      <c r="AG1020" s="36"/>
      <c r="AH1020" s="36"/>
      <c r="AI1020" s="9"/>
      <c r="AJ1020" s="8"/>
      <c r="AK1020" s="8"/>
      <c r="AL1020" s="8"/>
      <c r="AM1020" s="8"/>
      <c r="AN1020" s="8"/>
      <c r="AO1020" s="8"/>
      <c r="AP1020" s="8"/>
      <c r="AQ1020" s="8"/>
      <c r="AS1020" s="36"/>
      <c r="AT1020" s="36"/>
      <c r="AU1020" s="9"/>
      <c r="AV1020" s="8"/>
      <c r="AW1020" s="8"/>
      <c r="AX1020" s="8"/>
      <c r="AY1020" s="8"/>
      <c r="AZ1020" s="8"/>
      <c r="BA1020" s="8"/>
      <c r="BB1020" s="8"/>
      <c r="BC1020" s="8"/>
    </row>
    <row r="1021" spans="1:55" x14ac:dyDescent="0.25">
      <c r="A1021" s="45">
        <v>63</v>
      </c>
      <c r="B1021" s="47" t="b">
        <v>1</v>
      </c>
      <c r="U1021" s="36"/>
      <c r="V1021" s="36"/>
      <c r="W1021" s="9"/>
      <c r="X1021" s="8"/>
      <c r="Y1021" s="8"/>
      <c r="Z1021" s="8"/>
      <c r="AA1021" s="8"/>
      <c r="AB1021" s="8"/>
      <c r="AC1021" s="8"/>
      <c r="AD1021" s="8"/>
      <c r="AE1021" s="8"/>
      <c r="AG1021" s="36"/>
      <c r="AH1021" s="36"/>
      <c r="AI1021" s="9"/>
      <c r="AJ1021" s="8"/>
      <c r="AK1021" s="8"/>
      <c r="AL1021" s="8"/>
      <c r="AM1021" s="8"/>
      <c r="AN1021" s="8"/>
      <c r="AO1021" s="8"/>
      <c r="AP1021" s="8"/>
      <c r="AQ1021" s="8"/>
      <c r="AS1021" s="36"/>
      <c r="AT1021" s="36"/>
      <c r="AU1021" s="9"/>
      <c r="AV1021" s="8"/>
      <c r="AW1021" s="8"/>
      <c r="AX1021" s="8"/>
      <c r="AY1021" s="8"/>
      <c r="AZ1021" s="8"/>
      <c r="BA1021" s="8"/>
      <c r="BB1021" s="8"/>
      <c r="BC1021" s="8"/>
    </row>
    <row r="1022" spans="1:55" x14ac:dyDescent="0.25">
      <c r="A1022" s="45">
        <v>59.9</v>
      </c>
      <c r="B1022" s="47" t="b">
        <v>1</v>
      </c>
      <c r="U1022" s="36"/>
      <c r="V1022" s="36"/>
      <c r="W1022" s="9"/>
      <c r="X1022" s="8"/>
      <c r="Y1022" s="8"/>
      <c r="Z1022" s="8"/>
      <c r="AA1022" s="8"/>
      <c r="AB1022" s="8"/>
      <c r="AC1022" s="8"/>
      <c r="AD1022" s="8"/>
      <c r="AE1022" s="8"/>
      <c r="AG1022" s="36"/>
      <c r="AH1022" s="36"/>
      <c r="AI1022" s="9"/>
      <c r="AJ1022" s="8"/>
      <c r="AK1022" s="8"/>
      <c r="AL1022" s="8"/>
      <c r="AM1022" s="8"/>
      <c r="AN1022" s="8"/>
      <c r="AO1022" s="8"/>
      <c r="AP1022" s="8"/>
      <c r="AQ1022" s="8"/>
      <c r="AS1022" s="36"/>
      <c r="AT1022" s="36"/>
      <c r="AU1022" s="9"/>
      <c r="AV1022" s="8"/>
      <c r="AW1022" s="8"/>
      <c r="AX1022" s="8"/>
      <c r="AY1022" s="8"/>
      <c r="AZ1022" s="8"/>
      <c r="BA1022" s="8"/>
      <c r="BB1022" s="8"/>
      <c r="BC1022" s="8"/>
    </row>
    <row r="1023" spans="1:55" x14ac:dyDescent="0.25">
      <c r="A1023" s="45">
        <v>59.4</v>
      </c>
      <c r="B1023" s="47" t="b">
        <v>1</v>
      </c>
      <c r="U1023" s="36"/>
      <c r="V1023" s="36"/>
      <c r="W1023" s="9"/>
      <c r="X1023" s="8"/>
      <c r="Y1023" s="8"/>
      <c r="Z1023" s="8"/>
      <c r="AA1023" s="8"/>
      <c r="AB1023" s="8"/>
      <c r="AC1023" s="8"/>
      <c r="AD1023" s="8"/>
      <c r="AE1023" s="8"/>
      <c r="AG1023" s="36"/>
      <c r="AH1023" s="36"/>
      <c r="AI1023" s="9"/>
      <c r="AJ1023" s="8"/>
      <c r="AK1023" s="8"/>
      <c r="AL1023" s="8"/>
      <c r="AM1023" s="8"/>
      <c r="AN1023" s="8"/>
      <c r="AO1023" s="8"/>
      <c r="AP1023" s="8"/>
      <c r="AQ1023" s="8"/>
      <c r="AS1023" s="36"/>
      <c r="AT1023" s="36"/>
      <c r="AU1023" s="9"/>
      <c r="AV1023" s="8"/>
      <c r="AW1023" s="8"/>
      <c r="AX1023" s="8"/>
      <c r="AY1023" s="8"/>
      <c r="AZ1023" s="8"/>
      <c r="BA1023" s="8"/>
      <c r="BB1023" s="8"/>
      <c r="BC1023" s="8"/>
    </row>
    <row r="1024" spans="1:55" x14ac:dyDescent="0.25">
      <c r="A1024" s="45">
        <v>58.9</v>
      </c>
      <c r="B1024" s="47" t="b">
        <v>1</v>
      </c>
      <c r="U1024" s="36"/>
      <c r="V1024" s="36"/>
      <c r="W1024" s="9"/>
      <c r="X1024" s="8"/>
      <c r="Y1024" s="8"/>
      <c r="Z1024" s="8"/>
      <c r="AA1024" s="8"/>
      <c r="AB1024" s="8"/>
      <c r="AC1024" s="8"/>
      <c r="AD1024" s="8"/>
      <c r="AE1024" s="8"/>
      <c r="AG1024" s="36"/>
      <c r="AH1024" s="36"/>
      <c r="AI1024" s="9"/>
      <c r="AJ1024" s="8"/>
      <c r="AK1024" s="8"/>
      <c r="AL1024" s="8"/>
      <c r="AM1024" s="8"/>
      <c r="AN1024" s="8"/>
      <c r="AO1024" s="8"/>
      <c r="AP1024" s="8"/>
      <c r="AQ1024" s="8"/>
      <c r="AS1024" s="36"/>
      <c r="AT1024" s="36"/>
      <c r="AU1024" s="9"/>
      <c r="AV1024" s="8"/>
      <c r="AW1024" s="8"/>
      <c r="AX1024" s="8"/>
      <c r="AY1024" s="8"/>
      <c r="AZ1024" s="8"/>
      <c r="BA1024" s="8"/>
      <c r="BB1024" s="8"/>
      <c r="BC1024" s="8"/>
    </row>
    <row r="1025" spans="1:55" x14ac:dyDescent="0.25">
      <c r="A1025" s="45">
        <v>58.3</v>
      </c>
      <c r="B1025" s="47" t="b">
        <v>1</v>
      </c>
      <c r="U1025" s="36"/>
      <c r="V1025" s="36"/>
      <c r="W1025" s="9"/>
      <c r="X1025" s="8"/>
      <c r="Y1025" s="8"/>
      <c r="Z1025" s="8"/>
      <c r="AA1025" s="8"/>
      <c r="AB1025" s="8"/>
      <c r="AC1025" s="8"/>
      <c r="AD1025" s="8"/>
      <c r="AE1025" s="8"/>
      <c r="AG1025" s="36"/>
      <c r="AH1025" s="36"/>
      <c r="AI1025" s="9"/>
      <c r="AJ1025" s="8"/>
      <c r="AK1025" s="8"/>
      <c r="AL1025" s="8"/>
      <c r="AM1025" s="8"/>
      <c r="AN1025" s="8"/>
      <c r="AO1025" s="8"/>
      <c r="AP1025" s="8"/>
      <c r="AQ1025" s="8"/>
      <c r="AS1025" s="36"/>
      <c r="AT1025" s="36"/>
      <c r="AU1025" s="9"/>
      <c r="AV1025" s="8"/>
      <c r="AW1025" s="8"/>
      <c r="AX1025" s="8"/>
      <c r="AY1025" s="8"/>
      <c r="AZ1025" s="8"/>
      <c r="BA1025" s="8"/>
      <c r="BB1025" s="8"/>
      <c r="BC1025" s="8"/>
    </row>
    <row r="1026" spans="1:55" x14ac:dyDescent="0.25">
      <c r="A1026" s="45">
        <v>57.9</v>
      </c>
      <c r="B1026" s="47" t="b">
        <v>1</v>
      </c>
      <c r="U1026" s="36"/>
      <c r="V1026" s="36"/>
      <c r="W1026" s="9"/>
      <c r="X1026" s="8"/>
      <c r="Y1026" s="8"/>
      <c r="Z1026" s="8"/>
      <c r="AA1026" s="8"/>
      <c r="AB1026" s="8"/>
      <c r="AC1026" s="8"/>
      <c r="AD1026" s="8"/>
      <c r="AE1026" s="8"/>
      <c r="AG1026" s="36"/>
      <c r="AH1026" s="36"/>
      <c r="AI1026" s="9"/>
      <c r="AJ1026" s="8"/>
      <c r="AK1026" s="8"/>
      <c r="AL1026" s="8"/>
      <c r="AM1026" s="8"/>
      <c r="AN1026" s="8"/>
      <c r="AO1026" s="8"/>
      <c r="AP1026" s="8"/>
      <c r="AQ1026" s="8"/>
      <c r="AS1026" s="36"/>
      <c r="AT1026" s="36"/>
      <c r="AU1026" s="9"/>
      <c r="AV1026" s="8"/>
      <c r="AW1026" s="8"/>
      <c r="AX1026" s="8"/>
      <c r="AY1026" s="8"/>
      <c r="AZ1026" s="8"/>
      <c r="BA1026" s="8"/>
      <c r="BB1026" s="8"/>
      <c r="BC1026" s="8"/>
    </row>
    <row r="1027" spans="1:55" x14ac:dyDescent="0.25">
      <c r="A1027" s="45">
        <v>57.6</v>
      </c>
      <c r="B1027" s="47" t="b">
        <v>1</v>
      </c>
      <c r="U1027" s="36"/>
      <c r="V1027" s="36"/>
      <c r="W1027" s="9"/>
      <c r="X1027" s="8"/>
      <c r="Y1027" s="8"/>
      <c r="Z1027" s="8"/>
      <c r="AA1027" s="8"/>
      <c r="AB1027" s="8"/>
      <c r="AC1027" s="8"/>
      <c r="AD1027" s="8"/>
      <c r="AE1027" s="8"/>
      <c r="AG1027" s="36"/>
      <c r="AH1027" s="36"/>
      <c r="AI1027" s="9"/>
      <c r="AJ1027" s="8"/>
      <c r="AK1027" s="8"/>
      <c r="AL1027" s="8"/>
      <c r="AM1027" s="8"/>
      <c r="AN1027" s="8"/>
      <c r="AO1027" s="8"/>
      <c r="AP1027" s="8"/>
      <c r="AQ1027" s="8"/>
      <c r="AS1027" s="36"/>
      <c r="AT1027" s="36"/>
      <c r="AU1027" s="9"/>
      <c r="AV1027" s="8"/>
      <c r="AW1027" s="8"/>
      <c r="AX1027" s="8"/>
      <c r="AY1027" s="8"/>
      <c r="AZ1027" s="8"/>
      <c r="BA1027" s="8"/>
      <c r="BB1027" s="8"/>
      <c r="BC1027" s="8"/>
    </row>
    <row r="1028" spans="1:55" x14ac:dyDescent="0.25">
      <c r="A1028" s="45">
        <v>57.4</v>
      </c>
      <c r="B1028" s="47" t="b">
        <v>1</v>
      </c>
      <c r="U1028" s="36"/>
      <c r="V1028" s="36"/>
      <c r="W1028" s="9"/>
      <c r="X1028" s="8"/>
      <c r="Y1028" s="8"/>
      <c r="Z1028" s="8"/>
      <c r="AA1028" s="8"/>
      <c r="AB1028" s="8"/>
      <c r="AC1028" s="8"/>
      <c r="AD1028" s="8"/>
      <c r="AE1028" s="8"/>
      <c r="AG1028" s="36"/>
      <c r="AH1028" s="36"/>
      <c r="AI1028" s="9"/>
      <c r="AJ1028" s="8"/>
      <c r="AK1028" s="8"/>
      <c r="AL1028" s="8"/>
      <c r="AM1028" s="8"/>
      <c r="AN1028" s="8"/>
      <c r="AO1028" s="8"/>
      <c r="AP1028" s="8"/>
      <c r="AQ1028" s="8"/>
      <c r="AS1028" s="36"/>
      <c r="AT1028" s="36"/>
      <c r="AU1028" s="9"/>
      <c r="AV1028" s="8"/>
      <c r="AW1028" s="8"/>
      <c r="AX1028" s="8"/>
      <c r="AY1028" s="8"/>
      <c r="AZ1028" s="8"/>
      <c r="BA1028" s="8"/>
      <c r="BB1028" s="8"/>
      <c r="BC1028" s="8"/>
    </row>
    <row r="1029" spans="1:55" x14ac:dyDescent="0.25">
      <c r="A1029" s="45">
        <v>57.2</v>
      </c>
      <c r="B1029" s="47" t="b">
        <v>1</v>
      </c>
      <c r="U1029" s="36"/>
      <c r="V1029" s="36"/>
      <c r="W1029" s="9"/>
      <c r="X1029" s="8"/>
      <c r="Y1029" s="8"/>
      <c r="Z1029" s="8"/>
      <c r="AA1029" s="8"/>
      <c r="AB1029" s="8"/>
      <c r="AC1029" s="8"/>
      <c r="AD1029" s="8"/>
      <c r="AE1029" s="8"/>
      <c r="AG1029" s="36"/>
      <c r="AH1029" s="36"/>
      <c r="AI1029" s="9"/>
      <c r="AJ1029" s="8"/>
      <c r="AK1029" s="8"/>
      <c r="AL1029" s="8"/>
      <c r="AM1029" s="8"/>
      <c r="AN1029" s="8"/>
      <c r="AO1029" s="8"/>
      <c r="AP1029" s="8"/>
      <c r="AQ1029" s="8"/>
      <c r="AS1029" s="36"/>
      <c r="AT1029" s="36"/>
      <c r="AU1029" s="9"/>
      <c r="AV1029" s="8"/>
      <c r="AW1029" s="8"/>
      <c r="AX1029" s="8"/>
      <c r="AY1029" s="8"/>
      <c r="AZ1029" s="8"/>
      <c r="BA1029" s="8"/>
      <c r="BB1029" s="8"/>
      <c r="BC1029" s="8"/>
    </row>
    <row r="1030" spans="1:55" x14ac:dyDescent="0.25">
      <c r="A1030" s="45">
        <v>81</v>
      </c>
      <c r="B1030" s="47" t="b">
        <v>1</v>
      </c>
      <c r="U1030" s="36"/>
      <c r="V1030" s="36"/>
      <c r="W1030" s="9"/>
      <c r="X1030" s="8"/>
      <c r="Y1030" s="8"/>
      <c r="Z1030" s="8"/>
      <c r="AA1030" s="8"/>
      <c r="AB1030" s="8"/>
      <c r="AC1030" s="8"/>
      <c r="AD1030" s="8"/>
      <c r="AE1030" s="8"/>
      <c r="AG1030" s="36"/>
      <c r="AH1030" s="36"/>
      <c r="AI1030" s="9"/>
      <c r="AJ1030" s="8"/>
      <c r="AK1030" s="8"/>
      <c r="AL1030" s="8"/>
      <c r="AM1030" s="8"/>
      <c r="AN1030" s="8"/>
      <c r="AO1030" s="8"/>
      <c r="AP1030" s="8"/>
      <c r="AQ1030" s="8"/>
      <c r="AS1030" s="36"/>
      <c r="AT1030" s="36"/>
      <c r="AU1030" s="9"/>
      <c r="AV1030" s="8"/>
      <c r="AW1030" s="8"/>
      <c r="AX1030" s="8"/>
      <c r="AY1030" s="8"/>
      <c r="AZ1030" s="8"/>
      <c r="BA1030" s="8"/>
      <c r="BB1030" s="8"/>
      <c r="BC1030" s="8"/>
    </row>
    <row r="1031" spans="1:55" x14ac:dyDescent="0.25">
      <c r="A1031" s="45">
        <v>88</v>
      </c>
      <c r="B1031" s="47" t="b">
        <v>1</v>
      </c>
      <c r="U1031" s="36"/>
      <c r="V1031" s="36"/>
      <c r="W1031" s="9"/>
      <c r="X1031" s="8"/>
      <c r="Y1031" s="8"/>
      <c r="Z1031" s="8"/>
      <c r="AA1031" s="8"/>
      <c r="AB1031" s="8"/>
      <c r="AC1031" s="8"/>
      <c r="AD1031" s="8"/>
      <c r="AE1031" s="8"/>
      <c r="AG1031" s="36"/>
      <c r="AH1031" s="36"/>
      <c r="AI1031" s="9"/>
      <c r="AJ1031" s="8"/>
      <c r="AK1031" s="8"/>
      <c r="AL1031" s="8"/>
      <c r="AM1031" s="8"/>
      <c r="AN1031" s="8"/>
      <c r="AO1031" s="8"/>
      <c r="AP1031" s="8"/>
      <c r="AQ1031" s="8"/>
      <c r="AS1031" s="36"/>
      <c r="AT1031" s="36"/>
      <c r="AU1031" s="9"/>
      <c r="AV1031" s="8"/>
      <c r="AW1031" s="8"/>
      <c r="AX1031" s="8"/>
      <c r="AY1031" s="8"/>
      <c r="AZ1031" s="8"/>
      <c r="BA1031" s="8"/>
      <c r="BB1031" s="8"/>
      <c r="BC1031" s="8"/>
    </row>
    <row r="1032" spans="1:55" x14ac:dyDescent="0.25">
      <c r="A1032" s="45">
        <v>86</v>
      </c>
      <c r="B1032" s="47" t="b">
        <v>1</v>
      </c>
      <c r="U1032" s="36"/>
      <c r="V1032" s="36"/>
      <c r="W1032" s="9"/>
      <c r="X1032" s="8"/>
      <c r="Y1032" s="8"/>
      <c r="Z1032" s="8"/>
      <c r="AA1032" s="8"/>
      <c r="AB1032" s="8"/>
      <c r="AC1032" s="8"/>
      <c r="AD1032" s="8"/>
      <c r="AE1032" s="8"/>
      <c r="AG1032" s="36"/>
      <c r="AH1032" s="36"/>
      <c r="AI1032" s="9"/>
      <c r="AJ1032" s="8"/>
      <c r="AK1032" s="8"/>
      <c r="AL1032" s="8"/>
      <c r="AM1032" s="8"/>
      <c r="AN1032" s="8"/>
      <c r="AO1032" s="8"/>
      <c r="AP1032" s="8"/>
      <c r="AQ1032" s="8"/>
      <c r="AS1032" s="36"/>
      <c r="AT1032" s="36"/>
      <c r="AU1032" s="9"/>
      <c r="AV1032" s="8"/>
      <c r="AW1032" s="8"/>
      <c r="AX1032" s="8"/>
      <c r="AY1032" s="8"/>
      <c r="AZ1032" s="8"/>
      <c r="BA1032" s="8"/>
      <c r="BB1032" s="8"/>
      <c r="BC1032" s="8"/>
    </row>
    <row r="1033" spans="1:55" x14ac:dyDescent="0.25">
      <c r="A1033" s="45">
        <v>84</v>
      </c>
      <c r="B1033" s="47" t="b">
        <v>1</v>
      </c>
      <c r="U1033" s="36"/>
      <c r="V1033" s="36"/>
      <c r="W1033" s="9"/>
      <c r="X1033" s="8"/>
      <c r="Y1033" s="8"/>
      <c r="Z1033" s="8"/>
      <c r="AA1033" s="8"/>
      <c r="AB1033" s="8"/>
      <c r="AC1033" s="8"/>
      <c r="AD1033" s="8"/>
      <c r="AE1033" s="8"/>
      <c r="AG1033" s="36"/>
      <c r="AH1033" s="36"/>
      <c r="AI1033" s="9"/>
      <c r="AJ1033" s="8"/>
      <c r="AK1033" s="8"/>
      <c r="AL1033" s="8"/>
      <c r="AM1033" s="8"/>
      <c r="AN1033" s="8"/>
      <c r="AO1033" s="8"/>
      <c r="AP1033" s="8"/>
      <c r="AQ1033" s="8"/>
      <c r="AS1033" s="36"/>
      <c r="AT1033" s="36"/>
      <c r="AU1033" s="9"/>
      <c r="AV1033" s="8"/>
      <c r="AW1033" s="8"/>
      <c r="AX1033" s="8"/>
      <c r="AY1033" s="8"/>
      <c r="AZ1033" s="8"/>
      <c r="BA1033" s="8"/>
      <c r="BB1033" s="8"/>
      <c r="BC1033" s="8"/>
    </row>
    <row r="1034" spans="1:55" x14ac:dyDescent="0.25">
      <c r="A1034" s="45">
        <v>85</v>
      </c>
      <c r="B1034" s="47" t="b">
        <v>1</v>
      </c>
      <c r="U1034" s="36"/>
      <c r="V1034" s="36"/>
      <c r="W1034" s="9"/>
      <c r="X1034" s="8"/>
      <c r="Y1034" s="8"/>
      <c r="Z1034" s="8"/>
      <c r="AA1034" s="8"/>
      <c r="AB1034" s="8"/>
      <c r="AC1034" s="8"/>
      <c r="AD1034" s="8"/>
      <c r="AE1034" s="8"/>
      <c r="AG1034" s="36"/>
      <c r="AH1034" s="36"/>
      <c r="AI1034" s="9"/>
      <c r="AJ1034" s="8"/>
      <c r="AK1034" s="8"/>
      <c r="AL1034" s="8"/>
      <c r="AM1034" s="8"/>
      <c r="AN1034" s="8"/>
      <c r="AO1034" s="8"/>
      <c r="AP1034" s="8"/>
      <c r="AQ1034" s="8"/>
      <c r="AS1034" s="36"/>
      <c r="AT1034" s="36"/>
      <c r="AU1034" s="9"/>
      <c r="AV1034" s="8"/>
      <c r="AW1034" s="8"/>
      <c r="AX1034" s="8"/>
      <c r="AY1034" s="8"/>
      <c r="AZ1034" s="8"/>
      <c r="BA1034" s="8"/>
      <c r="BB1034" s="8"/>
      <c r="BC1034" s="8"/>
    </row>
    <row r="1035" spans="1:55" x14ac:dyDescent="0.25">
      <c r="A1035" s="45">
        <v>83</v>
      </c>
      <c r="B1035" s="47" t="b">
        <v>1</v>
      </c>
      <c r="U1035" s="36"/>
      <c r="V1035" s="36"/>
      <c r="W1035" s="9"/>
      <c r="X1035" s="8"/>
      <c r="Y1035" s="8"/>
      <c r="Z1035" s="8"/>
      <c r="AA1035" s="8"/>
      <c r="AB1035" s="8"/>
      <c r="AC1035" s="8"/>
      <c r="AD1035" s="8"/>
      <c r="AE1035" s="8"/>
      <c r="AG1035" s="36"/>
      <c r="AH1035" s="36"/>
      <c r="AI1035" s="9"/>
      <c r="AJ1035" s="8"/>
      <c r="AK1035" s="8"/>
      <c r="AL1035" s="8"/>
      <c r="AM1035" s="8"/>
      <c r="AN1035" s="8"/>
      <c r="AO1035" s="8"/>
      <c r="AP1035" s="8"/>
      <c r="AQ1035" s="8"/>
      <c r="AS1035" s="36"/>
      <c r="AT1035" s="36"/>
      <c r="AU1035" s="9"/>
      <c r="AV1035" s="8"/>
      <c r="AW1035" s="8"/>
      <c r="AX1035" s="8"/>
      <c r="AY1035" s="8"/>
      <c r="AZ1035" s="8"/>
      <c r="BA1035" s="8"/>
      <c r="BB1035" s="8"/>
      <c r="BC1035" s="8"/>
    </row>
    <row r="1036" spans="1:55" x14ac:dyDescent="0.25">
      <c r="A1036" s="45">
        <v>80</v>
      </c>
      <c r="B1036" s="47" t="b">
        <v>1</v>
      </c>
      <c r="U1036" s="36"/>
      <c r="V1036" s="36"/>
      <c r="W1036" s="9"/>
      <c r="X1036" s="8"/>
      <c r="Y1036" s="8"/>
      <c r="Z1036" s="8"/>
      <c r="AA1036" s="8"/>
      <c r="AB1036" s="8"/>
      <c r="AC1036" s="8"/>
      <c r="AD1036" s="8"/>
      <c r="AE1036" s="8"/>
      <c r="AG1036" s="36"/>
      <c r="AH1036" s="36"/>
      <c r="AI1036" s="9"/>
      <c r="AJ1036" s="8"/>
      <c r="AK1036" s="8"/>
      <c r="AL1036" s="8"/>
      <c r="AM1036" s="8"/>
      <c r="AN1036" s="8"/>
      <c r="AO1036" s="8"/>
      <c r="AP1036" s="8"/>
      <c r="AQ1036" s="8"/>
      <c r="AS1036" s="36"/>
      <c r="AT1036" s="36"/>
      <c r="AU1036" s="9"/>
      <c r="AV1036" s="8"/>
      <c r="AW1036" s="8"/>
      <c r="AX1036" s="8"/>
      <c r="AY1036" s="8"/>
      <c r="AZ1036" s="8"/>
      <c r="BA1036" s="8"/>
      <c r="BB1036" s="8"/>
      <c r="BC1036" s="8"/>
    </row>
    <row r="1037" spans="1:55" x14ac:dyDescent="0.25">
      <c r="A1037" s="45">
        <v>79.900000000000006</v>
      </c>
      <c r="B1037" s="47" t="b">
        <v>1</v>
      </c>
      <c r="U1037" s="36"/>
      <c r="V1037" s="36"/>
      <c r="W1037" s="9"/>
      <c r="X1037" s="8"/>
      <c r="Y1037" s="8"/>
      <c r="Z1037" s="8"/>
      <c r="AA1037" s="8"/>
      <c r="AB1037" s="8"/>
      <c r="AC1037" s="8"/>
      <c r="AD1037" s="8"/>
      <c r="AE1037" s="8"/>
      <c r="AG1037" s="36"/>
      <c r="AH1037" s="36"/>
      <c r="AI1037" s="9"/>
      <c r="AJ1037" s="8"/>
      <c r="AK1037" s="8"/>
      <c r="AL1037" s="8"/>
      <c r="AM1037" s="8"/>
      <c r="AN1037" s="8"/>
      <c r="AO1037" s="8"/>
      <c r="AP1037" s="8"/>
      <c r="AQ1037" s="8"/>
      <c r="AS1037" s="36"/>
      <c r="AT1037" s="36"/>
      <c r="AU1037" s="9"/>
      <c r="AV1037" s="8"/>
      <c r="AW1037" s="8"/>
      <c r="AX1037" s="8"/>
      <c r="AY1037" s="8"/>
      <c r="AZ1037" s="8"/>
      <c r="BA1037" s="8"/>
      <c r="BB1037" s="8"/>
      <c r="BC1037" s="8"/>
    </row>
    <row r="1038" spans="1:55" x14ac:dyDescent="0.25">
      <c r="A1038" s="45">
        <v>79.400000000000006</v>
      </c>
      <c r="B1038" s="47" t="b">
        <v>1</v>
      </c>
      <c r="U1038" s="36"/>
      <c r="V1038" s="36"/>
      <c r="W1038" s="9"/>
      <c r="X1038" s="8"/>
      <c r="Y1038" s="8"/>
      <c r="Z1038" s="8"/>
      <c r="AA1038" s="8"/>
      <c r="AB1038" s="8"/>
      <c r="AC1038" s="8"/>
      <c r="AD1038" s="8"/>
      <c r="AE1038" s="8"/>
      <c r="AG1038" s="36"/>
      <c r="AH1038" s="36"/>
      <c r="AI1038" s="9"/>
      <c r="AJ1038" s="8"/>
      <c r="AK1038" s="8"/>
      <c r="AL1038" s="8"/>
      <c r="AM1038" s="8"/>
      <c r="AN1038" s="8"/>
      <c r="AO1038" s="8"/>
      <c r="AP1038" s="8"/>
      <c r="AQ1038" s="8"/>
      <c r="AS1038" s="36"/>
      <c r="AT1038" s="36"/>
      <c r="AU1038" s="9"/>
      <c r="AV1038" s="8"/>
      <c r="AW1038" s="8"/>
      <c r="AX1038" s="8"/>
      <c r="AY1038" s="8"/>
      <c r="AZ1038" s="8"/>
      <c r="BA1038" s="8"/>
      <c r="BB1038" s="8"/>
      <c r="BC1038" s="8"/>
    </row>
    <row r="1039" spans="1:55" x14ac:dyDescent="0.25">
      <c r="A1039" s="45">
        <v>79.7</v>
      </c>
      <c r="B1039" s="47" t="b">
        <v>1</v>
      </c>
      <c r="U1039" s="36"/>
      <c r="V1039" s="36"/>
      <c r="W1039" s="9"/>
      <c r="X1039" s="8"/>
      <c r="Y1039" s="8"/>
      <c r="Z1039" s="8"/>
      <c r="AA1039" s="8"/>
      <c r="AB1039" s="8"/>
      <c r="AC1039" s="8"/>
      <c r="AD1039" s="8"/>
      <c r="AE1039" s="8"/>
      <c r="AG1039" s="36"/>
      <c r="AH1039" s="36"/>
      <c r="AI1039" s="9"/>
      <c r="AJ1039" s="8"/>
      <c r="AK1039" s="8"/>
      <c r="AL1039" s="8"/>
      <c r="AM1039" s="8"/>
      <c r="AN1039" s="8"/>
      <c r="AO1039" s="8"/>
      <c r="AP1039" s="8"/>
      <c r="AQ1039" s="8"/>
      <c r="AS1039" s="36"/>
      <c r="AT1039" s="36"/>
      <c r="AU1039" s="9"/>
      <c r="AV1039" s="8"/>
      <c r="AW1039" s="8"/>
      <c r="AX1039" s="8"/>
      <c r="AY1039" s="8"/>
      <c r="AZ1039" s="8"/>
      <c r="BA1039" s="8"/>
      <c r="BB1039" s="8"/>
      <c r="BC1039" s="8"/>
    </row>
    <row r="1040" spans="1:55" x14ac:dyDescent="0.25">
      <c r="A1040" s="45">
        <v>79.3</v>
      </c>
      <c r="B1040" s="47" t="b">
        <v>1</v>
      </c>
      <c r="U1040" s="36"/>
      <c r="V1040" s="36"/>
      <c r="W1040" s="9"/>
      <c r="X1040" s="8"/>
      <c r="Y1040" s="8"/>
      <c r="Z1040" s="8"/>
      <c r="AA1040" s="8"/>
      <c r="AB1040" s="8"/>
      <c r="AC1040" s="8"/>
      <c r="AD1040" s="8"/>
      <c r="AE1040" s="8"/>
      <c r="AG1040" s="36"/>
      <c r="AH1040" s="36"/>
      <c r="AI1040" s="9"/>
      <c r="AJ1040" s="8"/>
      <c r="AK1040" s="8"/>
      <c r="AL1040" s="8"/>
      <c r="AM1040" s="8"/>
      <c r="AN1040" s="8"/>
      <c r="AO1040" s="8"/>
      <c r="AP1040" s="8"/>
      <c r="AQ1040" s="8"/>
      <c r="AS1040" s="36"/>
      <c r="AT1040" s="36"/>
      <c r="AU1040" s="9"/>
      <c r="AV1040" s="8"/>
      <c r="AW1040" s="8"/>
      <c r="AX1040" s="8"/>
      <c r="AY1040" s="8"/>
      <c r="AZ1040" s="8"/>
      <c r="BA1040" s="8"/>
      <c r="BB1040" s="8"/>
      <c r="BC1040" s="8"/>
    </row>
    <row r="1041" spans="1:55" x14ac:dyDescent="0.25">
      <c r="A1041" s="45">
        <v>79.2</v>
      </c>
      <c r="B1041" s="47" t="b">
        <v>1</v>
      </c>
      <c r="U1041" s="36"/>
      <c r="V1041" s="36"/>
      <c r="W1041" s="9"/>
      <c r="X1041" s="8"/>
      <c r="Y1041" s="8"/>
      <c r="Z1041" s="8"/>
      <c r="AA1041" s="8"/>
      <c r="AB1041" s="8"/>
      <c r="AC1041" s="8"/>
      <c r="AD1041" s="8"/>
      <c r="AE1041" s="8"/>
      <c r="AG1041" s="36"/>
      <c r="AH1041" s="36"/>
      <c r="AI1041" s="9"/>
      <c r="AJ1041" s="8"/>
      <c r="AK1041" s="8"/>
      <c r="AL1041" s="8"/>
      <c r="AM1041" s="8"/>
      <c r="AN1041" s="8"/>
      <c r="AO1041" s="8"/>
      <c r="AP1041" s="8"/>
      <c r="AQ1041" s="8"/>
      <c r="AS1041" s="36"/>
      <c r="AT1041" s="36"/>
      <c r="AU1041" s="9"/>
      <c r="AV1041" s="8"/>
      <c r="AW1041" s="8"/>
      <c r="AX1041" s="8"/>
      <c r="AY1041" s="8"/>
      <c r="AZ1041" s="8"/>
      <c r="BA1041" s="8"/>
      <c r="BB1041" s="8"/>
      <c r="BC1041" s="8"/>
    </row>
    <row r="1042" spans="1:55" x14ac:dyDescent="0.25">
      <c r="A1042" s="45">
        <v>79.099999999999994</v>
      </c>
      <c r="B1042" s="47" t="b">
        <v>1</v>
      </c>
      <c r="U1042" s="36"/>
      <c r="V1042" s="36"/>
      <c r="W1042" s="9"/>
      <c r="X1042" s="8"/>
      <c r="Y1042" s="8"/>
      <c r="Z1042" s="8"/>
      <c r="AA1042" s="8"/>
      <c r="AB1042" s="8"/>
      <c r="AC1042" s="8"/>
      <c r="AD1042" s="8"/>
      <c r="AE1042" s="8"/>
      <c r="AG1042" s="36"/>
      <c r="AH1042" s="36"/>
      <c r="AI1042" s="9"/>
      <c r="AJ1042" s="8"/>
      <c r="AK1042" s="8"/>
      <c r="AL1042" s="8"/>
      <c r="AM1042" s="8"/>
      <c r="AN1042" s="8"/>
      <c r="AO1042" s="8"/>
      <c r="AP1042" s="8"/>
      <c r="AQ1042" s="8"/>
      <c r="AS1042" s="36"/>
      <c r="AT1042" s="36"/>
      <c r="AU1042" s="9"/>
      <c r="AV1042" s="8"/>
      <c r="AW1042" s="8"/>
      <c r="AX1042" s="8"/>
      <c r="AY1042" s="8"/>
      <c r="AZ1042" s="8"/>
      <c r="BA1042" s="8"/>
      <c r="BB1042" s="8"/>
      <c r="BC1042" s="8"/>
    </row>
    <row r="1043" spans="1:55" x14ac:dyDescent="0.25">
      <c r="A1043" s="45">
        <v>79</v>
      </c>
      <c r="B1043" s="47" t="b">
        <v>1</v>
      </c>
      <c r="U1043" s="36"/>
      <c r="V1043" s="36"/>
      <c r="W1043" s="9"/>
      <c r="X1043" s="8"/>
      <c r="Y1043" s="8"/>
      <c r="Z1043" s="8"/>
      <c r="AA1043" s="8"/>
      <c r="AB1043" s="8"/>
      <c r="AC1043" s="8"/>
      <c r="AD1043" s="8"/>
      <c r="AE1043" s="8"/>
      <c r="AG1043" s="36"/>
      <c r="AH1043" s="36"/>
      <c r="AI1043" s="9"/>
      <c r="AJ1043" s="8"/>
      <c r="AK1043" s="8"/>
      <c r="AL1043" s="8"/>
      <c r="AM1043" s="8"/>
      <c r="AN1043" s="8"/>
      <c r="AO1043" s="8"/>
      <c r="AP1043" s="8"/>
      <c r="AQ1043" s="8"/>
      <c r="AS1043" s="36"/>
      <c r="AT1043" s="36"/>
      <c r="AU1043" s="9"/>
      <c r="AV1043" s="8"/>
      <c r="AW1043" s="8"/>
      <c r="AX1043" s="8"/>
      <c r="AY1043" s="8"/>
      <c r="AZ1043" s="8"/>
      <c r="BA1043" s="8"/>
      <c r="BB1043" s="8"/>
      <c r="BC1043" s="8"/>
    </row>
    <row r="1044" spans="1:55" x14ac:dyDescent="0.25">
      <c r="A1044" s="45">
        <v>78.7</v>
      </c>
      <c r="B1044" s="47" t="b">
        <v>1</v>
      </c>
      <c r="U1044" s="36"/>
      <c r="V1044" s="36"/>
      <c r="W1044" s="9"/>
      <c r="X1044" s="8"/>
      <c r="Y1044" s="8"/>
      <c r="Z1044" s="8"/>
      <c r="AA1044" s="8"/>
      <c r="AB1044" s="8"/>
      <c r="AC1044" s="8"/>
      <c r="AD1044" s="8"/>
      <c r="AE1044" s="8"/>
      <c r="AG1044" s="36"/>
      <c r="AH1044" s="36"/>
      <c r="AI1044" s="9"/>
      <c r="AJ1044" s="8"/>
      <c r="AK1044" s="8"/>
      <c r="AL1044" s="8"/>
      <c r="AM1044" s="8"/>
      <c r="AN1044" s="8"/>
      <c r="AO1044" s="8"/>
      <c r="AP1044" s="8"/>
      <c r="AQ1044" s="8"/>
      <c r="AS1044" s="36"/>
      <c r="AT1044" s="36"/>
      <c r="AU1044" s="9"/>
      <c r="AV1044" s="8"/>
      <c r="AW1044" s="8"/>
      <c r="AX1044" s="8"/>
      <c r="AY1044" s="8"/>
      <c r="AZ1044" s="8"/>
      <c r="BA1044" s="8"/>
      <c r="BB1044" s="8"/>
      <c r="BC1044" s="8"/>
    </row>
    <row r="1045" spans="1:55" x14ac:dyDescent="0.25">
      <c r="A1045" s="45">
        <v>78.2</v>
      </c>
      <c r="B1045" s="47" t="b">
        <v>1</v>
      </c>
      <c r="U1045" s="36"/>
      <c r="V1045" s="36"/>
      <c r="W1045" s="9"/>
      <c r="X1045" s="8"/>
      <c r="Y1045" s="8"/>
      <c r="Z1045" s="8"/>
      <c r="AA1045" s="8"/>
      <c r="AB1045" s="8"/>
      <c r="AC1045" s="8"/>
      <c r="AD1045" s="8"/>
      <c r="AE1045" s="8"/>
      <c r="AG1045" s="36"/>
      <c r="AH1045" s="36"/>
      <c r="AI1045" s="9"/>
      <c r="AJ1045" s="8"/>
      <c r="AK1045" s="8"/>
      <c r="AL1045" s="8"/>
      <c r="AM1045" s="8"/>
      <c r="AN1045" s="8"/>
      <c r="AO1045" s="8"/>
      <c r="AP1045" s="8"/>
      <c r="AQ1045" s="8"/>
      <c r="AS1045" s="36"/>
      <c r="AT1045" s="36"/>
      <c r="AU1045" s="9"/>
      <c r="AV1045" s="8"/>
      <c r="AW1045" s="8"/>
      <c r="AX1045" s="8"/>
      <c r="AY1045" s="8"/>
      <c r="AZ1045" s="8"/>
      <c r="BA1045" s="8"/>
      <c r="BB1045" s="8"/>
      <c r="BC1045" s="8"/>
    </row>
    <row r="1046" spans="1:55" x14ac:dyDescent="0.25">
      <c r="A1046" s="45">
        <v>73.599999999999994</v>
      </c>
      <c r="B1046" s="47" t="b">
        <v>1</v>
      </c>
      <c r="U1046" s="36"/>
      <c r="V1046" s="36"/>
      <c r="W1046" s="9"/>
      <c r="X1046" s="8"/>
      <c r="Y1046" s="8"/>
      <c r="Z1046" s="8"/>
      <c r="AA1046" s="8"/>
      <c r="AB1046" s="8"/>
      <c r="AC1046" s="8"/>
      <c r="AD1046" s="8"/>
      <c r="AE1046" s="8"/>
      <c r="AG1046" s="36"/>
      <c r="AH1046" s="36"/>
      <c r="AI1046" s="9"/>
      <c r="AJ1046" s="8"/>
      <c r="AK1046" s="8"/>
      <c r="AL1046" s="8"/>
      <c r="AM1046" s="8"/>
      <c r="AN1046" s="8"/>
      <c r="AO1046" s="8"/>
      <c r="AP1046" s="8"/>
      <c r="AQ1046" s="8"/>
      <c r="AS1046" s="36"/>
      <c r="AT1046" s="36"/>
      <c r="AU1046" s="9"/>
      <c r="AV1046" s="8"/>
      <c r="AW1046" s="8"/>
      <c r="AX1046" s="8"/>
      <c r="AY1046" s="8"/>
      <c r="AZ1046" s="8"/>
      <c r="BA1046" s="8"/>
      <c r="BB1046" s="8"/>
      <c r="BC1046" s="8"/>
    </row>
    <row r="1047" spans="1:55" x14ac:dyDescent="0.25">
      <c r="A1047" s="45">
        <v>73.5</v>
      </c>
      <c r="B1047" s="47" t="b">
        <v>1</v>
      </c>
      <c r="U1047" s="36"/>
      <c r="V1047" s="36"/>
      <c r="W1047" s="9"/>
      <c r="X1047" s="8"/>
      <c r="Y1047" s="8"/>
      <c r="Z1047" s="8"/>
      <c r="AA1047" s="8"/>
      <c r="AB1047" s="8"/>
      <c r="AC1047" s="8"/>
      <c r="AD1047" s="8"/>
      <c r="AE1047" s="8"/>
      <c r="AG1047" s="36"/>
      <c r="AH1047" s="36"/>
      <c r="AI1047" s="9"/>
      <c r="AJ1047" s="8"/>
      <c r="AK1047" s="8"/>
      <c r="AL1047" s="8"/>
      <c r="AM1047" s="8"/>
      <c r="AN1047" s="8"/>
      <c r="AO1047" s="8"/>
      <c r="AP1047" s="8"/>
      <c r="AQ1047" s="8"/>
      <c r="AS1047" s="36"/>
      <c r="AT1047" s="36"/>
      <c r="AU1047" s="9"/>
      <c r="AV1047" s="8"/>
      <c r="AW1047" s="8"/>
      <c r="AX1047" s="8"/>
      <c r="AY1047" s="8"/>
      <c r="AZ1047" s="8"/>
      <c r="BA1047" s="8"/>
      <c r="BB1047" s="8"/>
      <c r="BC1047" s="8"/>
    </row>
    <row r="1048" spans="1:55" x14ac:dyDescent="0.25">
      <c r="A1048" s="45">
        <v>73.3</v>
      </c>
      <c r="B1048" s="47" t="b">
        <v>1</v>
      </c>
      <c r="U1048" s="36"/>
      <c r="V1048" s="36"/>
      <c r="W1048" s="9"/>
      <c r="X1048" s="8"/>
      <c r="Y1048" s="8"/>
      <c r="Z1048" s="8"/>
      <c r="AA1048" s="8"/>
      <c r="AB1048" s="8"/>
      <c r="AC1048" s="8"/>
      <c r="AD1048" s="8"/>
      <c r="AE1048" s="8"/>
      <c r="AG1048" s="36"/>
      <c r="AH1048" s="36"/>
      <c r="AI1048" s="9"/>
      <c r="AJ1048" s="8"/>
      <c r="AK1048" s="8"/>
      <c r="AL1048" s="8"/>
      <c r="AM1048" s="8"/>
      <c r="AN1048" s="8"/>
      <c r="AO1048" s="8"/>
      <c r="AP1048" s="8"/>
      <c r="AQ1048" s="8"/>
      <c r="AS1048" s="36"/>
      <c r="AT1048" s="36"/>
      <c r="AU1048" s="9"/>
      <c r="AV1048" s="8"/>
      <c r="AW1048" s="8"/>
      <c r="AX1048" s="8"/>
      <c r="AY1048" s="8"/>
      <c r="AZ1048" s="8"/>
      <c r="BA1048" s="8"/>
      <c r="BB1048" s="8"/>
      <c r="BC1048" s="8"/>
    </row>
    <row r="1049" spans="1:55" x14ac:dyDescent="0.25">
      <c r="A1049" s="45">
        <v>73.099999999999994</v>
      </c>
      <c r="B1049" s="47" t="b">
        <v>1</v>
      </c>
      <c r="U1049" s="36"/>
      <c r="V1049" s="36"/>
      <c r="W1049" s="9"/>
      <c r="X1049" s="8"/>
      <c r="Y1049" s="8"/>
      <c r="Z1049" s="8"/>
      <c r="AA1049" s="8"/>
      <c r="AB1049" s="8"/>
      <c r="AC1049" s="8"/>
      <c r="AD1049" s="8"/>
      <c r="AE1049" s="8"/>
      <c r="AG1049" s="36"/>
      <c r="AH1049" s="36"/>
      <c r="AI1049" s="9"/>
      <c r="AJ1049" s="8"/>
      <c r="AK1049" s="8"/>
      <c r="AL1049" s="8"/>
      <c r="AM1049" s="8"/>
      <c r="AN1049" s="8"/>
      <c r="AO1049" s="8"/>
      <c r="AP1049" s="8"/>
      <c r="AQ1049" s="8"/>
      <c r="AS1049" s="36"/>
      <c r="AT1049" s="36"/>
      <c r="AU1049" s="9"/>
      <c r="AV1049" s="8"/>
      <c r="AW1049" s="8"/>
      <c r="AX1049" s="8"/>
      <c r="AY1049" s="8"/>
      <c r="AZ1049" s="8"/>
      <c r="BA1049" s="8"/>
      <c r="BB1049" s="8"/>
      <c r="BC1049" s="8"/>
    </row>
    <row r="1050" spans="1:55" x14ac:dyDescent="0.25">
      <c r="A1050" s="45">
        <v>72.900000000000006</v>
      </c>
      <c r="B1050" s="47" t="b">
        <v>1</v>
      </c>
      <c r="U1050" s="36"/>
      <c r="V1050" s="36"/>
      <c r="W1050" s="9"/>
      <c r="X1050" s="8"/>
      <c r="Y1050" s="8"/>
      <c r="Z1050" s="8"/>
      <c r="AA1050" s="8"/>
      <c r="AB1050" s="8"/>
      <c r="AC1050" s="8"/>
      <c r="AD1050" s="8"/>
      <c r="AE1050" s="8"/>
      <c r="AG1050" s="36"/>
      <c r="AH1050" s="36"/>
      <c r="AI1050" s="9"/>
      <c r="AJ1050" s="8"/>
      <c r="AK1050" s="8"/>
      <c r="AL1050" s="8"/>
      <c r="AM1050" s="8"/>
      <c r="AN1050" s="8"/>
      <c r="AO1050" s="8"/>
      <c r="AP1050" s="8"/>
      <c r="AQ1050" s="8"/>
      <c r="AS1050" s="36"/>
      <c r="AT1050" s="36"/>
      <c r="AU1050" s="9"/>
      <c r="AV1050" s="8"/>
      <c r="AW1050" s="8"/>
      <c r="AX1050" s="8"/>
      <c r="AY1050" s="8"/>
      <c r="AZ1050" s="8"/>
      <c r="BA1050" s="8"/>
      <c r="BB1050" s="8"/>
      <c r="BC1050" s="8"/>
    </row>
    <row r="1051" spans="1:55" x14ac:dyDescent="0.25">
      <c r="A1051" s="45">
        <v>72.599999999999994</v>
      </c>
      <c r="B1051" s="47" t="b">
        <v>1</v>
      </c>
      <c r="U1051" s="36"/>
      <c r="V1051" s="36"/>
      <c r="W1051" s="9"/>
      <c r="X1051" s="8"/>
      <c r="Y1051" s="8"/>
      <c r="Z1051" s="8"/>
      <c r="AA1051" s="8"/>
      <c r="AB1051" s="8"/>
      <c r="AC1051" s="8"/>
      <c r="AD1051" s="8"/>
      <c r="AE1051" s="8"/>
      <c r="AG1051" s="36"/>
      <c r="AH1051" s="36"/>
      <c r="AI1051" s="9"/>
      <c r="AJ1051" s="8"/>
      <c r="AK1051" s="8"/>
      <c r="AL1051" s="8"/>
      <c r="AM1051" s="8"/>
      <c r="AN1051" s="8"/>
      <c r="AO1051" s="8"/>
      <c r="AP1051" s="8"/>
      <c r="AQ1051" s="8"/>
      <c r="AS1051" s="36"/>
      <c r="AT1051" s="36"/>
      <c r="AU1051" s="9"/>
      <c r="AV1051" s="8"/>
      <c r="AW1051" s="8"/>
      <c r="AX1051" s="8"/>
      <c r="AY1051" s="8"/>
      <c r="AZ1051" s="8"/>
      <c r="BA1051" s="8"/>
      <c r="BB1051" s="8"/>
      <c r="BC1051" s="8"/>
    </row>
    <row r="1052" spans="1:55" x14ac:dyDescent="0.25">
      <c r="A1052" s="45">
        <v>72.400000000000006</v>
      </c>
      <c r="B1052" s="47" t="b">
        <v>1</v>
      </c>
      <c r="U1052" s="36"/>
      <c r="V1052" s="36"/>
      <c r="W1052" s="9"/>
      <c r="X1052" s="8"/>
      <c r="Y1052" s="8"/>
      <c r="Z1052" s="8"/>
      <c r="AA1052" s="8"/>
      <c r="AB1052" s="8"/>
      <c r="AC1052" s="8"/>
      <c r="AD1052" s="8"/>
      <c r="AE1052" s="8"/>
      <c r="AG1052" s="36"/>
      <c r="AH1052" s="36"/>
      <c r="AI1052" s="9"/>
      <c r="AJ1052" s="8"/>
      <c r="AK1052" s="8"/>
      <c r="AL1052" s="8"/>
      <c r="AM1052" s="8"/>
      <c r="AN1052" s="8"/>
      <c r="AO1052" s="8"/>
      <c r="AP1052" s="8"/>
      <c r="AQ1052" s="8"/>
      <c r="AS1052" s="36"/>
      <c r="AT1052" s="36"/>
      <c r="AU1052" s="9"/>
      <c r="AV1052" s="8"/>
      <c r="AW1052" s="8"/>
      <c r="AX1052" s="8"/>
      <c r="AY1052" s="8"/>
      <c r="AZ1052" s="8"/>
      <c r="BA1052" s="8"/>
      <c r="BB1052" s="8"/>
      <c r="BC1052" s="8"/>
    </row>
    <row r="1053" spans="1:55" x14ac:dyDescent="0.25">
      <c r="A1053" s="45">
        <v>72.099999999999994</v>
      </c>
      <c r="B1053" s="47" t="b">
        <v>1</v>
      </c>
      <c r="U1053" s="36"/>
      <c r="V1053" s="36"/>
      <c r="W1053" s="9"/>
      <c r="X1053" s="8"/>
      <c r="Y1053" s="8"/>
      <c r="Z1053" s="8"/>
      <c r="AA1053" s="8"/>
      <c r="AB1053" s="8"/>
      <c r="AC1053" s="8"/>
      <c r="AD1053" s="8"/>
      <c r="AE1053" s="8"/>
      <c r="AG1053" s="36"/>
      <c r="AH1053" s="36"/>
      <c r="AI1053" s="9"/>
      <c r="AJ1053" s="8"/>
      <c r="AK1053" s="8"/>
      <c r="AL1053" s="8"/>
      <c r="AM1053" s="8"/>
      <c r="AN1053" s="8"/>
      <c r="AO1053" s="8"/>
      <c r="AP1053" s="8"/>
      <c r="AQ1053" s="8"/>
      <c r="AS1053" s="36"/>
      <c r="AT1053" s="36"/>
      <c r="AU1053" s="9"/>
      <c r="AV1053" s="8"/>
      <c r="AW1053" s="8"/>
      <c r="AX1053" s="8"/>
      <c r="AY1053" s="8"/>
      <c r="AZ1053" s="8"/>
      <c r="BA1053" s="8"/>
      <c r="BB1053" s="8"/>
      <c r="BC1053" s="8"/>
    </row>
    <row r="1054" spans="1:55" x14ac:dyDescent="0.25">
      <c r="A1054" s="45">
        <v>71.900000000000006</v>
      </c>
      <c r="B1054" s="47" t="b">
        <v>1</v>
      </c>
      <c r="U1054" s="36"/>
      <c r="V1054" s="36"/>
      <c r="W1054" s="9"/>
      <c r="X1054" s="8"/>
      <c r="Y1054" s="8"/>
      <c r="Z1054" s="8"/>
      <c r="AA1054" s="8"/>
      <c r="AB1054" s="8"/>
      <c r="AC1054" s="8"/>
      <c r="AD1054" s="8"/>
      <c r="AE1054" s="8"/>
      <c r="AG1054" s="36"/>
      <c r="AH1054" s="36"/>
      <c r="AI1054" s="9"/>
      <c r="AJ1054" s="8"/>
      <c r="AK1054" s="8"/>
      <c r="AL1054" s="8"/>
      <c r="AM1054" s="8"/>
      <c r="AN1054" s="8"/>
      <c r="AO1054" s="8"/>
      <c r="AP1054" s="8"/>
      <c r="AQ1054" s="8"/>
      <c r="AS1054" s="36"/>
      <c r="AT1054" s="36"/>
      <c r="AU1054" s="9"/>
      <c r="AV1054" s="8"/>
      <c r="AW1054" s="8"/>
      <c r="AX1054" s="8"/>
      <c r="AY1054" s="8"/>
      <c r="AZ1054" s="8"/>
      <c r="BA1054" s="8"/>
      <c r="BB1054" s="8"/>
      <c r="BC1054" s="8"/>
    </row>
    <row r="1055" spans="1:55" x14ac:dyDescent="0.25">
      <c r="A1055" s="45">
        <v>71.7</v>
      </c>
      <c r="B1055" s="47" t="b">
        <v>1</v>
      </c>
      <c r="U1055" s="36"/>
      <c r="V1055" s="36"/>
      <c r="W1055" s="9"/>
      <c r="X1055" s="8"/>
      <c r="Y1055" s="8"/>
      <c r="Z1055" s="8"/>
      <c r="AA1055" s="8"/>
      <c r="AB1055" s="8"/>
      <c r="AC1055" s="8"/>
      <c r="AD1055" s="8"/>
      <c r="AE1055" s="8"/>
      <c r="AG1055" s="36"/>
      <c r="AH1055" s="36"/>
      <c r="AI1055" s="9"/>
      <c r="AJ1055" s="8"/>
      <c r="AK1055" s="8"/>
      <c r="AL1055" s="8"/>
      <c r="AM1055" s="8"/>
      <c r="AN1055" s="8"/>
      <c r="AO1055" s="8"/>
      <c r="AP1055" s="8"/>
      <c r="AQ1055" s="8"/>
      <c r="AS1055" s="36"/>
      <c r="AT1055" s="36"/>
      <c r="AU1055" s="9"/>
      <c r="AV1055" s="8"/>
      <c r="AW1055" s="8"/>
      <c r="AX1055" s="8"/>
      <c r="AY1055" s="8"/>
      <c r="AZ1055" s="8"/>
      <c r="BA1055" s="8"/>
      <c r="BB1055" s="8"/>
      <c r="BC1055" s="8"/>
    </row>
    <row r="1056" spans="1:55" x14ac:dyDescent="0.25">
      <c r="A1056" s="45">
        <v>71.5</v>
      </c>
      <c r="B1056" s="47" t="b">
        <v>1</v>
      </c>
      <c r="U1056" s="36"/>
      <c r="V1056" s="36"/>
      <c r="W1056" s="9"/>
      <c r="X1056" s="8"/>
      <c r="Y1056" s="8"/>
      <c r="Z1056" s="8"/>
      <c r="AA1056" s="8"/>
      <c r="AB1056" s="8"/>
      <c r="AC1056" s="8"/>
      <c r="AD1056" s="8"/>
      <c r="AE1056" s="8"/>
      <c r="AG1056" s="36"/>
      <c r="AH1056" s="36"/>
      <c r="AI1056" s="9"/>
      <c r="AJ1056" s="8"/>
      <c r="AK1056" s="8"/>
      <c r="AL1056" s="8"/>
      <c r="AM1056" s="8"/>
      <c r="AN1056" s="8"/>
      <c r="AO1056" s="8"/>
      <c r="AP1056" s="8"/>
      <c r="AQ1056" s="8"/>
      <c r="AS1056" s="36"/>
      <c r="AT1056" s="36"/>
      <c r="AU1056" s="9"/>
      <c r="AV1056" s="8"/>
      <c r="AW1056" s="8"/>
      <c r="AX1056" s="8"/>
      <c r="AY1056" s="8"/>
      <c r="AZ1056" s="8"/>
      <c r="BA1056" s="8"/>
      <c r="BB1056" s="8"/>
      <c r="BC1056" s="8"/>
    </row>
    <row r="1057" spans="1:55" x14ac:dyDescent="0.25">
      <c r="A1057" s="45">
        <v>73</v>
      </c>
      <c r="B1057" s="47" t="b">
        <v>1</v>
      </c>
      <c r="U1057" s="36"/>
      <c r="V1057" s="36"/>
      <c r="W1057" s="9"/>
      <c r="X1057" s="8"/>
      <c r="Y1057" s="8"/>
      <c r="Z1057" s="8"/>
      <c r="AA1057" s="8"/>
      <c r="AB1057" s="8"/>
      <c r="AC1057" s="8"/>
      <c r="AD1057" s="8"/>
      <c r="AE1057" s="8"/>
      <c r="AG1057" s="36"/>
      <c r="AH1057" s="36"/>
      <c r="AI1057" s="9"/>
      <c r="AJ1057" s="8"/>
      <c r="AK1057" s="8"/>
      <c r="AL1057" s="8"/>
      <c r="AM1057" s="8"/>
      <c r="AN1057" s="8"/>
      <c r="AO1057" s="8"/>
      <c r="AP1057" s="8"/>
      <c r="AQ1057" s="8"/>
      <c r="AS1057" s="36"/>
      <c r="AT1057" s="36"/>
      <c r="AU1057" s="9"/>
      <c r="AV1057" s="8"/>
      <c r="AW1057" s="8"/>
      <c r="AX1057" s="8"/>
      <c r="AY1057" s="8"/>
      <c r="AZ1057" s="8"/>
      <c r="BA1057" s="8"/>
      <c r="BB1057" s="8"/>
      <c r="BC1057" s="8"/>
    </row>
    <row r="1058" spans="1:55" x14ac:dyDescent="0.25">
      <c r="A1058" s="45">
        <v>71.099999999999994</v>
      </c>
      <c r="B1058" s="47" t="b">
        <v>1</v>
      </c>
      <c r="U1058" s="36"/>
      <c r="V1058" s="36"/>
      <c r="W1058" s="9"/>
      <c r="X1058" s="8"/>
      <c r="Y1058" s="8"/>
      <c r="Z1058" s="8"/>
      <c r="AA1058" s="8"/>
      <c r="AB1058" s="8"/>
      <c r="AC1058" s="8"/>
      <c r="AD1058" s="8"/>
      <c r="AE1058" s="8"/>
      <c r="AG1058" s="36"/>
      <c r="AH1058" s="36"/>
      <c r="AI1058" s="9"/>
      <c r="AJ1058" s="8"/>
      <c r="AK1058" s="8"/>
      <c r="AL1058" s="8"/>
      <c r="AM1058" s="8"/>
      <c r="AN1058" s="8"/>
      <c r="AO1058" s="8"/>
      <c r="AP1058" s="8"/>
      <c r="AQ1058" s="8"/>
      <c r="AS1058" s="36"/>
      <c r="AT1058" s="36"/>
      <c r="AU1058" s="9"/>
      <c r="AV1058" s="8"/>
      <c r="AW1058" s="8"/>
      <c r="AX1058" s="8"/>
      <c r="AY1058" s="8"/>
      <c r="AZ1058" s="8"/>
      <c r="BA1058" s="8"/>
      <c r="BB1058" s="8"/>
      <c r="BC1058" s="8"/>
    </row>
    <row r="1059" spans="1:55" x14ac:dyDescent="0.25">
      <c r="A1059" s="45">
        <v>79</v>
      </c>
      <c r="B1059" s="47" t="b">
        <v>1</v>
      </c>
      <c r="U1059" s="36"/>
      <c r="V1059" s="36"/>
      <c r="W1059" s="9"/>
      <c r="X1059" s="8"/>
      <c r="Y1059" s="8"/>
      <c r="Z1059" s="8"/>
      <c r="AA1059" s="8"/>
      <c r="AB1059" s="8"/>
      <c r="AC1059" s="8"/>
      <c r="AD1059" s="8"/>
      <c r="AE1059" s="8"/>
      <c r="AG1059" s="36"/>
      <c r="AH1059" s="36"/>
      <c r="AI1059" s="9"/>
      <c r="AJ1059" s="8"/>
      <c r="AK1059" s="8"/>
      <c r="AL1059" s="8"/>
      <c r="AM1059" s="8"/>
      <c r="AN1059" s="8"/>
      <c r="AO1059" s="8"/>
      <c r="AP1059" s="8"/>
      <c r="AQ1059" s="8"/>
      <c r="AS1059" s="36"/>
      <c r="AT1059" s="36"/>
      <c r="AU1059" s="9"/>
      <c r="AV1059" s="8"/>
      <c r="AW1059" s="8"/>
      <c r="AX1059" s="8"/>
      <c r="AY1059" s="8"/>
      <c r="AZ1059" s="8"/>
      <c r="BA1059" s="8"/>
      <c r="BB1059" s="8"/>
      <c r="BC1059" s="8"/>
    </row>
    <row r="1060" spans="1:55" x14ac:dyDescent="0.25">
      <c r="A1060" s="45">
        <v>77</v>
      </c>
      <c r="B1060" s="47" t="b">
        <v>1</v>
      </c>
      <c r="U1060" s="36"/>
      <c r="V1060" s="36"/>
      <c r="W1060" s="9"/>
      <c r="X1060" s="8"/>
      <c r="Y1060" s="8"/>
      <c r="Z1060" s="8"/>
      <c r="AA1060" s="8"/>
      <c r="AB1060" s="8"/>
      <c r="AC1060" s="8"/>
      <c r="AD1060" s="8"/>
      <c r="AE1060" s="8"/>
      <c r="AG1060" s="36"/>
      <c r="AH1060" s="36"/>
      <c r="AI1060" s="9"/>
      <c r="AJ1060" s="8"/>
      <c r="AK1060" s="8"/>
      <c r="AL1060" s="8"/>
      <c r="AM1060" s="8"/>
      <c r="AN1060" s="8"/>
      <c r="AO1060" s="8"/>
      <c r="AP1060" s="8"/>
      <c r="AQ1060" s="8"/>
      <c r="AS1060" s="36"/>
      <c r="AT1060" s="36"/>
      <c r="AU1060" s="9"/>
      <c r="AV1060" s="8"/>
      <c r="AW1060" s="8"/>
      <c r="AX1060" s="8"/>
      <c r="AY1060" s="8"/>
      <c r="AZ1060" s="8"/>
      <c r="BA1060" s="8"/>
      <c r="BB1060" s="8"/>
      <c r="BC1060" s="8"/>
    </row>
    <row r="1061" spans="1:55" x14ac:dyDescent="0.25">
      <c r="A1061" s="45">
        <v>74</v>
      </c>
      <c r="B1061" s="47" t="b">
        <v>1</v>
      </c>
      <c r="U1061" s="36"/>
      <c r="V1061" s="36"/>
      <c r="W1061" s="9"/>
      <c r="X1061" s="8"/>
      <c r="Y1061" s="8"/>
      <c r="Z1061" s="8"/>
      <c r="AA1061" s="8"/>
      <c r="AB1061" s="8"/>
      <c r="AC1061" s="8"/>
      <c r="AD1061" s="8"/>
      <c r="AE1061" s="8"/>
      <c r="AG1061" s="36"/>
      <c r="AH1061" s="36"/>
      <c r="AI1061" s="9"/>
      <c r="AJ1061" s="8"/>
      <c r="AK1061" s="8"/>
      <c r="AL1061" s="8"/>
      <c r="AM1061" s="8"/>
      <c r="AN1061" s="8"/>
      <c r="AO1061" s="8"/>
      <c r="AP1061" s="8"/>
      <c r="AQ1061" s="8"/>
      <c r="AS1061" s="36"/>
      <c r="AT1061" s="36"/>
      <c r="AU1061" s="9"/>
      <c r="AV1061" s="8"/>
      <c r="AW1061" s="8"/>
      <c r="AX1061" s="8"/>
      <c r="AY1061" s="8"/>
      <c r="AZ1061" s="8"/>
      <c r="BA1061" s="8"/>
      <c r="BB1061" s="8"/>
      <c r="BC1061" s="8"/>
    </row>
    <row r="1062" spans="1:55" x14ac:dyDescent="0.25">
      <c r="A1062" s="45">
        <v>71.900000000000006</v>
      </c>
      <c r="B1062" s="47" t="b">
        <v>1</v>
      </c>
      <c r="U1062" s="36"/>
      <c r="V1062" s="36"/>
      <c r="W1062" s="9"/>
      <c r="X1062" s="8"/>
      <c r="Y1062" s="8"/>
      <c r="Z1062" s="8"/>
      <c r="AA1062" s="8"/>
      <c r="AB1062" s="8"/>
      <c r="AC1062" s="8"/>
      <c r="AD1062" s="8"/>
      <c r="AE1062" s="8"/>
      <c r="AG1062" s="36"/>
      <c r="AH1062" s="36"/>
      <c r="AI1062" s="9"/>
      <c r="AJ1062" s="8"/>
      <c r="AK1062" s="8"/>
      <c r="AL1062" s="8"/>
      <c r="AM1062" s="8"/>
      <c r="AN1062" s="8"/>
      <c r="AO1062" s="8"/>
      <c r="AP1062" s="8"/>
      <c r="AQ1062" s="8"/>
      <c r="AS1062" s="36"/>
      <c r="AT1062" s="36"/>
      <c r="AU1062" s="9"/>
      <c r="AV1062" s="8"/>
      <c r="AW1062" s="8"/>
      <c r="AX1062" s="8"/>
      <c r="AY1062" s="8"/>
      <c r="AZ1062" s="8"/>
      <c r="BA1062" s="8"/>
      <c r="BB1062" s="8"/>
      <c r="BC1062" s="8"/>
    </row>
    <row r="1063" spans="1:55" x14ac:dyDescent="0.25">
      <c r="A1063" s="45">
        <v>71.7</v>
      </c>
      <c r="B1063" s="47" t="b">
        <v>1</v>
      </c>
      <c r="U1063" s="36"/>
      <c r="V1063" s="36"/>
      <c r="W1063" s="9"/>
      <c r="X1063" s="8"/>
      <c r="Y1063" s="8"/>
      <c r="Z1063" s="8"/>
      <c r="AA1063" s="8"/>
      <c r="AB1063" s="8"/>
      <c r="AC1063" s="8"/>
      <c r="AD1063" s="8"/>
      <c r="AE1063" s="8"/>
      <c r="AG1063" s="36"/>
      <c r="AH1063" s="36"/>
      <c r="AI1063" s="9"/>
      <c r="AJ1063" s="8"/>
      <c r="AK1063" s="8"/>
      <c r="AL1063" s="8"/>
      <c r="AM1063" s="8"/>
      <c r="AN1063" s="8"/>
      <c r="AO1063" s="8"/>
      <c r="AP1063" s="8"/>
      <c r="AQ1063" s="8"/>
      <c r="AS1063" s="36"/>
      <c r="AT1063" s="36"/>
      <c r="AU1063" s="9"/>
      <c r="AV1063" s="8"/>
      <c r="AW1063" s="8"/>
      <c r="AX1063" s="8"/>
      <c r="AY1063" s="8"/>
      <c r="AZ1063" s="8"/>
      <c r="BA1063" s="8"/>
      <c r="BB1063" s="8"/>
      <c r="BC1063" s="8"/>
    </row>
    <row r="1064" spans="1:55" x14ac:dyDescent="0.25">
      <c r="A1064" s="45">
        <v>71.400000000000006</v>
      </c>
      <c r="B1064" s="47" t="b">
        <v>1</v>
      </c>
      <c r="U1064" s="36"/>
      <c r="V1064" s="36"/>
      <c r="W1064" s="9"/>
      <c r="X1064" s="8"/>
      <c r="Y1064" s="8"/>
      <c r="Z1064" s="8"/>
      <c r="AA1064" s="8"/>
      <c r="AB1064" s="8"/>
      <c r="AC1064" s="8"/>
      <c r="AD1064" s="8"/>
      <c r="AE1064" s="8"/>
      <c r="AG1064" s="36"/>
      <c r="AH1064" s="36"/>
      <c r="AI1064" s="9"/>
      <c r="AJ1064" s="8"/>
      <c r="AK1064" s="8"/>
      <c r="AL1064" s="8"/>
      <c r="AM1064" s="8"/>
      <c r="AN1064" s="8"/>
      <c r="AO1064" s="8"/>
      <c r="AP1064" s="8"/>
      <c r="AQ1064" s="8"/>
      <c r="AS1064" s="36"/>
      <c r="AT1064" s="36"/>
      <c r="AU1064" s="9"/>
      <c r="AV1064" s="8"/>
      <c r="AW1064" s="8"/>
      <c r="AX1064" s="8"/>
      <c r="AY1064" s="8"/>
      <c r="AZ1064" s="8"/>
      <c r="BA1064" s="8"/>
      <c r="BB1064" s="8"/>
      <c r="BC1064" s="8"/>
    </row>
    <row r="1065" spans="1:55" x14ac:dyDescent="0.25">
      <c r="A1065" s="45">
        <v>71.3</v>
      </c>
      <c r="B1065" s="47" t="b">
        <v>1</v>
      </c>
      <c r="U1065" s="36"/>
      <c r="V1065" s="36"/>
      <c r="W1065" s="9"/>
      <c r="X1065" s="8"/>
      <c r="Y1065" s="8"/>
      <c r="Z1065" s="8"/>
      <c r="AA1065" s="8"/>
      <c r="AB1065" s="8"/>
      <c r="AC1065" s="8"/>
      <c r="AD1065" s="8"/>
      <c r="AE1065" s="8"/>
      <c r="AG1065" s="36"/>
      <c r="AH1065" s="36"/>
      <c r="AI1065" s="9"/>
      <c r="AJ1065" s="8"/>
      <c r="AK1065" s="8"/>
      <c r="AL1065" s="8"/>
      <c r="AM1065" s="8"/>
      <c r="AN1065" s="8"/>
      <c r="AO1065" s="8"/>
      <c r="AP1065" s="8"/>
      <c r="AQ1065" s="8"/>
      <c r="AS1065" s="36"/>
      <c r="AT1065" s="36"/>
      <c r="AU1065" s="9"/>
      <c r="AV1065" s="8"/>
      <c r="AW1065" s="8"/>
      <c r="AX1065" s="8"/>
      <c r="AY1065" s="8"/>
      <c r="AZ1065" s="8"/>
      <c r="BA1065" s="8"/>
      <c r="BB1065" s="8"/>
      <c r="BC1065" s="8"/>
    </row>
    <row r="1066" spans="1:55" x14ac:dyDescent="0.25">
      <c r="A1066" s="45">
        <v>71.099999999999994</v>
      </c>
      <c r="B1066" s="47" t="b">
        <v>1</v>
      </c>
      <c r="U1066" s="36"/>
      <c r="V1066" s="36"/>
      <c r="W1066" s="9"/>
      <c r="X1066" s="8"/>
      <c r="Y1066" s="8"/>
      <c r="Z1066" s="8"/>
      <c r="AA1066" s="8"/>
      <c r="AB1066" s="8"/>
      <c r="AC1066" s="8"/>
      <c r="AD1066" s="8"/>
      <c r="AE1066" s="8"/>
      <c r="AG1066" s="36"/>
      <c r="AH1066" s="36"/>
      <c r="AI1066" s="9"/>
      <c r="AJ1066" s="8"/>
      <c r="AK1066" s="8"/>
      <c r="AL1066" s="8"/>
      <c r="AM1066" s="8"/>
      <c r="AN1066" s="8"/>
      <c r="AO1066" s="8"/>
      <c r="AP1066" s="8"/>
      <c r="AQ1066" s="8"/>
      <c r="AS1066" s="36"/>
      <c r="AT1066" s="36"/>
      <c r="AU1066" s="9"/>
      <c r="AV1066" s="8"/>
      <c r="AW1066" s="8"/>
      <c r="AX1066" s="8"/>
      <c r="AY1066" s="8"/>
      <c r="AZ1066" s="8"/>
      <c r="BA1066" s="8"/>
      <c r="BB1066" s="8"/>
      <c r="BC1066" s="8"/>
    </row>
    <row r="1067" spans="1:55" x14ac:dyDescent="0.25">
      <c r="A1067" s="45">
        <v>77</v>
      </c>
      <c r="B1067" s="47" t="b">
        <v>1</v>
      </c>
      <c r="U1067" s="36"/>
      <c r="V1067" s="36"/>
      <c r="W1067" s="9"/>
      <c r="X1067" s="8"/>
      <c r="Y1067" s="8"/>
      <c r="Z1067" s="8"/>
      <c r="AA1067" s="8"/>
      <c r="AB1067" s="8"/>
      <c r="AC1067" s="8"/>
      <c r="AD1067" s="8"/>
      <c r="AE1067" s="8"/>
      <c r="AG1067" s="36"/>
      <c r="AH1067" s="36"/>
      <c r="AI1067" s="9"/>
      <c r="AJ1067" s="8"/>
      <c r="AK1067" s="8"/>
      <c r="AL1067" s="8"/>
      <c r="AM1067" s="8"/>
      <c r="AN1067" s="8"/>
      <c r="AO1067" s="8"/>
      <c r="AP1067" s="8"/>
      <c r="AQ1067" s="8"/>
      <c r="AS1067" s="36"/>
      <c r="AT1067" s="36"/>
      <c r="AU1067" s="9"/>
      <c r="AV1067" s="8"/>
      <c r="AW1067" s="8"/>
      <c r="AX1067" s="8"/>
      <c r="AY1067" s="8"/>
      <c r="AZ1067" s="8"/>
      <c r="BA1067" s="8"/>
      <c r="BB1067" s="8"/>
      <c r="BC1067" s="8"/>
    </row>
    <row r="1068" spans="1:55" x14ac:dyDescent="0.25">
      <c r="A1068" s="45">
        <v>76</v>
      </c>
      <c r="B1068" s="47" t="b">
        <v>1</v>
      </c>
      <c r="U1068" s="36"/>
      <c r="V1068" s="36"/>
      <c r="W1068" s="9"/>
      <c r="X1068" s="8"/>
      <c r="Y1068" s="8"/>
      <c r="Z1068" s="8"/>
      <c r="AA1068" s="8"/>
      <c r="AB1068" s="8"/>
      <c r="AC1068" s="8"/>
      <c r="AD1068" s="8"/>
      <c r="AE1068" s="8"/>
      <c r="AG1068" s="36"/>
      <c r="AH1068" s="36"/>
      <c r="AI1068" s="9"/>
      <c r="AJ1068" s="8"/>
      <c r="AK1068" s="8"/>
      <c r="AL1068" s="8"/>
      <c r="AM1068" s="8"/>
      <c r="AN1068" s="8"/>
      <c r="AO1068" s="8"/>
      <c r="AP1068" s="8"/>
      <c r="AQ1068" s="8"/>
      <c r="AS1068" s="36"/>
      <c r="AT1068" s="36"/>
      <c r="AU1068" s="9"/>
      <c r="AV1068" s="8"/>
      <c r="AW1068" s="8"/>
      <c r="AX1068" s="8"/>
      <c r="AY1068" s="8"/>
      <c r="AZ1068" s="8"/>
      <c r="BA1068" s="8"/>
      <c r="BB1068" s="8"/>
      <c r="BC1068" s="8"/>
    </row>
    <row r="1069" spans="1:55" x14ac:dyDescent="0.25">
      <c r="A1069" s="45">
        <v>79</v>
      </c>
      <c r="B1069" s="47" t="b">
        <v>1</v>
      </c>
      <c r="U1069" s="36"/>
      <c r="V1069" s="36"/>
      <c r="W1069" s="9"/>
      <c r="X1069" s="8"/>
      <c r="Y1069" s="8"/>
      <c r="Z1069" s="8"/>
      <c r="AA1069" s="8"/>
      <c r="AB1069" s="8"/>
      <c r="AC1069" s="8"/>
      <c r="AD1069" s="8"/>
      <c r="AE1069" s="8"/>
      <c r="AG1069" s="36"/>
      <c r="AH1069" s="36"/>
      <c r="AI1069" s="9"/>
      <c r="AJ1069" s="8"/>
      <c r="AK1069" s="8"/>
      <c r="AL1069" s="8"/>
      <c r="AM1069" s="8"/>
      <c r="AN1069" s="8"/>
      <c r="AO1069" s="8"/>
      <c r="AP1069" s="8"/>
      <c r="AQ1069" s="8"/>
      <c r="AS1069" s="36"/>
      <c r="AT1069" s="36"/>
      <c r="AU1069" s="9"/>
      <c r="AV1069" s="8"/>
      <c r="AW1069" s="8"/>
      <c r="AX1069" s="8"/>
      <c r="AY1069" s="8"/>
      <c r="AZ1069" s="8"/>
      <c r="BA1069" s="8"/>
      <c r="BB1069" s="8"/>
      <c r="BC1069" s="8"/>
    </row>
    <row r="1070" spans="1:55" x14ac:dyDescent="0.25">
      <c r="A1070" s="45">
        <v>75</v>
      </c>
      <c r="B1070" s="47" t="b">
        <v>1</v>
      </c>
      <c r="U1070" s="36"/>
      <c r="V1070" s="36"/>
      <c r="W1070" s="9"/>
      <c r="X1070" s="8"/>
      <c r="Y1070" s="8"/>
      <c r="Z1070" s="8"/>
      <c r="AA1070" s="8"/>
      <c r="AB1070" s="8"/>
      <c r="AC1070" s="8"/>
      <c r="AD1070" s="8"/>
      <c r="AE1070" s="8"/>
      <c r="AG1070" s="36"/>
      <c r="AH1070" s="36"/>
      <c r="AI1070" s="9"/>
      <c r="AJ1070" s="8"/>
      <c r="AK1070" s="8"/>
      <c r="AL1070" s="8"/>
      <c r="AM1070" s="8"/>
      <c r="AN1070" s="8"/>
      <c r="AO1070" s="8"/>
      <c r="AP1070" s="8"/>
      <c r="AQ1070" s="8"/>
      <c r="AS1070" s="36"/>
      <c r="AT1070" s="36"/>
      <c r="AU1070" s="9"/>
      <c r="AV1070" s="8"/>
      <c r="AW1070" s="8"/>
      <c r="AX1070" s="8"/>
      <c r="AY1070" s="8"/>
      <c r="AZ1070" s="8"/>
      <c r="BA1070" s="8"/>
      <c r="BB1070" s="8"/>
      <c r="BC1070" s="8"/>
    </row>
    <row r="1071" spans="1:55" x14ac:dyDescent="0.25">
      <c r="A1071" s="45">
        <v>69.7</v>
      </c>
      <c r="B1071" s="47" t="b">
        <v>1</v>
      </c>
      <c r="U1071" s="36"/>
      <c r="V1071" s="36"/>
      <c r="W1071" s="9"/>
      <c r="X1071" s="8"/>
      <c r="Y1071" s="8"/>
      <c r="Z1071" s="8"/>
      <c r="AA1071" s="8"/>
      <c r="AB1071" s="8"/>
      <c r="AC1071" s="8"/>
      <c r="AD1071" s="8"/>
      <c r="AE1071" s="8"/>
      <c r="AG1071" s="36"/>
      <c r="AH1071" s="36"/>
      <c r="AI1071" s="9"/>
      <c r="AJ1071" s="8"/>
      <c r="AK1071" s="8"/>
      <c r="AL1071" s="8"/>
      <c r="AM1071" s="8"/>
      <c r="AN1071" s="8"/>
      <c r="AO1071" s="8"/>
      <c r="AP1071" s="8"/>
      <c r="AQ1071" s="8"/>
      <c r="AS1071" s="36"/>
      <c r="AT1071" s="36"/>
      <c r="AU1071" s="9"/>
      <c r="AV1071" s="8"/>
      <c r="AW1071" s="8"/>
      <c r="AX1071" s="8"/>
      <c r="AY1071" s="8"/>
      <c r="AZ1071" s="8"/>
      <c r="BA1071" s="8"/>
      <c r="BB1071" s="8"/>
      <c r="BC1071" s="8"/>
    </row>
    <row r="1072" spans="1:55" x14ac:dyDescent="0.25">
      <c r="A1072" s="45">
        <v>69.2</v>
      </c>
      <c r="B1072" s="47" t="b">
        <v>1</v>
      </c>
      <c r="U1072" s="36"/>
      <c r="V1072" s="36"/>
      <c r="W1072" s="9"/>
      <c r="X1072" s="8"/>
      <c r="Y1072" s="8"/>
      <c r="Z1072" s="8"/>
      <c r="AA1072" s="8"/>
      <c r="AB1072" s="8"/>
      <c r="AC1072" s="8"/>
      <c r="AD1072" s="8"/>
      <c r="AE1072" s="8"/>
      <c r="AG1072" s="36"/>
      <c r="AH1072" s="36"/>
      <c r="AI1072" s="9"/>
      <c r="AJ1072" s="8"/>
      <c r="AK1072" s="8"/>
      <c r="AL1072" s="8"/>
      <c r="AM1072" s="8"/>
      <c r="AN1072" s="8"/>
      <c r="AO1072" s="8"/>
      <c r="AP1072" s="8"/>
      <c r="AQ1072" s="8"/>
      <c r="AS1072" s="36"/>
      <c r="AT1072" s="36"/>
      <c r="AU1072" s="9"/>
      <c r="AV1072" s="8"/>
      <c r="AW1072" s="8"/>
      <c r="AX1072" s="8"/>
      <c r="AY1072" s="8"/>
      <c r="AZ1072" s="8"/>
      <c r="BA1072" s="8"/>
      <c r="BB1072" s="8"/>
      <c r="BC1072" s="8"/>
    </row>
    <row r="1073" spans="1:55" x14ac:dyDescent="0.25">
      <c r="A1073" s="45">
        <v>69.599999999999994</v>
      </c>
      <c r="B1073" s="47" t="b">
        <v>1</v>
      </c>
      <c r="U1073" s="36"/>
      <c r="V1073" s="36"/>
      <c r="W1073" s="9"/>
      <c r="X1073" s="8"/>
      <c r="Y1073" s="8"/>
      <c r="Z1073" s="8"/>
      <c r="AA1073" s="8"/>
      <c r="AB1073" s="8"/>
      <c r="AC1073" s="8"/>
      <c r="AD1073" s="8"/>
      <c r="AE1073" s="8"/>
      <c r="AG1073" s="36"/>
      <c r="AH1073" s="36"/>
      <c r="AI1073" s="9"/>
      <c r="AJ1073" s="8"/>
      <c r="AK1073" s="8"/>
      <c r="AL1073" s="8"/>
      <c r="AM1073" s="8"/>
      <c r="AN1073" s="8"/>
      <c r="AO1073" s="8"/>
      <c r="AP1073" s="8"/>
      <c r="AQ1073" s="8"/>
      <c r="AS1073" s="36"/>
      <c r="AT1073" s="36"/>
      <c r="AU1073" s="9"/>
      <c r="AV1073" s="8"/>
      <c r="AW1073" s="8"/>
      <c r="AX1073" s="8"/>
      <c r="AY1073" s="8"/>
      <c r="AZ1073" s="8"/>
      <c r="BA1073" s="8"/>
      <c r="BB1073" s="8"/>
      <c r="BC1073" s="8"/>
    </row>
    <row r="1074" spans="1:55" x14ac:dyDescent="0.25">
      <c r="A1074" s="45">
        <v>69.400000000000006</v>
      </c>
      <c r="B1074" s="47" t="b">
        <v>1</v>
      </c>
      <c r="U1074" s="36"/>
      <c r="V1074" s="36"/>
      <c r="W1074" s="9"/>
      <c r="X1074" s="8"/>
      <c r="Y1074" s="8"/>
      <c r="Z1074" s="8"/>
      <c r="AA1074" s="8"/>
      <c r="AB1074" s="8"/>
      <c r="AC1074" s="8"/>
      <c r="AD1074" s="8"/>
      <c r="AE1074" s="8"/>
      <c r="AG1074" s="36"/>
      <c r="AH1074" s="36"/>
      <c r="AI1074" s="9"/>
      <c r="AJ1074" s="8"/>
      <c r="AK1074" s="8"/>
      <c r="AL1074" s="8"/>
      <c r="AM1074" s="8"/>
      <c r="AN1074" s="8"/>
      <c r="AO1074" s="8"/>
      <c r="AP1074" s="8"/>
      <c r="AQ1074" s="8"/>
      <c r="AS1074" s="36"/>
      <c r="AT1074" s="36"/>
      <c r="AU1074" s="9"/>
      <c r="AV1074" s="8"/>
      <c r="AW1074" s="8"/>
      <c r="AX1074" s="8"/>
      <c r="AY1074" s="8"/>
      <c r="AZ1074" s="8"/>
      <c r="BA1074" s="8"/>
      <c r="BB1074" s="8"/>
      <c r="BC1074" s="8"/>
    </row>
    <row r="1075" spans="1:55" x14ac:dyDescent="0.25">
      <c r="A1075" s="45">
        <v>69.3</v>
      </c>
      <c r="B1075" s="47" t="b">
        <v>1</v>
      </c>
      <c r="U1075" s="36"/>
      <c r="V1075" s="36"/>
      <c r="W1075" s="9"/>
      <c r="X1075" s="8"/>
      <c r="Y1075" s="8"/>
      <c r="Z1075" s="8"/>
      <c r="AA1075" s="8"/>
      <c r="AB1075" s="8"/>
      <c r="AC1075" s="8"/>
      <c r="AD1075" s="8"/>
      <c r="AE1075" s="8"/>
      <c r="AG1075" s="36"/>
      <c r="AH1075" s="36"/>
      <c r="AI1075" s="9"/>
      <c r="AJ1075" s="8"/>
      <c r="AK1075" s="8"/>
      <c r="AL1075" s="8"/>
      <c r="AM1075" s="8"/>
      <c r="AN1075" s="8"/>
      <c r="AO1075" s="8"/>
      <c r="AP1075" s="8"/>
      <c r="AQ1075" s="8"/>
      <c r="AS1075" s="36"/>
      <c r="AT1075" s="36"/>
      <c r="AU1075" s="9"/>
      <c r="AV1075" s="8"/>
      <c r="AW1075" s="8"/>
      <c r="AX1075" s="8"/>
      <c r="AY1075" s="8"/>
      <c r="AZ1075" s="8"/>
      <c r="BA1075" s="8"/>
      <c r="BB1075" s="8"/>
      <c r="BC1075" s="8"/>
    </row>
    <row r="1076" spans="1:55" x14ac:dyDescent="0.25">
      <c r="A1076" s="45">
        <v>68.400000000000006</v>
      </c>
      <c r="B1076" s="47" t="b">
        <v>1</v>
      </c>
      <c r="U1076" s="36"/>
      <c r="V1076" s="36"/>
      <c r="W1076" s="9"/>
      <c r="X1076" s="8"/>
      <c r="Y1076" s="8"/>
      <c r="Z1076" s="8"/>
      <c r="AA1076" s="8"/>
      <c r="AB1076" s="8"/>
      <c r="AC1076" s="8"/>
      <c r="AD1076" s="8"/>
      <c r="AE1076" s="8"/>
      <c r="AG1076" s="36"/>
      <c r="AH1076" s="36"/>
      <c r="AI1076" s="9"/>
      <c r="AJ1076" s="8"/>
      <c r="AK1076" s="8"/>
      <c r="AL1076" s="8"/>
      <c r="AM1076" s="8"/>
      <c r="AN1076" s="8"/>
      <c r="AO1076" s="8"/>
      <c r="AP1076" s="8"/>
      <c r="AQ1076" s="8"/>
      <c r="AS1076" s="36"/>
      <c r="AT1076" s="36"/>
      <c r="AU1076" s="9"/>
      <c r="AV1076" s="8"/>
      <c r="AW1076" s="8"/>
      <c r="AX1076" s="8"/>
      <c r="AY1076" s="8"/>
      <c r="AZ1076" s="8"/>
      <c r="BA1076" s="8"/>
      <c r="BB1076" s="8"/>
      <c r="BC1076" s="8"/>
    </row>
    <row r="1077" spans="1:55" x14ac:dyDescent="0.25">
      <c r="A1077" s="45">
        <v>67.7</v>
      </c>
      <c r="B1077" s="47" t="b">
        <v>1</v>
      </c>
      <c r="U1077" s="36"/>
      <c r="V1077" s="36"/>
      <c r="W1077" s="9"/>
      <c r="X1077" s="8"/>
      <c r="Y1077" s="8"/>
      <c r="Z1077" s="8"/>
      <c r="AA1077" s="8"/>
      <c r="AB1077" s="8"/>
      <c r="AC1077" s="8"/>
      <c r="AD1077" s="8"/>
      <c r="AE1077" s="8"/>
      <c r="AG1077" s="36"/>
      <c r="AH1077" s="36"/>
      <c r="AI1077" s="9"/>
      <c r="AJ1077" s="8"/>
      <c r="AK1077" s="8"/>
      <c r="AL1077" s="8"/>
      <c r="AM1077" s="8"/>
      <c r="AN1077" s="8"/>
      <c r="AO1077" s="8"/>
      <c r="AP1077" s="8"/>
      <c r="AQ1077" s="8"/>
      <c r="AS1077" s="36"/>
      <c r="AT1077" s="36"/>
      <c r="AU1077" s="9"/>
      <c r="AV1077" s="8"/>
      <c r="AW1077" s="8"/>
      <c r="AX1077" s="8"/>
      <c r="AY1077" s="8"/>
      <c r="AZ1077" s="8"/>
      <c r="BA1077" s="8"/>
      <c r="BB1077" s="8"/>
      <c r="BC1077" s="8"/>
    </row>
    <row r="1078" spans="1:55" x14ac:dyDescent="0.25">
      <c r="A1078" s="45">
        <v>59</v>
      </c>
      <c r="B1078" s="47" t="b">
        <v>1</v>
      </c>
      <c r="U1078" s="36"/>
      <c r="V1078" s="36"/>
      <c r="W1078" s="9"/>
      <c r="X1078" s="8"/>
      <c r="Y1078" s="8"/>
      <c r="Z1078" s="8"/>
      <c r="AA1078" s="8"/>
      <c r="AB1078" s="8"/>
      <c r="AC1078" s="8"/>
      <c r="AD1078" s="8"/>
      <c r="AE1078" s="8"/>
      <c r="AG1078" s="36"/>
      <c r="AH1078" s="36"/>
      <c r="AI1078" s="9"/>
      <c r="AJ1078" s="8"/>
      <c r="AK1078" s="8"/>
      <c r="AL1078" s="8"/>
      <c r="AM1078" s="8"/>
      <c r="AN1078" s="8"/>
      <c r="AO1078" s="8"/>
      <c r="AP1078" s="8"/>
      <c r="AQ1078" s="8"/>
      <c r="AS1078" s="36"/>
      <c r="AT1078" s="36"/>
      <c r="AU1078" s="9"/>
      <c r="AV1078" s="8"/>
      <c r="AW1078" s="8"/>
      <c r="AX1078" s="8"/>
      <c r="AY1078" s="8"/>
      <c r="AZ1078" s="8"/>
      <c r="BA1078" s="8"/>
      <c r="BB1078" s="8"/>
      <c r="BC1078" s="8"/>
    </row>
    <row r="1079" spans="1:55" x14ac:dyDescent="0.25">
      <c r="A1079" s="45">
        <v>58.1</v>
      </c>
      <c r="B1079" s="47" t="b">
        <v>1</v>
      </c>
      <c r="U1079" s="36"/>
      <c r="V1079" s="36"/>
      <c r="W1079" s="9"/>
      <c r="X1079" s="8"/>
      <c r="Y1079" s="8"/>
      <c r="Z1079" s="8"/>
      <c r="AA1079" s="8"/>
      <c r="AB1079" s="8"/>
      <c r="AC1079" s="8"/>
      <c r="AD1079" s="8"/>
      <c r="AE1079" s="8"/>
      <c r="AG1079" s="36"/>
      <c r="AH1079" s="36"/>
      <c r="AI1079" s="9"/>
      <c r="AJ1079" s="8"/>
      <c r="AK1079" s="8"/>
      <c r="AL1079" s="8"/>
      <c r="AM1079" s="8"/>
      <c r="AN1079" s="8"/>
      <c r="AO1079" s="8"/>
      <c r="AP1079" s="8"/>
      <c r="AQ1079" s="8"/>
      <c r="AS1079" s="36"/>
      <c r="AT1079" s="36"/>
      <c r="AU1079" s="9"/>
      <c r="AV1079" s="8"/>
      <c r="AW1079" s="8"/>
      <c r="AX1079" s="8"/>
      <c r="AY1079" s="8"/>
      <c r="AZ1079" s="8"/>
      <c r="BA1079" s="8"/>
      <c r="BB1079" s="8"/>
      <c r="BC1079" s="8"/>
    </row>
    <row r="1080" spans="1:55" x14ac:dyDescent="0.25">
      <c r="A1080" s="45">
        <v>58.8</v>
      </c>
      <c r="B1080" s="47" t="b">
        <v>1</v>
      </c>
      <c r="U1080" s="36"/>
      <c r="V1080" s="36"/>
      <c r="W1080" s="9"/>
      <c r="X1080" s="8"/>
      <c r="Y1080" s="8"/>
      <c r="Z1080" s="8"/>
      <c r="AA1080" s="8"/>
      <c r="AB1080" s="8"/>
      <c r="AC1080" s="8"/>
      <c r="AD1080" s="8"/>
      <c r="AE1080" s="8"/>
      <c r="AG1080" s="36"/>
      <c r="AH1080" s="36"/>
      <c r="AI1080" s="9"/>
      <c r="AJ1080" s="8"/>
      <c r="AK1080" s="8"/>
      <c r="AL1080" s="8"/>
      <c r="AM1080" s="8"/>
      <c r="AN1080" s="8"/>
      <c r="AO1080" s="8"/>
      <c r="AP1080" s="8"/>
      <c r="AQ1080" s="8"/>
      <c r="AS1080" s="36"/>
      <c r="AT1080" s="36"/>
      <c r="AU1080" s="9"/>
      <c r="AV1080" s="8"/>
      <c r="AW1080" s="8"/>
      <c r="AX1080" s="8"/>
      <c r="AY1080" s="8"/>
      <c r="AZ1080" s="8"/>
      <c r="BA1080" s="8"/>
      <c r="BB1080" s="8"/>
      <c r="BC1080" s="8"/>
    </row>
    <row r="1081" spans="1:55" x14ac:dyDescent="0.25">
      <c r="A1081" s="45">
        <v>58.4</v>
      </c>
      <c r="B1081" s="47" t="b">
        <v>1</v>
      </c>
      <c r="U1081" s="36"/>
      <c r="V1081" s="36"/>
      <c r="W1081" s="9"/>
      <c r="X1081" s="8"/>
      <c r="Y1081" s="8"/>
      <c r="Z1081" s="8"/>
      <c r="AA1081" s="8"/>
      <c r="AB1081" s="8"/>
      <c r="AC1081" s="8"/>
      <c r="AD1081" s="8"/>
      <c r="AE1081" s="8"/>
      <c r="AG1081" s="36"/>
      <c r="AH1081" s="36"/>
      <c r="AI1081" s="9"/>
      <c r="AJ1081" s="8"/>
      <c r="AK1081" s="8"/>
      <c r="AL1081" s="8"/>
      <c r="AM1081" s="8"/>
      <c r="AN1081" s="8"/>
      <c r="AO1081" s="8"/>
      <c r="AP1081" s="8"/>
      <c r="AQ1081" s="8"/>
      <c r="AS1081" s="36"/>
      <c r="AT1081" s="36"/>
      <c r="AU1081" s="9"/>
      <c r="AV1081" s="8"/>
      <c r="AW1081" s="8"/>
      <c r="AX1081" s="8"/>
      <c r="AY1081" s="8"/>
      <c r="AZ1081" s="8"/>
      <c r="BA1081" s="8"/>
      <c r="BB1081" s="8"/>
      <c r="BC1081" s="8"/>
    </row>
    <row r="1082" spans="1:55" x14ac:dyDescent="0.25">
      <c r="A1082" s="45">
        <v>58.1</v>
      </c>
      <c r="B1082" s="47" t="b">
        <v>1</v>
      </c>
      <c r="U1082" s="36"/>
      <c r="V1082" s="36"/>
      <c r="W1082" s="9"/>
      <c r="X1082" s="8"/>
      <c r="Y1082" s="8"/>
      <c r="Z1082" s="8"/>
      <c r="AA1082" s="8"/>
      <c r="AB1082" s="8"/>
      <c r="AC1082" s="8"/>
      <c r="AD1082" s="8"/>
      <c r="AE1082" s="8"/>
      <c r="AG1082" s="36"/>
      <c r="AH1082" s="36"/>
      <c r="AI1082" s="9"/>
      <c r="AJ1082" s="8"/>
      <c r="AK1082" s="8"/>
      <c r="AL1082" s="8"/>
      <c r="AM1082" s="8"/>
      <c r="AN1082" s="8"/>
      <c r="AO1082" s="8"/>
      <c r="AP1082" s="8"/>
      <c r="AQ1082" s="8"/>
      <c r="AS1082" s="36"/>
      <c r="AT1082" s="36"/>
      <c r="AU1082" s="9"/>
      <c r="AV1082" s="8"/>
      <c r="AW1082" s="8"/>
      <c r="AX1082" s="8"/>
      <c r="AY1082" s="8"/>
      <c r="AZ1082" s="8"/>
      <c r="BA1082" s="8"/>
      <c r="BB1082" s="8"/>
      <c r="BC1082" s="8"/>
    </row>
    <row r="1083" spans="1:55" x14ac:dyDescent="0.25">
      <c r="A1083" s="45">
        <v>57.8</v>
      </c>
      <c r="B1083" s="47" t="b">
        <v>1</v>
      </c>
      <c r="U1083" s="36"/>
      <c r="V1083" s="36"/>
      <c r="W1083" s="9"/>
      <c r="X1083" s="8"/>
      <c r="Y1083" s="8"/>
      <c r="Z1083" s="8"/>
      <c r="AA1083" s="8"/>
      <c r="AB1083" s="8"/>
      <c r="AC1083" s="8"/>
      <c r="AD1083" s="8"/>
      <c r="AE1083" s="8"/>
      <c r="AG1083" s="36"/>
      <c r="AH1083" s="36"/>
      <c r="AI1083" s="9"/>
      <c r="AJ1083" s="8"/>
      <c r="AK1083" s="8"/>
      <c r="AL1083" s="8"/>
      <c r="AM1083" s="8"/>
      <c r="AN1083" s="8"/>
      <c r="AO1083" s="8"/>
      <c r="AP1083" s="8"/>
      <c r="AQ1083" s="8"/>
      <c r="AS1083" s="36"/>
      <c r="AT1083" s="36"/>
      <c r="AU1083" s="9"/>
      <c r="AV1083" s="8"/>
      <c r="AW1083" s="8"/>
      <c r="AX1083" s="8"/>
      <c r="AY1083" s="8"/>
      <c r="AZ1083" s="8"/>
      <c r="BA1083" s="8"/>
      <c r="BB1083" s="8"/>
      <c r="BC1083" s="8"/>
    </row>
    <row r="1084" spans="1:55" x14ac:dyDescent="0.25">
      <c r="A1084" s="45">
        <v>57.3</v>
      </c>
      <c r="B1084" s="47" t="b">
        <v>1</v>
      </c>
      <c r="U1084" s="36"/>
      <c r="V1084" s="36"/>
      <c r="W1084" s="9"/>
      <c r="X1084" s="8"/>
      <c r="Y1084" s="8"/>
      <c r="Z1084" s="8"/>
      <c r="AA1084" s="8"/>
      <c r="AB1084" s="8"/>
      <c r="AC1084" s="8"/>
      <c r="AD1084" s="8"/>
      <c r="AE1084" s="8"/>
      <c r="AG1084" s="36"/>
      <c r="AH1084" s="36"/>
      <c r="AI1084" s="9"/>
      <c r="AJ1084" s="8"/>
      <c r="AK1084" s="8"/>
      <c r="AL1084" s="8"/>
      <c r="AM1084" s="8"/>
      <c r="AN1084" s="8"/>
      <c r="AO1084" s="8"/>
      <c r="AP1084" s="8"/>
      <c r="AQ1084" s="8"/>
      <c r="AS1084" s="36"/>
      <c r="AT1084" s="36"/>
      <c r="AU1084" s="9"/>
      <c r="AV1084" s="8"/>
      <c r="AW1084" s="8"/>
      <c r="AX1084" s="8"/>
      <c r="AY1084" s="8"/>
      <c r="AZ1084" s="8"/>
      <c r="BA1084" s="8"/>
      <c r="BB1084" s="8"/>
      <c r="BC1084" s="8"/>
    </row>
    <row r="1085" spans="1:55" x14ac:dyDescent="0.25">
      <c r="A1085" s="45">
        <v>56.8</v>
      </c>
      <c r="B1085" s="47" t="b">
        <v>1</v>
      </c>
      <c r="U1085" s="36"/>
      <c r="V1085" s="36"/>
      <c r="W1085" s="9"/>
      <c r="X1085" s="8"/>
      <c r="Y1085" s="8"/>
      <c r="Z1085" s="8"/>
      <c r="AA1085" s="8"/>
      <c r="AB1085" s="8"/>
      <c r="AC1085" s="8"/>
      <c r="AD1085" s="8"/>
      <c r="AE1085" s="8"/>
      <c r="AG1085" s="36"/>
      <c r="AH1085" s="36"/>
      <c r="AI1085" s="9"/>
      <c r="AJ1085" s="8"/>
      <c r="AK1085" s="8"/>
      <c r="AL1085" s="8"/>
      <c r="AM1085" s="8"/>
      <c r="AN1085" s="8"/>
      <c r="AO1085" s="8"/>
      <c r="AP1085" s="8"/>
      <c r="AQ1085" s="8"/>
      <c r="AS1085" s="36"/>
      <c r="AT1085" s="36"/>
      <c r="AU1085" s="9"/>
      <c r="AV1085" s="8"/>
      <c r="AW1085" s="8"/>
      <c r="AX1085" s="8"/>
      <c r="AY1085" s="8"/>
      <c r="AZ1085" s="8"/>
      <c r="BA1085" s="8"/>
      <c r="BB1085" s="8"/>
      <c r="BC1085" s="8"/>
    </row>
    <row r="1086" spans="1:55" x14ac:dyDescent="0.25">
      <c r="A1086" s="45">
        <v>56.4</v>
      </c>
      <c r="B1086" s="47" t="b">
        <v>1</v>
      </c>
      <c r="U1086" s="36"/>
      <c r="V1086" s="36"/>
      <c r="W1086" s="9"/>
      <c r="X1086" s="8"/>
      <c r="Y1086" s="8"/>
      <c r="Z1086" s="8"/>
      <c r="AA1086" s="8"/>
      <c r="AB1086" s="8"/>
      <c r="AC1086" s="8"/>
      <c r="AD1086" s="8"/>
      <c r="AE1086" s="8"/>
      <c r="AG1086" s="36"/>
      <c r="AH1086" s="36"/>
      <c r="AI1086" s="9"/>
      <c r="AJ1086" s="8"/>
      <c r="AK1086" s="8"/>
      <c r="AL1086" s="8"/>
      <c r="AM1086" s="8"/>
      <c r="AN1086" s="8"/>
      <c r="AO1086" s="8"/>
      <c r="AP1086" s="8"/>
      <c r="AQ1086" s="8"/>
      <c r="AS1086" s="36"/>
      <c r="AT1086" s="36"/>
      <c r="AU1086" s="9"/>
      <c r="AV1086" s="8"/>
      <c r="AW1086" s="8"/>
      <c r="AX1086" s="8"/>
      <c r="AY1086" s="8"/>
      <c r="AZ1086" s="8"/>
      <c r="BA1086" s="8"/>
      <c r="BB1086" s="8"/>
      <c r="BC1086" s="8"/>
    </row>
    <row r="1087" spans="1:55" x14ac:dyDescent="0.25">
      <c r="A1087" s="45">
        <v>55.6</v>
      </c>
      <c r="B1087" s="47" t="b">
        <v>1</v>
      </c>
      <c r="U1087" s="36"/>
      <c r="V1087" s="36"/>
      <c r="W1087" s="9"/>
      <c r="X1087" s="8"/>
      <c r="Y1087" s="8"/>
      <c r="Z1087" s="8"/>
      <c r="AA1087" s="8"/>
      <c r="AB1087" s="8"/>
      <c r="AC1087" s="8"/>
      <c r="AD1087" s="8"/>
      <c r="AE1087" s="8"/>
      <c r="AG1087" s="36"/>
      <c r="AH1087" s="36"/>
      <c r="AI1087" s="9"/>
      <c r="AJ1087" s="8"/>
      <c r="AK1087" s="8"/>
      <c r="AL1087" s="8"/>
      <c r="AM1087" s="8"/>
      <c r="AN1087" s="8"/>
      <c r="AO1087" s="8"/>
      <c r="AP1087" s="8"/>
      <c r="AQ1087" s="8"/>
      <c r="AS1087" s="36"/>
      <c r="AT1087" s="36"/>
      <c r="AU1087" s="9"/>
      <c r="AV1087" s="8"/>
      <c r="AW1087" s="8"/>
      <c r="AX1087" s="8"/>
      <c r="AY1087" s="8"/>
      <c r="AZ1087" s="8"/>
      <c r="BA1087" s="8"/>
      <c r="BB1087" s="8"/>
      <c r="BC1087" s="8"/>
    </row>
    <row r="1088" spans="1:55" x14ac:dyDescent="0.25">
      <c r="A1088" s="45">
        <v>54.7</v>
      </c>
      <c r="B1088" s="47" t="b">
        <v>1</v>
      </c>
      <c r="U1088" s="36"/>
      <c r="V1088" s="36"/>
      <c r="W1088" s="9"/>
      <c r="X1088" s="8"/>
      <c r="Y1088" s="8"/>
      <c r="Z1088" s="8"/>
      <c r="AA1088" s="8"/>
      <c r="AB1088" s="8"/>
      <c r="AC1088" s="8"/>
      <c r="AD1088" s="8"/>
      <c r="AE1088" s="8"/>
      <c r="AG1088" s="36"/>
      <c r="AH1088" s="36"/>
      <c r="AI1088" s="9"/>
      <c r="AJ1088" s="8"/>
      <c r="AK1088" s="8"/>
      <c r="AL1088" s="8"/>
      <c r="AM1088" s="8"/>
      <c r="AN1088" s="8"/>
      <c r="AO1088" s="8"/>
      <c r="AP1088" s="8"/>
      <c r="AQ1088" s="8"/>
      <c r="AS1088" s="36"/>
      <c r="AT1088" s="36"/>
      <c r="AU1088" s="9"/>
      <c r="AV1088" s="8"/>
      <c r="AW1088" s="8"/>
      <c r="AX1088" s="8"/>
      <c r="AY1088" s="8"/>
      <c r="AZ1088" s="8"/>
      <c r="BA1088" s="8"/>
      <c r="BB1088" s="8"/>
      <c r="BC1088" s="8"/>
    </row>
    <row r="1089" spans="1:55" x14ac:dyDescent="0.25">
      <c r="A1089" s="45">
        <v>54</v>
      </c>
      <c r="B1089" s="47" t="b">
        <v>1</v>
      </c>
      <c r="U1089" s="36"/>
      <c r="V1089" s="36"/>
      <c r="W1089" s="9"/>
      <c r="X1089" s="8"/>
      <c r="Y1089" s="8"/>
      <c r="Z1089" s="8"/>
      <c r="AA1089" s="8"/>
      <c r="AB1089" s="8"/>
      <c r="AC1089" s="8"/>
      <c r="AD1089" s="8"/>
      <c r="AE1089" s="8"/>
      <c r="AG1089" s="36"/>
      <c r="AH1089" s="36"/>
      <c r="AI1089" s="9"/>
      <c r="AJ1089" s="8"/>
      <c r="AK1089" s="8"/>
      <c r="AL1089" s="8"/>
      <c r="AM1089" s="8"/>
      <c r="AN1089" s="8"/>
      <c r="AO1089" s="8"/>
      <c r="AP1089" s="8"/>
      <c r="AQ1089" s="8"/>
      <c r="AS1089" s="36"/>
      <c r="AT1089" s="36"/>
      <c r="AU1089" s="9"/>
      <c r="AV1089" s="8"/>
      <c r="AW1089" s="8"/>
      <c r="AX1089" s="8"/>
      <c r="AY1089" s="8"/>
      <c r="AZ1089" s="8"/>
      <c r="BA1089" s="8"/>
      <c r="BB1089" s="8"/>
      <c r="BC1089" s="8"/>
    </row>
    <row r="1090" spans="1:55" x14ac:dyDescent="0.25">
      <c r="A1090" s="45">
        <v>53.3</v>
      </c>
      <c r="B1090" s="47" t="b">
        <v>1</v>
      </c>
      <c r="U1090" s="36"/>
      <c r="V1090" s="36"/>
      <c r="W1090" s="9"/>
      <c r="X1090" s="8"/>
      <c r="Y1090" s="8"/>
      <c r="Z1090" s="8"/>
      <c r="AA1090" s="8"/>
      <c r="AB1090" s="8"/>
      <c r="AC1090" s="8"/>
      <c r="AD1090" s="8"/>
      <c r="AE1090" s="8"/>
      <c r="AG1090" s="36"/>
      <c r="AH1090" s="36"/>
      <c r="AI1090" s="9"/>
      <c r="AJ1090" s="8"/>
      <c r="AK1090" s="8"/>
      <c r="AL1090" s="8"/>
      <c r="AM1090" s="8"/>
      <c r="AN1090" s="8"/>
      <c r="AO1090" s="8"/>
      <c r="AP1090" s="8"/>
      <c r="AQ1090" s="8"/>
      <c r="AS1090" s="36"/>
      <c r="AT1090" s="36"/>
      <c r="AU1090" s="9"/>
      <c r="AV1090" s="8"/>
      <c r="AW1090" s="8"/>
      <c r="AX1090" s="8"/>
      <c r="AY1090" s="8"/>
      <c r="AZ1090" s="8"/>
      <c r="BA1090" s="8"/>
      <c r="BB1090" s="8"/>
      <c r="BC1090" s="8"/>
    </row>
    <row r="1091" spans="1:55" x14ac:dyDescent="0.25">
      <c r="A1091" s="45">
        <v>52.9</v>
      </c>
      <c r="B1091" s="47" t="b">
        <v>1</v>
      </c>
      <c r="U1091" s="36"/>
      <c r="V1091" s="36"/>
      <c r="W1091" s="9"/>
      <c r="X1091" s="8"/>
      <c r="Y1091" s="8"/>
      <c r="Z1091" s="8"/>
      <c r="AA1091" s="8"/>
      <c r="AB1091" s="8"/>
      <c r="AC1091" s="8"/>
      <c r="AD1091" s="8"/>
      <c r="AE1091" s="8"/>
      <c r="AG1091" s="36"/>
      <c r="AH1091" s="36"/>
      <c r="AI1091" s="9"/>
      <c r="AJ1091" s="8"/>
      <c r="AK1091" s="8"/>
      <c r="AL1091" s="8"/>
      <c r="AM1091" s="8"/>
      <c r="AN1091" s="8"/>
      <c r="AO1091" s="8"/>
      <c r="AP1091" s="8"/>
      <c r="AQ1091" s="8"/>
      <c r="AS1091" s="36"/>
      <c r="AT1091" s="36"/>
      <c r="AU1091" s="9"/>
      <c r="AV1091" s="8"/>
      <c r="AW1091" s="8"/>
      <c r="AX1091" s="8"/>
      <c r="AY1091" s="8"/>
      <c r="AZ1091" s="8"/>
      <c r="BA1091" s="8"/>
      <c r="BB1091" s="8"/>
      <c r="BC1091" s="8"/>
    </row>
    <row r="1092" spans="1:55" x14ac:dyDescent="0.25">
      <c r="A1092" s="45">
        <v>52.5</v>
      </c>
      <c r="B1092" s="47" t="b">
        <v>1</v>
      </c>
      <c r="U1092" s="36"/>
      <c r="V1092" s="36"/>
      <c r="W1092" s="9"/>
      <c r="X1092" s="8"/>
      <c r="Y1092" s="8"/>
      <c r="Z1092" s="8"/>
      <c r="AA1092" s="8"/>
      <c r="AB1092" s="8"/>
      <c r="AC1092" s="8"/>
      <c r="AD1092" s="8"/>
      <c r="AE1092" s="8"/>
      <c r="AG1092" s="36"/>
      <c r="AH1092" s="36"/>
      <c r="AI1092" s="9"/>
      <c r="AJ1092" s="8"/>
      <c r="AK1092" s="8"/>
      <c r="AL1092" s="8"/>
      <c r="AM1092" s="8"/>
      <c r="AN1092" s="8"/>
      <c r="AO1092" s="8"/>
      <c r="AP1092" s="8"/>
      <c r="AQ1092" s="8"/>
      <c r="AS1092" s="36"/>
      <c r="AT1092" s="36"/>
      <c r="AU1092" s="9"/>
      <c r="AV1092" s="8"/>
      <c r="AW1092" s="8"/>
      <c r="AX1092" s="8"/>
      <c r="AY1092" s="8"/>
      <c r="AZ1092" s="8"/>
      <c r="BA1092" s="8"/>
      <c r="BB1092" s="8"/>
      <c r="BC1092" s="8"/>
    </row>
    <row r="1093" spans="1:55" x14ac:dyDescent="0.25">
      <c r="A1093" s="45">
        <v>52.5</v>
      </c>
      <c r="B1093" s="47" t="b">
        <v>1</v>
      </c>
      <c r="U1093" s="36"/>
      <c r="V1093" s="36"/>
      <c r="W1093" s="9"/>
      <c r="X1093" s="8"/>
      <c r="Y1093" s="8"/>
      <c r="Z1093" s="8"/>
      <c r="AA1093" s="8"/>
      <c r="AB1093" s="8"/>
      <c r="AC1093" s="8"/>
      <c r="AD1093" s="8"/>
      <c r="AE1093" s="8"/>
      <c r="AG1093" s="36"/>
      <c r="AH1093" s="36"/>
      <c r="AI1093" s="9"/>
      <c r="AJ1093" s="8"/>
      <c r="AK1093" s="8"/>
      <c r="AL1093" s="8"/>
      <c r="AM1093" s="8"/>
      <c r="AN1093" s="8"/>
      <c r="AO1093" s="8"/>
      <c r="AP1093" s="8"/>
      <c r="AQ1093" s="8"/>
      <c r="AS1093" s="36"/>
      <c r="AT1093" s="36"/>
      <c r="AU1093" s="9"/>
      <c r="AV1093" s="8"/>
      <c r="AW1093" s="8"/>
      <c r="AX1093" s="8"/>
      <c r="AY1093" s="8"/>
      <c r="AZ1093" s="8"/>
      <c r="BA1093" s="8"/>
      <c r="BB1093" s="8"/>
      <c r="BC1093" s="8"/>
    </row>
    <row r="1094" spans="1:55" x14ac:dyDescent="0.25">
      <c r="A1094" s="45">
        <v>58.9</v>
      </c>
      <c r="B1094" s="47" t="b">
        <v>1</v>
      </c>
      <c r="U1094" s="36"/>
      <c r="V1094" s="36"/>
      <c r="W1094" s="9"/>
      <c r="X1094" s="8"/>
      <c r="Y1094" s="8"/>
      <c r="Z1094" s="8"/>
      <c r="AA1094" s="8"/>
      <c r="AB1094" s="8"/>
      <c r="AC1094" s="8"/>
      <c r="AD1094" s="8"/>
      <c r="AE1094" s="8"/>
      <c r="AG1094" s="36"/>
      <c r="AH1094" s="36"/>
      <c r="AI1094" s="9"/>
      <c r="AJ1094" s="8"/>
      <c r="AK1094" s="8"/>
      <c r="AL1094" s="8"/>
      <c r="AM1094" s="8"/>
      <c r="AN1094" s="8"/>
      <c r="AO1094" s="8"/>
      <c r="AP1094" s="8"/>
      <c r="AQ1094" s="8"/>
      <c r="AS1094" s="36"/>
      <c r="AT1094" s="36"/>
      <c r="AU1094" s="9"/>
      <c r="AV1094" s="8"/>
      <c r="AW1094" s="8"/>
      <c r="AX1094" s="8"/>
      <c r="AY1094" s="8"/>
      <c r="AZ1094" s="8"/>
      <c r="BA1094" s="8"/>
      <c r="BB1094" s="8"/>
      <c r="BC1094" s="8"/>
    </row>
    <row r="1095" spans="1:55" x14ac:dyDescent="0.25">
      <c r="A1095" s="45">
        <v>58.4</v>
      </c>
      <c r="B1095" s="47" t="b">
        <v>1</v>
      </c>
      <c r="U1095" s="36"/>
      <c r="V1095" s="36"/>
      <c r="W1095" s="9"/>
      <c r="X1095" s="8"/>
      <c r="Y1095" s="8"/>
      <c r="Z1095" s="8"/>
      <c r="AA1095" s="8"/>
      <c r="AB1095" s="8"/>
      <c r="AC1095" s="8"/>
      <c r="AD1095" s="8"/>
      <c r="AE1095" s="8"/>
      <c r="AG1095" s="36"/>
      <c r="AH1095" s="36"/>
      <c r="AI1095" s="9"/>
      <c r="AJ1095" s="8"/>
      <c r="AK1095" s="8"/>
      <c r="AL1095" s="8"/>
      <c r="AM1095" s="8"/>
      <c r="AN1095" s="8"/>
      <c r="AO1095" s="8"/>
      <c r="AP1095" s="8"/>
      <c r="AQ1095" s="8"/>
      <c r="AS1095" s="36"/>
      <c r="AT1095" s="36"/>
      <c r="AU1095" s="9"/>
      <c r="AV1095" s="8"/>
      <c r="AW1095" s="8"/>
      <c r="AX1095" s="8"/>
      <c r="AY1095" s="8"/>
      <c r="AZ1095" s="8"/>
      <c r="BA1095" s="8"/>
      <c r="BB1095" s="8"/>
      <c r="BC1095" s="8"/>
    </row>
    <row r="1096" spans="1:55" x14ac:dyDescent="0.25">
      <c r="A1096" s="45">
        <v>58.1</v>
      </c>
      <c r="B1096" s="47" t="b">
        <v>1</v>
      </c>
      <c r="U1096" s="36"/>
      <c r="V1096" s="36"/>
      <c r="W1096" s="9"/>
      <c r="X1096" s="8"/>
      <c r="Y1096" s="8"/>
      <c r="Z1096" s="8"/>
      <c r="AA1096" s="8"/>
      <c r="AB1096" s="8"/>
      <c r="AC1096" s="8"/>
      <c r="AD1096" s="8"/>
      <c r="AE1096" s="8"/>
      <c r="AG1096" s="36"/>
      <c r="AH1096" s="36"/>
      <c r="AI1096" s="9"/>
      <c r="AJ1096" s="8"/>
      <c r="AK1096" s="8"/>
      <c r="AL1096" s="8"/>
      <c r="AM1096" s="8"/>
      <c r="AN1096" s="8"/>
      <c r="AO1096" s="8"/>
      <c r="AP1096" s="8"/>
      <c r="AQ1096" s="8"/>
      <c r="AS1096" s="36"/>
      <c r="AT1096" s="36"/>
      <c r="AU1096" s="9"/>
      <c r="AV1096" s="8"/>
      <c r="AW1096" s="8"/>
      <c r="AX1096" s="8"/>
      <c r="AY1096" s="8"/>
      <c r="AZ1096" s="8"/>
      <c r="BA1096" s="8"/>
      <c r="BB1096" s="8"/>
      <c r="BC1096" s="8"/>
    </row>
    <row r="1097" spans="1:55" x14ac:dyDescent="0.25">
      <c r="A1097" s="45">
        <v>57.6</v>
      </c>
      <c r="B1097" s="47" t="b">
        <v>1</v>
      </c>
      <c r="U1097" s="36"/>
      <c r="V1097" s="36"/>
      <c r="W1097" s="9"/>
      <c r="X1097" s="8"/>
      <c r="Y1097" s="8"/>
      <c r="Z1097" s="8"/>
      <c r="AA1097" s="8"/>
      <c r="AB1097" s="8"/>
      <c r="AC1097" s="8"/>
      <c r="AD1097" s="8"/>
      <c r="AE1097" s="8"/>
      <c r="AG1097" s="36"/>
      <c r="AH1097" s="36"/>
      <c r="AI1097" s="9"/>
      <c r="AJ1097" s="8"/>
      <c r="AK1097" s="8"/>
      <c r="AL1097" s="8"/>
      <c r="AM1097" s="8"/>
      <c r="AN1097" s="8"/>
      <c r="AO1097" s="8"/>
      <c r="AP1097" s="8"/>
      <c r="AQ1097" s="8"/>
      <c r="AS1097" s="36"/>
      <c r="AT1097" s="36"/>
      <c r="AU1097" s="9"/>
      <c r="AV1097" s="8"/>
      <c r="AW1097" s="8"/>
      <c r="AX1097" s="8"/>
      <c r="AY1097" s="8"/>
      <c r="AZ1097" s="8"/>
      <c r="BA1097" s="8"/>
      <c r="BB1097" s="8"/>
      <c r="BC1097" s="8"/>
    </row>
    <row r="1098" spans="1:55" x14ac:dyDescent="0.25">
      <c r="A1098" s="45">
        <v>57.1</v>
      </c>
      <c r="B1098" s="47" t="b">
        <v>1</v>
      </c>
      <c r="U1098" s="36"/>
      <c r="V1098" s="36"/>
      <c r="W1098" s="9"/>
      <c r="X1098" s="8"/>
      <c r="Y1098" s="8"/>
      <c r="Z1098" s="8"/>
      <c r="AA1098" s="8"/>
      <c r="AB1098" s="8"/>
      <c r="AC1098" s="8"/>
      <c r="AD1098" s="8"/>
      <c r="AE1098" s="8"/>
      <c r="AG1098" s="36"/>
      <c r="AH1098" s="36"/>
      <c r="AI1098" s="9"/>
      <c r="AJ1098" s="8"/>
      <c r="AK1098" s="8"/>
      <c r="AL1098" s="8"/>
      <c r="AM1098" s="8"/>
      <c r="AN1098" s="8"/>
      <c r="AO1098" s="8"/>
      <c r="AP1098" s="8"/>
      <c r="AQ1098" s="8"/>
      <c r="AS1098" s="36"/>
      <c r="AT1098" s="36"/>
      <c r="AU1098" s="9"/>
      <c r="AV1098" s="8"/>
      <c r="AW1098" s="8"/>
      <c r="AX1098" s="8"/>
      <c r="AY1098" s="8"/>
      <c r="AZ1098" s="8"/>
      <c r="BA1098" s="8"/>
      <c r="BB1098" s="8"/>
      <c r="BC1098" s="8"/>
    </row>
    <row r="1099" spans="1:55" x14ac:dyDescent="0.25">
      <c r="A1099" s="45">
        <v>56.7</v>
      </c>
      <c r="B1099" s="47" t="b">
        <v>1</v>
      </c>
      <c r="U1099" s="36"/>
      <c r="V1099" s="36"/>
      <c r="W1099" s="9"/>
      <c r="X1099" s="8"/>
      <c r="Y1099" s="8"/>
      <c r="Z1099" s="8"/>
      <c r="AA1099" s="8"/>
      <c r="AB1099" s="8"/>
      <c r="AC1099" s="8"/>
      <c r="AD1099" s="8"/>
      <c r="AE1099" s="8"/>
      <c r="AG1099" s="36"/>
      <c r="AH1099" s="36"/>
      <c r="AI1099" s="9"/>
      <c r="AJ1099" s="8"/>
      <c r="AK1099" s="8"/>
      <c r="AL1099" s="8"/>
      <c r="AM1099" s="8"/>
      <c r="AN1099" s="8"/>
      <c r="AO1099" s="8"/>
      <c r="AP1099" s="8"/>
      <c r="AQ1099" s="8"/>
      <c r="AS1099" s="36"/>
      <c r="AT1099" s="36"/>
      <c r="AU1099" s="9"/>
      <c r="AV1099" s="8"/>
      <c r="AW1099" s="8"/>
      <c r="AX1099" s="8"/>
      <c r="AY1099" s="8"/>
      <c r="AZ1099" s="8"/>
      <c r="BA1099" s="8"/>
      <c r="BB1099" s="8"/>
      <c r="BC1099" s="8"/>
    </row>
    <row r="1100" spans="1:55" x14ac:dyDescent="0.25">
      <c r="A1100" s="45">
        <v>56.3</v>
      </c>
      <c r="B1100" s="47" t="b">
        <v>1</v>
      </c>
      <c r="U1100" s="36"/>
      <c r="V1100" s="36"/>
      <c r="W1100" s="9"/>
      <c r="X1100" s="8"/>
      <c r="Y1100" s="8"/>
      <c r="Z1100" s="8"/>
      <c r="AA1100" s="8"/>
      <c r="AB1100" s="8"/>
      <c r="AC1100" s="8"/>
      <c r="AD1100" s="8"/>
      <c r="AE1100" s="8"/>
      <c r="AG1100" s="36"/>
      <c r="AH1100" s="36"/>
      <c r="AI1100" s="9"/>
      <c r="AJ1100" s="8"/>
      <c r="AK1100" s="8"/>
      <c r="AL1100" s="8"/>
      <c r="AM1100" s="8"/>
      <c r="AN1100" s="8"/>
      <c r="AO1100" s="8"/>
      <c r="AP1100" s="8"/>
      <c r="AQ1100" s="8"/>
      <c r="AS1100" s="36"/>
      <c r="AT1100" s="36"/>
      <c r="AU1100" s="9"/>
      <c r="AV1100" s="8"/>
      <c r="AW1100" s="8"/>
      <c r="AX1100" s="8"/>
      <c r="AY1100" s="8"/>
      <c r="AZ1100" s="8"/>
      <c r="BA1100" s="8"/>
      <c r="BB1100" s="8"/>
      <c r="BC1100" s="8"/>
    </row>
    <row r="1101" spans="1:55" x14ac:dyDescent="0.25">
      <c r="A1101" s="45">
        <v>55.6</v>
      </c>
      <c r="B1101" s="47" t="b">
        <v>1</v>
      </c>
      <c r="U1101" s="36"/>
      <c r="V1101" s="36"/>
      <c r="W1101" s="9"/>
      <c r="X1101" s="8"/>
      <c r="Y1101" s="8"/>
      <c r="Z1101" s="8"/>
      <c r="AA1101" s="8"/>
      <c r="AB1101" s="8"/>
      <c r="AC1101" s="8"/>
      <c r="AD1101" s="8"/>
      <c r="AE1101" s="8"/>
      <c r="AG1101" s="36"/>
      <c r="AH1101" s="36"/>
      <c r="AI1101" s="9"/>
      <c r="AJ1101" s="8"/>
      <c r="AK1101" s="8"/>
      <c r="AL1101" s="8"/>
      <c r="AM1101" s="8"/>
      <c r="AN1101" s="8"/>
      <c r="AO1101" s="8"/>
      <c r="AP1101" s="8"/>
      <c r="AQ1101" s="8"/>
      <c r="AS1101" s="36"/>
      <c r="AT1101" s="36"/>
      <c r="AU1101" s="9"/>
      <c r="AV1101" s="8"/>
      <c r="AW1101" s="8"/>
      <c r="AX1101" s="8"/>
      <c r="AY1101" s="8"/>
      <c r="AZ1101" s="8"/>
      <c r="BA1101" s="8"/>
      <c r="BB1101" s="8"/>
      <c r="BC1101" s="8"/>
    </row>
    <row r="1102" spans="1:55" x14ac:dyDescent="0.25">
      <c r="A1102" s="45">
        <v>55</v>
      </c>
      <c r="B1102" s="47" t="b">
        <v>1</v>
      </c>
      <c r="U1102" s="36"/>
      <c r="V1102" s="36"/>
      <c r="W1102" s="9"/>
      <c r="X1102" s="8"/>
      <c r="Y1102" s="8"/>
      <c r="Z1102" s="8"/>
      <c r="AA1102" s="8"/>
      <c r="AB1102" s="8"/>
      <c r="AC1102" s="8"/>
      <c r="AD1102" s="8"/>
      <c r="AE1102" s="8"/>
      <c r="AG1102" s="36"/>
      <c r="AH1102" s="36"/>
      <c r="AI1102" s="9"/>
      <c r="AJ1102" s="8"/>
      <c r="AK1102" s="8"/>
      <c r="AL1102" s="8"/>
      <c r="AM1102" s="8"/>
      <c r="AN1102" s="8"/>
      <c r="AO1102" s="8"/>
      <c r="AP1102" s="8"/>
      <c r="AQ1102" s="8"/>
      <c r="AS1102" s="36"/>
      <c r="AT1102" s="36"/>
      <c r="AU1102" s="9"/>
      <c r="AV1102" s="8"/>
      <c r="AW1102" s="8"/>
      <c r="AX1102" s="8"/>
      <c r="AY1102" s="8"/>
      <c r="AZ1102" s="8"/>
      <c r="BA1102" s="8"/>
      <c r="BB1102" s="8"/>
      <c r="BC1102" s="8"/>
    </row>
    <row r="1103" spans="1:55" x14ac:dyDescent="0.25">
      <c r="A1103" s="45">
        <v>54.4</v>
      </c>
      <c r="B1103" s="47" t="b">
        <v>1</v>
      </c>
      <c r="U1103" s="36"/>
      <c r="V1103" s="36"/>
      <c r="W1103" s="9"/>
      <c r="X1103" s="8"/>
      <c r="Y1103" s="8"/>
      <c r="Z1103" s="8"/>
      <c r="AA1103" s="8"/>
      <c r="AB1103" s="8"/>
      <c r="AC1103" s="8"/>
      <c r="AD1103" s="8"/>
      <c r="AE1103" s="8"/>
      <c r="AG1103" s="36"/>
      <c r="AH1103" s="36"/>
      <c r="AI1103" s="9"/>
      <c r="AJ1103" s="8"/>
      <c r="AK1103" s="8"/>
      <c r="AL1103" s="8"/>
      <c r="AM1103" s="8"/>
      <c r="AN1103" s="8"/>
      <c r="AO1103" s="8"/>
      <c r="AP1103" s="8"/>
      <c r="AQ1103" s="8"/>
      <c r="AS1103" s="36"/>
      <c r="AT1103" s="36"/>
      <c r="AU1103" s="9"/>
      <c r="AV1103" s="8"/>
      <c r="AW1103" s="8"/>
      <c r="AX1103" s="8"/>
      <c r="AY1103" s="8"/>
      <c r="AZ1103" s="8"/>
      <c r="BA1103" s="8"/>
      <c r="BB1103" s="8"/>
      <c r="BC1103" s="8"/>
    </row>
    <row r="1104" spans="1:55" x14ac:dyDescent="0.25">
      <c r="A1104" s="45">
        <v>53.9</v>
      </c>
      <c r="B1104" s="47" t="b">
        <v>1</v>
      </c>
      <c r="U1104" s="36"/>
      <c r="V1104" s="36"/>
      <c r="W1104" s="9"/>
      <c r="X1104" s="8"/>
      <c r="Y1104" s="8"/>
      <c r="Z1104" s="8"/>
      <c r="AA1104" s="8"/>
      <c r="AB1104" s="8"/>
      <c r="AC1104" s="8"/>
      <c r="AD1104" s="8"/>
      <c r="AE1104" s="8"/>
      <c r="AG1104" s="36"/>
      <c r="AH1104" s="36"/>
      <c r="AI1104" s="9"/>
      <c r="AJ1104" s="8"/>
      <c r="AK1104" s="8"/>
      <c r="AL1104" s="8"/>
      <c r="AM1104" s="8"/>
      <c r="AN1104" s="8"/>
      <c r="AO1104" s="8"/>
      <c r="AP1104" s="8"/>
      <c r="AQ1104" s="8"/>
      <c r="AS1104" s="36"/>
      <c r="AT1104" s="36"/>
      <c r="AU1104" s="9"/>
      <c r="AV1104" s="8"/>
      <c r="AW1104" s="8"/>
      <c r="AX1104" s="8"/>
      <c r="AY1104" s="8"/>
      <c r="AZ1104" s="8"/>
      <c r="BA1104" s="8"/>
      <c r="BB1104" s="8"/>
      <c r="BC1104" s="8"/>
    </row>
    <row r="1105" spans="1:55" x14ac:dyDescent="0.25">
      <c r="A1105" s="45">
        <v>53.5</v>
      </c>
      <c r="B1105" s="47" t="b">
        <v>1</v>
      </c>
      <c r="U1105" s="36"/>
      <c r="V1105" s="36"/>
      <c r="W1105" s="9"/>
      <c r="X1105" s="8"/>
      <c r="Y1105" s="8"/>
      <c r="Z1105" s="8"/>
      <c r="AA1105" s="8"/>
      <c r="AB1105" s="8"/>
      <c r="AC1105" s="8"/>
      <c r="AD1105" s="8"/>
      <c r="AE1105" s="8"/>
      <c r="AG1105" s="36"/>
      <c r="AH1105" s="36"/>
      <c r="AI1105" s="9"/>
      <c r="AJ1105" s="8"/>
      <c r="AK1105" s="8"/>
      <c r="AL1105" s="8"/>
      <c r="AM1105" s="8"/>
      <c r="AN1105" s="8"/>
      <c r="AO1105" s="8"/>
      <c r="AP1105" s="8"/>
      <c r="AQ1105" s="8"/>
      <c r="AS1105" s="36"/>
      <c r="AT1105" s="36"/>
      <c r="AU1105" s="9"/>
      <c r="AV1105" s="8"/>
      <c r="AW1105" s="8"/>
      <c r="AX1105" s="8"/>
      <c r="AY1105" s="8"/>
      <c r="AZ1105" s="8"/>
      <c r="BA1105" s="8"/>
      <c r="BB1105" s="8"/>
      <c r="BC1105" s="8"/>
    </row>
    <row r="1106" spans="1:55" x14ac:dyDescent="0.25">
      <c r="A1106" s="45">
        <v>53</v>
      </c>
      <c r="B1106" s="47" t="b">
        <v>1</v>
      </c>
      <c r="U1106" s="36"/>
      <c r="V1106" s="36"/>
      <c r="W1106" s="9"/>
      <c r="X1106" s="8"/>
      <c r="Y1106" s="8"/>
      <c r="Z1106" s="8"/>
      <c r="AA1106" s="8"/>
      <c r="AB1106" s="8"/>
      <c r="AC1106" s="8"/>
      <c r="AD1106" s="8"/>
      <c r="AE1106" s="8"/>
      <c r="AG1106" s="36"/>
      <c r="AH1106" s="36"/>
      <c r="AI1106" s="9"/>
      <c r="AJ1106" s="8"/>
      <c r="AK1106" s="8"/>
      <c r="AL1106" s="8"/>
      <c r="AM1106" s="8"/>
      <c r="AN1106" s="8"/>
      <c r="AO1106" s="8"/>
      <c r="AP1106" s="8"/>
      <c r="AQ1106" s="8"/>
      <c r="AS1106" s="36"/>
      <c r="AT1106" s="36"/>
      <c r="AU1106" s="9"/>
      <c r="AV1106" s="8"/>
      <c r="AW1106" s="8"/>
      <c r="AX1106" s="8"/>
      <c r="AY1106" s="8"/>
      <c r="AZ1106" s="8"/>
      <c r="BA1106" s="8"/>
      <c r="BB1106" s="8"/>
      <c r="BC1106" s="8"/>
    </row>
    <row r="1107" spans="1:55" x14ac:dyDescent="0.25">
      <c r="A1107" s="45">
        <v>52.8</v>
      </c>
      <c r="B1107" s="47" t="b">
        <v>1</v>
      </c>
      <c r="U1107" s="36"/>
      <c r="V1107" s="36"/>
      <c r="W1107" s="9"/>
      <c r="X1107" s="8"/>
      <c r="Y1107" s="8"/>
      <c r="Z1107" s="8"/>
      <c r="AA1107" s="8"/>
      <c r="AB1107" s="8"/>
      <c r="AC1107" s="8"/>
      <c r="AD1107" s="8"/>
      <c r="AE1107" s="8"/>
      <c r="AG1107" s="36"/>
      <c r="AH1107" s="36"/>
      <c r="AI1107" s="9"/>
      <c r="AJ1107" s="8"/>
      <c r="AK1107" s="8"/>
      <c r="AL1107" s="8"/>
      <c r="AM1107" s="8"/>
      <c r="AN1107" s="8"/>
      <c r="AO1107" s="8"/>
      <c r="AP1107" s="8"/>
      <c r="AQ1107" s="8"/>
      <c r="AS1107" s="36"/>
      <c r="AT1107" s="36"/>
      <c r="AU1107" s="9"/>
      <c r="AV1107" s="8"/>
      <c r="AW1107" s="8"/>
      <c r="AX1107" s="8"/>
      <c r="AY1107" s="8"/>
      <c r="AZ1107" s="8"/>
      <c r="BA1107" s="8"/>
      <c r="BB1107" s="8"/>
      <c r="BC1107" s="8"/>
    </row>
    <row r="1108" spans="1:55" x14ac:dyDescent="0.25">
      <c r="A1108" s="45">
        <v>52.5</v>
      </c>
      <c r="B1108" s="47" t="b">
        <v>1</v>
      </c>
      <c r="U1108" s="36"/>
      <c r="V1108" s="36"/>
      <c r="W1108" s="9"/>
      <c r="X1108" s="8"/>
      <c r="Y1108" s="8"/>
      <c r="Z1108" s="8"/>
      <c r="AA1108" s="8"/>
      <c r="AB1108" s="8"/>
      <c r="AC1108" s="8"/>
      <c r="AD1108" s="8"/>
      <c r="AE1108" s="8"/>
      <c r="AG1108" s="36"/>
      <c r="AH1108" s="36"/>
      <c r="AI1108" s="9"/>
      <c r="AJ1108" s="8"/>
      <c r="AK1108" s="8"/>
      <c r="AL1108" s="8"/>
      <c r="AM1108" s="8"/>
      <c r="AN1108" s="8"/>
      <c r="AO1108" s="8"/>
      <c r="AP1108" s="8"/>
      <c r="AQ1108" s="8"/>
      <c r="AS1108" s="36"/>
      <c r="AT1108" s="36"/>
      <c r="AU1108" s="9"/>
      <c r="AV1108" s="8"/>
      <c r="AW1108" s="8"/>
      <c r="AX1108" s="8"/>
      <c r="AY1108" s="8"/>
      <c r="AZ1108" s="8"/>
      <c r="BA1108" s="8"/>
      <c r="BB1108" s="8"/>
      <c r="BC1108" s="8"/>
    </row>
    <row r="1109" spans="1:55" x14ac:dyDescent="0.25">
      <c r="A1109" s="45">
        <v>52.1</v>
      </c>
      <c r="B1109" s="47" t="b">
        <v>1</v>
      </c>
      <c r="U1109" s="36"/>
      <c r="V1109" s="36"/>
      <c r="W1109" s="9"/>
      <c r="X1109" s="8"/>
      <c r="Y1109" s="8"/>
      <c r="Z1109" s="8"/>
      <c r="AA1109" s="8"/>
      <c r="AB1109" s="8"/>
      <c r="AC1109" s="8"/>
      <c r="AD1109" s="8"/>
      <c r="AE1109" s="8"/>
      <c r="AG1109" s="36"/>
      <c r="AH1109" s="36"/>
      <c r="AI1109" s="9"/>
      <c r="AJ1109" s="8"/>
      <c r="AK1109" s="8"/>
      <c r="AL1109" s="8"/>
      <c r="AM1109" s="8"/>
      <c r="AN1109" s="8"/>
      <c r="AO1109" s="8"/>
      <c r="AP1109" s="8"/>
      <c r="AQ1109" s="8"/>
      <c r="AS1109" s="36"/>
      <c r="AT1109" s="36"/>
      <c r="AU1109" s="9"/>
      <c r="AV1109" s="8"/>
      <c r="AW1109" s="8"/>
      <c r="AX1109" s="8"/>
      <c r="AY1109" s="8"/>
      <c r="AZ1109" s="8"/>
      <c r="BA1109" s="8"/>
      <c r="BB1109" s="8"/>
      <c r="BC1109" s="8"/>
    </row>
    <row r="1110" spans="1:55" x14ac:dyDescent="0.25">
      <c r="A1110" s="45">
        <v>66.2</v>
      </c>
      <c r="B1110" s="47" t="b">
        <v>1</v>
      </c>
      <c r="U1110" s="36"/>
      <c r="V1110" s="36"/>
      <c r="W1110" s="9"/>
      <c r="X1110" s="8"/>
      <c r="Y1110" s="8"/>
      <c r="Z1110" s="8"/>
      <c r="AA1110" s="8"/>
      <c r="AB1110" s="8"/>
      <c r="AC1110" s="8"/>
      <c r="AD1110" s="8"/>
      <c r="AE1110" s="8"/>
      <c r="AG1110" s="36"/>
      <c r="AH1110" s="36"/>
      <c r="AI1110" s="9"/>
      <c r="AJ1110" s="8"/>
      <c r="AK1110" s="8"/>
      <c r="AL1110" s="8"/>
      <c r="AM1110" s="8"/>
      <c r="AN1110" s="8"/>
      <c r="AO1110" s="8"/>
      <c r="AP1110" s="8"/>
      <c r="AQ1110" s="8"/>
      <c r="AS1110" s="36"/>
      <c r="AT1110" s="36"/>
      <c r="AU1110" s="9"/>
      <c r="AV1110" s="8"/>
      <c r="AW1110" s="8"/>
      <c r="AX1110" s="8"/>
      <c r="AY1110" s="8"/>
      <c r="AZ1110" s="8"/>
      <c r="BA1110" s="8"/>
      <c r="BB1110" s="8"/>
      <c r="BC1110" s="8"/>
    </row>
    <row r="1111" spans="1:55" x14ac:dyDescent="0.25">
      <c r="A1111" s="45">
        <v>66</v>
      </c>
      <c r="B1111" s="47" t="b">
        <v>1</v>
      </c>
      <c r="U1111" s="36"/>
      <c r="V1111" s="36"/>
      <c r="W1111" s="9"/>
      <c r="X1111" s="8"/>
      <c r="Y1111" s="8"/>
      <c r="Z1111" s="8"/>
      <c r="AA1111" s="8"/>
      <c r="AB1111" s="8"/>
      <c r="AC1111" s="8"/>
      <c r="AD1111" s="8"/>
      <c r="AE1111" s="8"/>
      <c r="AG1111" s="36"/>
      <c r="AH1111" s="36"/>
      <c r="AI1111" s="9"/>
      <c r="AJ1111" s="8"/>
      <c r="AK1111" s="8"/>
      <c r="AL1111" s="8"/>
      <c r="AM1111" s="8"/>
      <c r="AN1111" s="8"/>
      <c r="AO1111" s="8"/>
      <c r="AP1111" s="8"/>
      <c r="AQ1111" s="8"/>
      <c r="AS1111" s="36"/>
      <c r="AT1111" s="36"/>
      <c r="AU1111" s="9"/>
      <c r="AV1111" s="8"/>
      <c r="AW1111" s="8"/>
      <c r="AX1111" s="8"/>
      <c r="AY1111" s="8"/>
      <c r="AZ1111" s="8"/>
      <c r="BA1111" s="8"/>
      <c r="BB1111" s="8"/>
      <c r="BC1111" s="8"/>
    </row>
    <row r="1112" spans="1:55" x14ac:dyDescent="0.25">
      <c r="A1112" s="45">
        <v>65.900000000000006</v>
      </c>
      <c r="B1112" s="47" t="b">
        <v>1</v>
      </c>
      <c r="U1112" s="36"/>
      <c r="V1112" s="36"/>
      <c r="W1112" s="9"/>
      <c r="X1112" s="8"/>
      <c r="Y1112" s="8"/>
      <c r="Z1112" s="8"/>
      <c r="AA1112" s="8"/>
      <c r="AB1112" s="8"/>
      <c r="AC1112" s="8"/>
      <c r="AD1112" s="8"/>
      <c r="AE1112" s="8"/>
      <c r="AG1112" s="36"/>
      <c r="AH1112" s="36"/>
      <c r="AI1112" s="9"/>
      <c r="AJ1112" s="8"/>
      <c r="AK1112" s="8"/>
      <c r="AL1112" s="8"/>
      <c r="AM1112" s="8"/>
      <c r="AN1112" s="8"/>
      <c r="AO1112" s="8"/>
      <c r="AP1112" s="8"/>
      <c r="AQ1112" s="8"/>
      <c r="AS1112" s="36"/>
      <c r="AT1112" s="36"/>
      <c r="AU1112" s="9"/>
      <c r="AV1112" s="8"/>
      <c r="AW1112" s="8"/>
      <c r="AX1112" s="8"/>
      <c r="AY1112" s="8"/>
      <c r="AZ1112" s="8"/>
      <c r="BA1112" s="8"/>
      <c r="BB1112" s="8"/>
      <c r="BC1112" s="8"/>
    </row>
    <row r="1113" spans="1:55" x14ac:dyDescent="0.25">
      <c r="A1113" s="45">
        <v>65.8</v>
      </c>
      <c r="B1113" s="47" t="b">
        <v>1</v>
      </c>
      <c r="U1113" s="36"/>
      <c r="V1113" s="36"/>
      <c r="W1113" s="9"/>
      <c r="X1113" s="8"/>
      <c r="Y1113" s="8"/>
      <c r="Z1113" s="8"/>
      <c r="AA1113" s="8"/>
      <c r="AB1113" s="8"/>
      <c r="AC1113" s="8"/>
      <c r="AD1113" s="8"/>
      <c r="AE1113" s="8"/>
      <c r="AG1113" s="36"/>
      <c r="AH1113" s="36"/>
      <c r="AI1113" s="9"/>
      <c r="AJ1113" s="8"/>
      <c r="AK1113" s="8"/>
      <c r="AL1113" s="8"/>
      <c r="AM1113" s="8"/>
      <c r="AN1113" s="8"/>
      <c r="AO1113" s="8"/>
      <c r="AP1113" s="8"/>
      <c r="AQ1113" s="8"/>
      <c r="AS1113" s="36"/>
      <c r="AT1113" s="36"/>
      <c r="AU1113" s="9"/>
      <c r="AV1113" s="8"/>
      <c r="AW1113" s="8"/>
      <c r="AX1113" s="8"/>
      <c r="AY1113" s="8"/>
      <c r="AZ1113" s="8"/>
      <c r="BA1113" s="8"/>
      <c r="BB1113" s="8"/>
      <c r="BC1113" s="8"/>
    </row>
    <row r="1114" spans="1:55" x14ac:dyDescent="0.25">
      <c r="A1114" s="45">
        <v>65.599999999999994</v>
      </c>
      <c r="B1114" s="47" t="b">
        <v>1</v>
      </c>
      <c r="U1114" s="36"/>
      <c r="V1114" s="36"/>
      <c r="W1114" s="9"/>
      <c r="X1114" s="8"/>
      <c r="Y1114" s="8"/>
      <c r="Z1114" s="8"/>
      <c r="AA1114" s="8"/>
      <c r="AB1114" s="8"/>
      <c r="AC1114" s="8"/>
      <c r="AD1114" s="8"/>
      <c r="AE1114" s="8"/>
      <c r="AG1114" s="36"/>
      <c r="AH1114" s="36"/>
      <c r="AI1114" s="9"/>
      <c r="AJ1114" s="8"/>
      <c r="AK1114" s="8"/>
      <c r="AL1114" s="8"/>
      <c r="AM1114" s="8"/>
      <c r="AN1114" s="8"/>
      <c r="AO1114" s="8"/>
      <c r="AP1114" s="8"/>
      <c r="AQ1114" s="8"/>
      <c r="AS1114" s="36"/>
      <c r="AT1114" s="36"/>
      <c r="AU1114" s="9"/>
      <c r="AV1114" s="8"/>
      <c r="AW1114" s="8"/>
      <c r="AX1114" s="8"/>
      <c r="AY1114" s="8"/>
      <c r="AZ1114" s="8"/>
      <c r="BA1114" s="8"/>
      <c r="BB1114" s="8"/>
      <c r="BC1114" s="8"/>
    </row>
    <row r="1115" spans="1:55" x14ac:dyDescent="0.25">
      <c r="A1115" s="45">
        <v>65.900000000000006</v>
      </c>
      <c r="B1115" s="47" t="b">
        <v>1</v>
      </c>
      <c r="U1115" s="36"/>
      <c r="V1115" s="36"/>
      <c r="W1115" s="9"/>
      <c r="X1115" s="8"/>
      <c r="Y1115" s="8"/>
      <c r="Z1115" s="8"/>
      <c r="AA1115" s="8"/>
      <c r="AB1115" s="8"/>
      <c r="AC1115" s="8"/>
      <c r="AD1115" s="8"/>
      <c r="AE1115" s="8"/>
      <c r="AG1115" s="36"/>
      <c r="AH1115" s="36"/>
      <c r="AI1115" s="9"/>
      <c r="AJ1115" s="8"/>
      <c r="AK1115" s="8"/>
      <c r="AL1115" s="8"/>
      <c r="AM1115" s="8"/>
      <c r="AN1115" s="8"/>
      <c r="AO1115" s="8"/>
      <c r="AP1115" s="8"/>
      <c r="AQ1115" s="8"/>
      <c r="AS1115" s="36"/>
      <c r="AT1115" s="36"/>
      <c r="AU1115" s="9"/>
      <c r="AV1115" s="8"/>
      <c r="AW1115" s="8"/>
      <c r="AX1115" s="8"/>
      <c r="AY1115" s="8"/>
      <c r="AZ1115" s="8"/>
      <c r="BA1115" s="8"/>
      <c r="BB1115" s="8"/>
      <c r="BC1115" s="8"/>
    </row>
    <row r="1116" spans="1:55" x14ac:dyDescent="0.25">
      <c r="A1116" s="45">
        <v>66.099999999999994</v>
      </c>
      <c r="B1116" s="47" t="b">
        <v>1</v>
      </c>
      <c r="U1116" s="36"/>
      <c r="V1116" s="36"/>
      <c r="W1116" s="9"/>
      <c r="X1116" s="8"/>
      <c r="Y1116" s="8"/>
      <c r="Z1116" s="8"/>
      <c r="AA1116" s="8"/>
      <c r="AB1116" s="8"/>
      <c r="AC1116" s="8"/>
      <c r="AD1116" s="8"/>
      <c r="AE1116" s="8"/>
      <c r="AG1116" s="36"/>
      <c r="AH1116" s="36"/>
      <c r="AI1116" s="9"/>
      <c r="AJ1116" s="8"/>
      <c r="AK1116" s="8"/>
      <c r="AL1116" s="8"/>
      <c r="AM1116" s="8"/>
      <c r="AN1116" s="8"/>
      <c r="AO1116" s="8"/>
      <c r="AP1116" s="8"/>
      <c r="AQ1116" s="8"/>
      <c r="AS1116" s="36"/>
      <c r="AT1116" s="36"/>
      <c r="AU1116" s="9"/>
      <c r="AV1116" s="8"/>
      <c r="AW1116" s="8"/>
      <c r="AX1116" s="8"/>
      <c r="AY1116" s="8"/>
      <c r="AZ1116" s="8"/>
      <c r="BA1116" s="8"/>
      <c r="BB1116" s="8"/>
      <c r="BC1116" s="8"/>
    </row>
    <row r="1117" spans="1:55" x14ac:dyDescent="0.25">
      <c r="A1117" s="45">
        <v>66.3</v>
      </c>
      <c r="B1117" s="47" t="b">
        <v>1</v>
      </c>
      <c r="U1117" s="36"/>
      <c r="V1117" s="36"/>
      <c r="W1117" s="9"/>
      <c r="X1117" s="8"/>
      <c r="Y1117" s="8"/>
      <c r="Z1117" s="8"/>
      <c r="AA1117" s="8"/>
      <c r="AB1117" s="8"/>
      <c r="AC1117" s="8"/>
      <c r="AD1117" s="8"/>
      <c r="AE1117" s="8"/>
      <c r="AG1117" s="36"/>
      <c r="AH1117" s="36"/>
      <c r="AI1117" s="9"/>
      <c r="AJ1117" s="8"/>
      <c r="AK1117" s="8"/>
      <c r="AL1117" s="8"/>
      <c r="AM1117" s="8"/>
      <c r="AN1117" s="8"/>
      <c r="AO1117" s="8"/>
      <c r="AP1117" s="8"/>
      <c r="AQ1117" s="8"/>
      <c r="AS1117" s="36"/>
      <c r="AT1117" s="36"/>
      <c r="AU1117" s="9"/>
      <c r="AV1117" s="8"/>
      <c r="AW1117" s="8"/>
      <c r="AX1117" s="8"/>
      <c r="AY1117" s="8"/>
      <c r="AZ1117" s="8"/>
      <c r="BA1117" s="8"/>
      <c r="BB1117" s="8"/>
      <c r="BC1117" s="8"/>
    </row>
    <row r="1118" spans="1:55" x14ac:dyDescent="0.25">
      <c r="A1118" s="45">
        <v>65.7</v>
      </c>
      <c r="B1118" s="47" t="b">
        <v>1</v>
      </c>
      <c r="U1118" s="36"/>
      <c r="V1118" s="36"/>
      <c r="W1118" s="9"/>
      <c r="X1118" s="8"/>
      <c r="Y1118" s="8"/>
      <c r="Z1118" s="8"/>
      <c r="AA1118" s="8"/>
      <c r="AB1118" s="8"/>
      <c r="AC1118" s="8"/>
      <c r="AD1118" s="8"/>
      <c r="AE1118" s="8"/>
      <c r="AG1118" s="36"/>
      <c r="AH1118" s="36"/>
      <c r="AI1118" s="9"/>
      <c r="AJ1118" s="8"/>
      <c r="AK1118" s="8"/>
      <c r="AL1118" s="8"/>
      <c r="AM1118" s="8"/>
      <c r="AN1118" s="8"/>
      <c r="AO1118" s="8"/>
      <c r="AP1118" s="8"/>
      <c r="AQ1118" s="8"/>
      <c r="AS1118" s="36"/>
      <c r="AT1118" s="36"/>
      <c r="AU1118" s="9"/>
      <c r="AV1118" s="8"/>
      <c r="AW1118" s="8"/>
      <c r="AX1118" s="8"/>
      <c r="AY1118" s="8"/>
      <c r="AZ1118" s="8"/>
      <c r="BA1118" s="8"/>
      <c r="BB1118" s="8"/>
      <c r="BC1118" s="8"/>
    </row>
    <row r="1119" spans="1:55" x14ac:dyDescent="0.25">
      <c r="A1119" s="45">
        <v>65.2</v>
      </c>
      <c r="B1119" s="47" t="b">
        <v>1</v>
      </c>
      <c r="U1119" s="36"/>
      <c r="V1119" s="36"/>
      <c r="W1119" s="9"/>
      <c r="X1119" s="8"/>
      <c r="Y1119" s="8"/>
      <c r="Z1119" s="8"/>
      <c r="AA1119" s="8"/>
      <c r="AB1119" s="8"/>
      <c r="AC1119" s="8"/>
      <c r="AD1119" s="8"/>
      <c r="AE1119" s="8"/>
      <c r="AG1119" s="36"/>
      <c r="AH1119" s="36"/>
      <c r="AI1119" s="9"/>
      <c r="AJ1119" s="8"/>
      <c r="AK1119" s="8"/>
      <c r="AL1119" s="8"/>
      <c r="AM1119" s="8"/>
      <c r="AN1119" s="8"/>
      <c r="AO1119" s="8"/>
      <c r="AP1119" s="8"/>
      <c r="AQ1119" s="8"/>
      <c r="AS1119" s="36"/>
      <c r="AT1119" s="36"/>
      <c r="AU1119" s="9"/>
      <c r="AV1119" s="8"/>
      <c r="AW1119" s="8"/>
      <c r="AX1119" s="8"/>
      <c r="AY1119" s="8"/>
      <c r="AZ1119" s="8"/>
      <c r="BA1119" s="8"/>
      <c r="BB1119" s="8"/>
      <c r="BC1119" s="8"/>
    </row>
    <row r="1120" spans="1:55" x14ac:dyDescent="0.25">
      <c r="A1120" s="45">
        <v>65</v>
      </c>
      <c r="B1120" s="47" t="b">
        <v>1</v>
      </c>
      <c r="U1120" s="36"/>
      <c r="V1120" s="36"/>
      <c r="W1120" s="9"/>
      <c r="X1120" s="8"/>
      <c r="Y1120" s="8"/>
      <c r="Z1120" s="8"/>
      <c r="AA1120" s="8"/>
      <c r="AB1120" s="8"/>
      <c r="AC1120" s="8"/>
      <c r="AD1120" s="8"/>
      <c r="AE1120" s="8"/>
      <c r="AG1120" s="36"/>
      <c r="AH1120" s="36"/>
      <c r="AI1120" s="9"/>
      <c r="AJ1120" s="8"/>
      <c r="AK1120" s="8"/>
      <c r="AL1120" s="8"/>
      <c r="AM1120" s="8"/>
      <c r="AN1120" s="8"/>
      <c r="AO1120" s="8"/>
      <c r="AP1120" s="8"/>
      <c r="AQ1120" s="8"/>
      <c r="AS1120" s="36"/>
      <c r="AT1120" s="36"/>
      <c r="AU1120" s="9"/>
      <c r="AV1120" s="8"/>
      <c r="AW1120" s="8"/>
      <c r="AX1120" s="8"/>
      <c r="AY1120" s="8"/>
      <c r="AZ1120" s="8"/>
      <c r="BA1120" s="8"/>
      <c r="BB1120" s="8"/>
      <c r="BC1120" s="8"/>
    </row>
    <row r="1121" spans="1:55" x14ac:dyDescent="0.25">
      <c r="A1121" s="45">
        <v>65.099999999999994</v>
      </c>
      <c r="B1121" s="47" t="b">
        <v>1</v>
      </c>
      <c r="U1121" s="36"/>
      <c r="V1121" s="36"/>
      <c r="W1121" s="9"/>
      <c r="X1121" s="8"/>
      <c r="Y1121" s="8"/>
      <c r="Z1121" s="8"/>
      <c r="AA1121" s="8"/>
      <c r="AB1121" s="8"/>
      <c r="AC1121" s="8"/>
      <c r="AD1121" s="8"/>
      <c r="AE1121" s="8"/>
      <c r="AG1121" s="36"/>
      <c r="AH1121" s="36"/>
      <c r="AI1121" s="9"/>
      <c r="AJ1121" s="8"/>
      <c r="AK1121" s="8"/>
      <c r="AL1121" s="8"/>
      <c r="AM1121" s="8"/>
      <c r="AN1121" s="8"/>
      <c r="AO1121" s="8"/>
      <c r="AP1121" s="8"/>
      <c r="AQ1121" s="8"/>
      <c r="AS1121" s="36"/>
      <c r="AT1121" s="36"/>
      <c r="AU1121" s="9"/>
      <c r="AV1121" s="8"/>
      <c r="AW1121" s="8"/>
      <c r="AX1121" s="8"/>
      <c r="AY1121" s="8"/>
      <c r="AZ1121" s="8"/>
      <c r="BA1121" s="8"/>
      <c r="BB1121" s="8"/>
      <c r="BC1121" s="8"/>
    </row>
    <row r="1122" spans="1:55" x14ac:dyDescent="0.25">
      <c r="A1122" s="45">
        <v>65.3</v>
      </c>
      <c r="B1122" s="47" t="b">
        <v>1</v>
      </c>
      <c r="U1122" s="36"/>
      <c r="V1122" s="36"/>
      <c r="W1122" s="9"/>
      <c r="X1122" s="8"/>
      <c r="Y1122" s="8"/>
      <c r="Z1122" s="8"/>
      <c r="AA1122" s="8"/>
      <c r="AB1122" s="8"/>
      <c r="AC1122" s="8"/>
      <c r="AD1122" s="8"/>
      <c r="AE1122" s="8"/>
      <c r="AG1122" s="36"/>
      <c r="AH1122" s="36"/>
      <c r="AI1122" s="9"/>
      <c r="AJ1122" s="8"/>
      <c r="AK1122" s="8"/>
      <c r="AL1122" s="8"/>
      <c r="AM1122" s="8"/>
      <c r="AN1122" s="8"/>
      <c r="AO1122" s="8"/>
      <c r="AP1122" s="8"/>
      <c r="AQ1122" s="8"/>
      <c r="AS1122" s="36"/>
      <c r="AT1122" s="36"/>
      <c r="AU1122" s="9"/>
      <c r="AV1122" s="8"/>
      <c r="AW1122" s="8"/>
      <c r="AX1122" s="8"/>
      <c r="AY1122" s="8"/>
      <c r="AZ1122" s="8"/>
      <c r="BA1122" s="8"/>
      <c r="BB1122" s="8"/>
      <c r="BC1122" s="8"/>
    </row>
    <row r="1123" spans="1:55" x14ac:dyDescent="0.25">
      <c r="A1123" s="45">
        <v>65.3</v>
      </c>
      <c r="B1123" s="47" t="b">
        <v>1</v>
      </c>
      <c r="U1123" s="36"/>
      <c r="V1123" s="36"/>
      <c r="W1123" s="9"/>
      <c r="X1123" s="8"/>
      <c r="Y1123" s="8"/>
      <c r="Z1123" s="8"/>
      <c r="AA1123" s="8"/>
      <c r="AB1123" s="8"/>
      <c r="AC1123" s="8"/>
      <c r="AD1123" s="8"/>
      <c r="AE1123" s="8"/>
      <c r="AG1123" s="36"/>
      <c r="AH1123" s="36"/>
      <c r="AI1123" s="9"/>
      <c r="AJ1123" s="8"/>
      <c r="AK1123" s="8"/>
      <c r="AL1123" s="8"/>
      <c r="AM1123" s="8"/>
      <c r="AN1123" s="8"/>
      <c r="AO1123" s="8"/>
      <c r="AP1123" s="8"/>
      <c r="AQ1123" s="8"/>
      <c r="AS1123" s="36"/>
      <c r="AT1123" s="36"/>
      <c r="AU1123" s="9"/>
      <c r="AV1123" s="8"/>
      <c r="AW1123" s="8"/>
      <c r="AX1123" s="8"/>
      <c r="AY1123" s="8"/>
      <c r="AZ1123" s="8"/>
      <c r="BA1123" s="8"/>
      <c r="BB1123" s="8"/>
      <c r="BC1123" s="8"/>
    </row>
    <row r="1124" spans="1:55" x14ac:dyDescent="0.25">
      <c r="A1124" s="45">
        <v>65.400000000000006</v>
      </c>
      <c r="B1124" s="47" t="b">
        <v>1</v>
      </c>
      <c r="U1124" s="36"/>
      <c r="V1124" s="36"/>
      <c r="W1124" s="9"/>
      <c r="X1124" s="8"/>
      <c r="Y1124" s="8"/>
      <c r="Z1124" s="8"/>
      <c r="AA1124" s="8"/>
      <c r="AB1124" s="8"/>
      <c r="AC1124" s="8"/>
      <c r="AD1124" s="8"/>
      <c r="AE1124" s="8"/>
      <c r="AG1124" s="36"/>
      <c r="AH1124" s="36"/>
      <c r="AI1124" s="9"/>
      <c r="AJ1124" s="8"/>
      <c r="AK1124" s="8"/>
      <c r="AL1124" s="8"/>
      <c r="AM1124" s="8"/>
      <c r="AN1124" s="8"/>
      <c r="AO1124" s="8"/>
      <c r="AP1124" s="8"/>
      <c r="AQ1124" s="8"/>
      <c r="AS1124" s="36"/>
      <c r="AT1124" s="36"/>
      <c r="AU1124" s="9"/>
      <c r="AV1124" s="8"/>
      <c r="AW1124" s="8"/>
      <c r="AX1124" s="8"/>
      <c r="AY1124" s="8"/>
      <c r="AZ1124" s="8"/>
      <c r="BA1124" s="8"/>
      <c r="BB1124" s="8"/>
      <c r="BC1124" s="8"/>
    </row>
    <row r="1125" spans="1:55" x14ac:dyDescent="0.25">
      <c r="A1125" s="45">
        <v>65.400000000000006</v>
      </c>
      <c r="B1125" s="47" t="b">
        <v>1</v>
      </c>
      <c r="U1125" s="36"/>
      <c r="V1125" s="36"/>
      <c r="W1125" s="9"/>
      <c r="X1125" s="8"/>
      <c r="Y1125" s="8"/>
      <c r="Z1125" s="8"/>
      <c r="AA1125" s="8"/>
      <c r="AB1125" s="8"/>
      <c r="AC1125" s="8"/>
      <c r="AD1125" s="8"/>
      <c r="AE1125" s="8"/>
      <c r="AG1125" s="36"/>
      <c r="AH1125" s="36"/>
      <c r="AI1125" s="9"/>
      <c r="AJ1125" s="8"/>
      <c r="AK1125" s="8"/>
      <c r="AL1125" s="8"/>
      <c r="AM1125" s="8"/>
      <c r="AN1125" s="8"/>
      <c r="AO1125" s="8"/>
      <c r="AP1125" s="8"/>
      <c r="AQ1125" s="8"/>
      <c r="AS1125" s="36"/>
      <c r="AT1125" s="36"/>
      <c r="AU1125" s="9"/>
      <c r="AV1125" s="8"/>
      <c r="AW1125" s="8"/>
      <c r="AX1125" s="8"/>
      <c r="AY1125" s="8"/>
      <c r="AZ1125" s="8"/>
      <c r="BA1125" s="8"/>
      <c r="BB1125" s="8"/>
      <c r="BC1125" s="8"/>
    </row>
    <row r="1126" spans="1:55" x14ac:dyDescent="0.25">
      <c r="A1126" s="45">
        <v>63.5</v>
      </c>
      <c r="B1126" s="47" t="b">
        <v>1</v>
      </c>
      <c r="U1126" s="36"/>
      <c r="V1126" s="36"/>
      <c r="W1126" s="9"/>
      <c r="X1126" s="8"/>
      <c r="Y1126" s="8"/>
      <c r="Z1126" s="8"/>
      <c r="AA1126" s="8"/>
      <c r="AB1126" s="8"/>
      <c r="AC1126" s="8"/>
      <c r="AD1126" s="8"/>
      <c r="AE1126" s="8"/>
      <c r="AG1126" s="36"/>
      <c r="AH1126" s="36"/>
      <c r="AI1126" s="9"/>
      <c r="AJ1126" s="8"/>
      <c r="AK1126" s="8"/>
      <c r="AL1126" s="8"/>
      <c r="AM1126" s="8"/>
      <c r="AN1126" s="8"/>
      <c r="AO1126" s="8"/>
      <c r="AP1126" s="8"/>
      <c r="AQ1126" s="8"/>
      <c r="AS1126" s="36"/>
      <c r="AT1126" s="36"/>
      <c r="AU1126" s="9"/>
      <c r="AV1126" s="8"/>
      <c r="AW1126" s="8"/>
      <c r="AX1126" s="8"/>
      <c r="AY1126" s="8"/>
      <c r="AZ1126" s="8"/>
      <c r="BA1126" s="8"/>
      <c r="BB1126" s="8"/>
      <c r="BC1126" s="8"/>
    </row>
    <row r="1127" spans="1:55" x14ac:dyDescent="0.25">
      <c r="A1127" s="45">
        <v>63.1</v>
      </c>
      <c r="B1127" s="47" t="b">
        <v>1</v>
      </c>
      <c r="U1127" s="36"/>
      <c r="V1127" s="36"/>
      <c r="W1127" s="9"/>
      <c r="X1127" s="8"/>
      <c r="Y1127" s="8"/>
      <c r="Z1127" s="8"/>
      <c r="AA1127" s="8"/>
      <c r="AB1127" s="8"/>
      <c r="AC1127" s="8"/>
      <c r="AD1127" s="8"/>
      <c r="AE1127" s="8"/>
      <c r="AG1127" s="36"/>
      <c r="AH1127" s="36"/>
      <c r="AI1127" s="9"/>
      <c r="AJ1127" s="8"/>
      <c r="AK1127" s="8"/>
      <c r="AL1127" s="8"/>
      <c r="AM1127" s="8"/>
      <c r="AN1127" s="8"/>
      <c r="AO1127" s="8"/>
      <c r="AP1127" s="8"/>
      <c r="AQ1127" s="8"/>
      <c r="AS1127" s="36"/>
      <c r="AT1127" s="36"/>
      <c r="AU1127" s="9"/>
      <c r="AV1127" s="8"/>
      <c r="AW1127" s="8"/>
      <c r="AX1127" s="8"/>
      <c r="AY1127" s="8"/>
      <c r="AZ1127" s="8"/>
      <c r="BA1127" s="8"/>
      <c r="BB1127" s="8"/>
      <c r="BC1127" s="8"/>
    </row>
    <row r="1128" spans="1:55" x14ac:dyDescent="0.25">
      <c r="A1128" s="45">
        <v>62.7</v>
      </c>
      <c r="B1128" s="47" t="b">
        <v>1</v>
      </c>
      <c r="U1128" s="36"/>
      <c r="V1128" s="36"/>
      <c r="W1128" s="9"/>
      <c r="X1128" s="8"/>
      <c r="Y1128" s="8"/>
      <c r="Z1128" s="8"/>
      <c r="AA1128" s="8"/>
      <c r="AB1128" s="8"/>
      <c r="AC1128" s="8"/>
      <c r="AD1128" s="8"/>
      <c r="AE1128" s="8"/>
      <c r="AG1128" s="36"/>
      <c r="AH1128" s="36"/>
      <c r="AI1128" s="9"/>
      <c r="AJ1128" s="8"/>
      <c r="AK1128" s="8"/>
      <c r="AL1128" s="8"/>
      <c r="AM1128" s="8"/>
      <c r="AN1128" s="8"/>
      <c r="AO1128" s="8"/>
      <c r="AP1128" s="8"/>
      <c r="AQ1128" s="8"/>
      <c r="AS1128" s="36"/>
      <c r="AT1128" s="36"/>
      <c r="AU1128" s="9"/>
      <c r="AV1128" s="8"/>
      <c r="AW1128" s="8"/>
      <c r="AX1128" s="8"/>
      <c r="AY1128" s="8"/>
      <c r="AZ1128" s="8"/>
      <c r="BA1128" s="8"/>
      <c r="BB1128" s="8"/>
      <c r="BC1128" s="8"/>
    </row>
    <row r="1129" spans="1:55" x14ac:dyDescent="0.25">
      <c r="A1129" s="45">
        <v>62.3</v>
      </c>
      <c r="B1129" s="47" t="b">
        <v>1</v>
      </c>
      <c r="U1129" s="36"/>
      <c r="V1129" s="36"/>
      <c r="W1129" s="9"/>
      <c r="X1129" s="8"/>
      <c r="Y1129" s="8"/>
      <c r="Z1129" s="8"/>
      <c r="AA1129" s="8"/>
      <c r="AB1129" s="8"/>
      <c r="AC1129" s="8"/>
      <c r="AD1129" s="8"/>
      <c r="AE1129" s="8"/>
      <c r="AG1129" s="36"/>
      <c r="AH1129" s="36"/>
      <c r="AI1129" s="9"/>
      <c r="AJ1129" s="8"/>
      <c r="AK1129" s="8"/>
      <c r="AL1129" s="8"/>
      <c r="AM1129" s="8"/>
      <c r="AN1129" s="8"/>
      <c r="AO1129" s="8"/>
      <c r="AP1129" s="8"/>
      <c r="AQ1129" s="8"/>
      <c r="AS1129" s="36"/>
      <c r="AT1129" s="36"/>
      <c r="AU1129" s="9"/>
      <c r="AV1129" s="8"/>
      <c r="AW1129" s="8"/>
      <c r="AX1129" s="8"/>
      <c r="AY1129" s="8"/>
      <c r="AZ1129" s="8"/>
      <c r="BA1129" s="8"/>
      <c r="BB1129" s="8"/>
      <c r="BC1129" s="8"/>
    </row>
    <row r="1130" spans="1:55" x14ac:dyDescent="0.25">
      <c r="A1130" s="45">
        <v>62.3</v>
      </c>
      <c r="B1130" s="47" t="b">
        <v>1</v>
      </c>
      <c r="U1130" s="36"/>
      <c r="V1130" s="36"/>
      <c r="W1130" s="9"/>
      <c r="X1130" s="8"/>
      <c r="Y1130" s="8"/>
      <c r="Z1130" s="8"/>
      <c r="AA1130" s="8"/>
      <c r="AB1130" s="8"/>
      <c r="AC1130" s="8"/>
      <c r="AD1130" s="8"/>
      <c r="AE1130" s="8"/>
      <c r="AG1130" s="36"/>
      <c r="AH1130" s="36"/>
      <c r="AI1130" s="9"/>
      <c r="AJ1130" s="8"/>
      <c r="AK1130" s="8"/>
      <c r="AL1130" s="8"/>
      <c r="AM1130" s="8"/>
      <c r="AN1130" s="8"/>
      <c r="AO1130" s="8"/>
      <c r="AP1130" s="8"/>
      <c r="AQ1130" s="8"/>
      <c r="AS1130" s="36"/>
      <c r="AT1130" s="36"/>
      <c r="AU1130" s="9"/>
      <c r="AV1130" s="8"/>
      <c r="AW1130" s="8"/>
      <c r="AX1130" s="8"/>
      <c r="AY1130" s="8"/>
      <c r="AZ1130" s="8"/>
      <c r="BA1130" s="8"/>
      <c r="BB1130" s="8"/>
      <c r="BC1130" s="8"/>
    </row>
    <row r="1131" spans="1:55" x14ac:dyDescent="0.25">
      <c r="A1131" s="45">
        <v>36.299999999999997</v>
      </c>
      <c r="B1131" s="47" t="b">
        <v>1</v>
      </c>
      <c r="U1131" s="36"/>
      <c r="V1131" s="36"/>
      <c r="W1131" s="9"/>
      <c r="X1131" s="8"/>
      <c r="Y1131" s="8"/>
      <c r="Z1131" s="8"/>
      <c r="AA1131" s="8"/>
      <c r="AB1131" s="8"/>
      <c r="AC1131" s="8"/>
      <c r="AD1131" s="8"/>
      <c r="AE1131" s="8"/>
      <c r="AG1131" s="36"/>
      <c r="AH1131" s="36"/>
      <c r="AI1131" s="9"/>
      <c r="AJ1131" s="8"/>
      <c r="AK1131" s="8"/>
      <c r="AL1131" s="8"/>
      <c r="AM1131" s="8"/>
      <c r="AN1131" s="8"/>
      <c r="AO1131" s="8"/>
      <c r="AP1131" s="8"/>
      <c r="AQ1131" s="8"/>
      <c r="AS1131" s="36"/>
      <c r="AT1131" s="36"/>
      <c r="AU1131" s="9"/>
      <c r="AV1131" s="8"/>
      <c r="AW1131" s="8"/>
      <c r="AX1131" s="8"/>
      <c r="AY1131" s="8"/>
      <c r="AZ1131" s="8"/>
      <c r="BA1131" s="8"/>
      <c r="BB1131" s="8"/>
      <c r="BC1131" s="8"/>
    </row>
    <row r="1132" spans="1:55" x14ac:dyDescent="0.25">
      <c r="A1132" s="45">
        <v>62.5</v>
      </c>
      <c r="B1132" s="47" t="b">
        <v>1</v>
      </c>
      <c r="U1132" s="36"/>
      <c r="V1132" s="36"/>
      <c r="W1132" s="9"/>
      <c r="X1132" s="8"/>
      <c r="Y1132" s="8"/>
      <c r="Z1132" s="8"/>
      <c r="AA1132" s="8"/>
      <c r="AB1132" s="8"/>
      <c r="AC1132" s="8"/>
      <c r="AD1132" s="8"/>
      <c r="AE1132" s="8"/>
      <c r="AG1132" s="36"/>
      <c r="AH1132" s="36"/>
      <c r="AI1132" s="9"/>
      <c r="AJ1132" s="8"/>
      <c r="AK1132" s="8"/>
      <c r="AL1132" s="8"/>
      <c r="AM1132" s="8"/>
      <c r="AN1132" s="8"/>
      <c r="AO1132" s="8"/>
      <c r="AP1132" s="8"/>
      <c r="AQ1132" s="8"/>
      <c r="AS1132" s="36"/>
      <c r="AT1132" s="36"/>
      <c r="AU1132" s="9"/>
      <c r="AV1132" s="8"/>
      <c r="AW1132" s="8"/>
      <c r="AX1132" s="8"/>
      <c r="AY1132" s="8"/>
      <c r="AZ1132" s="8"/>
      <c r="BA1132" s="8"/>
      <c r="BB1132" s="8"/>
      <c r="BC1132" s="8"/>
    </row>
    <row r="1133" spans="1:55" x14ac:dyDescent="0.25">
      <c r="A1133" s="45">
        <v>62.1</v>
      </c>
      <c r="B1133" s="47" t="b">
        <v>1</v>
      </c>
      <c r="U1133" s="36"/>
      <c r="V1133" s="36"/>
      <c r="W1133" s="9"/>
      <c r="X1133" s="8"/>
      <c r="Y1133" s="8"/>
      <c r="Z1133" s="8"/>
      <c r="AA1133" s="8"/>
      <c r="AB1133" s="8"/>
      <c r="AC1133" s="8"/>
      <c r="AD1133" s="8"/>
      <c r="AE1133" s="8"/>
      <c r="AG1133" s="36"/>
      <c r="AH1133" s="36"/>
      <c r="AI1133" s="9"/>
      <c r="AJ1133" s="8"/>
      <c r="AK1133" s="8"/>
      <c r="AL1133" s="8"/>
      <c r="AM1133" s="8"/>
      <c r="AN1133" s="8"/>
      <c r="AO1133" s="8"/>
      <c r="AP1133" s="8"/>
      <c r="AQ1133" s="8"/>
      <c r="AS1133" s="36"/>
      <c r="AT1133" s="36"/>
      <c r="AU1133" s="9"/>
      <c r="AV1133" s="8"/>
      <c r="AW1133" s="8"/>
      <c r="AX1133" s="8"/>
      <c r="AY1133" s="8"/>
      <c r="AZ1133" s="8"/>
      <c r="BA1133" s="8"/>
      <c r="BB1133" s="8"/>
      <c r="BC1133" s="8"/>
    </row>
    <row r="1134" spans="1:55" x14ac:dyDescent="0.25">
      <c r="A1134" s="45">
        <v>61.8</v>
      </c>
      <c r="B1134" s="47" t="b">
        <v>1</v>
      </c>
      <c r="U1134" s="36"/>
      <c r="V1134" s="36"/>
      <c r="W1134" s="9"/>
      <c r="X1134" s="8"/>
      <c r="Y1134" s="8"/>
      <c r="Z1134" s="8"/>
      <c r="AA1134" s="8"/>
      <c r="AB1134" s="8"/>
      <c r="AC1134" s="8"/>
      <c r="AD1134" s="8"/>
      <c r="AE1134" s="8"/>
      <c r="AG1134" s="36"/>
      <c r="AH1134" s="36"/>
      <c r="AI1134" s="9"/>
      <c r="AJ1134" s="8"/>
      <c r="AK1134" s="8"/>
      <c r="AL1134" s="8"/>
      <c r="AM1134" s="8"/>
      <c r="AN1134" s="8"/>
      <c r="AO1134" s="8"/>
      <c r="AP1134" s="8"/>
      <c r="AQ1134" s="8"/>
      <c r="AS1134" s="36"/>
      <c r="AT1134" s="36"/>
      <c r="AU1134" s="9"/>
      <c r="AV1134" s="8"/>
      <c r="AW1134" s="8"/>
      <c r="AX1134" s="8"/>
      <c r="AY1134" s="8"/>
      <c r="AZ1134" s="8"/>
      <c r="BA1134" s="8"/>
      <c r="BB1134" s="8"/>
      <c r="BC1134" s="8"/>
    </row>
    <row r="1135" spans="1:55" x14ac:dyDescent="0.25">
      <c r="A1135" s="45">
        <v>61.1</v>
      </c>
      <c r="B1135" s="47" t="b">
        <v>1</v>
      </c>
      <c r="U1135" s="36"/>
      <c r="V1135" s="36"/>
      <c r="W1135" s="9"/>
      <c r="X1135" s="8"/>
      <c r="Y1135" s="8"/>
      <c r="Z1135" s="8"/>
      <c r="AA1135" s="8"/>
      <c r="AB1135" s="8"/>
      <c r="AC1135" s="8"/>
      <c r="AD1135" s="8"/>
      <c r="AE1135" s="8"/>
      <c r="AG1135" s="36"/>
      <c r="AH1135" s="36"/>
      <c r="AI1135" s="9"/>
      <c r="AJ1135" s="8"/>
      <c r="AK1135" s="8"/>
      <c r="AL1135" s="8"/>
      <c r="AM1135" s="8"/>
      <c r="AN1135" s="8"/>
      <c r="AO1135" s="8"/>
      <c r="AP1135" s="8"/>
      <c r="AQ1135" s="8"/>
      <c r="AS1135" s="36"/>
      <c r="AT1135" s="36"/>
      <c r="AU1135" s="9"/>
      <c r="AV1135" s="8"/>
      <c r="AW1135" s="8"/>
      <c r="AX1135" s="8"/>
      <c r="AY1135" s="8"/>
      <c r="AZ1135" s="8"/>
      <c r="BA1135" s="8"/>
      <c r="BB1135" s="8"/>
      <c r="BC1135" s="8"/>
    </row>
    <row r="1136" spans="1:55" x14ac:dyDescent="0.25">
      <c r="A1136" s="45">
        <v>65</v>
      </c>
      <c r="B1136" s="47" t="b">
        <v>1</v>
      </c>
      <c r="U1136" s="36"/>
      <c r="V1136" s="36"/>
      <c r="W1136" s="9"/>
      <c r="X1136" s="8"/>
      <c r="Y1136" s="8"/>
      <c r="Z1136" s="8"/>
      <c r="AA1136" s="8"/>
      <c r="AB1136" s="8"/>
      <c r="AC1136" s="8"/>
      <c r="AD1136" s="8"/>
      <c r="AE1136" s="8"/>
      <c r="AG1136" s="36"/>
      <c r="AH1136" s="36"/>
      <c r="AI1136" s="9"/>
      <c r="AJ1136" s="8"/>
      <c r="AK1136" s="8"/>
      <c r="AL1136" s="8"/>
      <c r="AM1136" s="8"/>
      <c r="AN1136" s="8"/>
      <c r="AO1136" s="8"/>
      <c r="AP1136" s="8"/>
      <c r="AQ1136" s="8"/>
      <c r="AS1136" s="36"/>
      <c r="AT1136" s="36"/>
      <c r="AU1136" s="9"/>
      <c r="AV1136" s="8"/>
      <c r="AW1136" s="8"/>
      <c r="AX1136" s="8"/>
      <c r="AY1136" s="8"/>
      <c r="AZ1136" s="8"/>
      <c r="BA1136" s="8"/>
      <c r="BB1136" s="8"/>
      <c r="BC1136" s="8"/>
    </row>
    <row r="1137" spans="1:55" x14ac:dyDescent="0.25">
      <c r="A1137" s="45">
        <v>58.7</v>
      </c>
      <c r="B1137" s="47" t="b">
        <v>1</v>
      </c>
      <c r="U1137" s="36"/>
      <c r="V1137" s="36"/>
      <c r="W1137" s="9"/>
      <c r="X1137" s="8"/>
      <c r="Y1137" s="8"/>
      <c r="Z1137" s="8"/>
      <c r="AA1137" s="8"/>
      <c r="AB1137" s="8"/>
      <c r="AC1137" s="8"/>
      <c r="AD1137" s="8"/>
      <c r="AE1137" s="8"/>
      <c r="AG1137" s="36"/>
      <c r="AH1137" s="36"/>
      <c r="AI1137" s="9"/>
      <c r="AJ1137" s="8"/>
      <c r="AK1137" s="8"/>
      <c r="AL1137" s="8"/>
      <c r="AM1137" s="8"/>
      <c r="AN1137" s="8"/>
      <c r="AO1137" s="8"/>
      <c r="AP1137" s="8"/>
      <c r="AQ1137" s="8"/>
      <c r="AS1137" s="36"/>
      <c r="AT1137" s="36"/>
      <c r="AU1137" s="9"/>
      <c r="AV1137" s="8"/>
      <c r="AW1137" s="8"/>
      <c r="AX1137" s="8"/>
      <c r="AY1137" s="8"/>
      <c r="AZ1137" s="8"/>
      <c r="BA1137" s="8"/>
      <c r="BB1137" s="8"/>
      <c r="BC1137" s="8"/>
    </row>
    <row r="1138" spans="1:55" x14ac:dyDescent="0.25">
      <c r="A1138" s="45">
        <v>59.7</v>
      </c>
      <c r="B1138" s="47" t="b">
        <v>1</v>
      </c>
      <c r="U1138" s="36"/>
      <c r="V1138" s="36"/>
      <c r="W1138" s="9"/>
      <c r="X1138" s="8"/>
      <c r="Y1138" s="8"/>
      <c r="Z1138" s="8"/>
      <c r="AA1138" s="8"/>
      <c r="AB1138" s="8"/>
      <c r="AC1138" s="8"/>
      <c r="AD1138" s="8"/>
      <c r="AE1138" s="8"/>
      <c r="AG1138" s="36"/>
      <c r="AH1138" s="36"/>
      <c r="AI1138" s="9"/>
      <c r="AJ1138" s="8"/>
      <c r="AK1138" s="8"/>
      <c r="AL1138" s="8"/>
      <c r="AM1138" s="8"/>
      <c r="AN1138" s="8"/>
      <c r="AO1138" s="8"/>
      <c r="AP1138" s="8"/>
      <c r="AQ1138" s="8"/>
      <c r="AS1138" s="36"/>
      <c r="AT1138" s="36"/>
      <c r="AU1138" s="9"/>
      <c r="AV1138" s="8"/>
      <c r="AW1138" s="8"/>
      <c r="AX1138" s="8"/>
      <c r="AY1138" s="8"/>
      <c r="AZ1138" s="8"/>
      <c r="BA1138" s="8"/>
      <c r="BB1138" s="8"/>
      <c r="BC1138" s="8"/>
    </row>
    <row r="1139" spans="1:55" x14ac:dyDescent="0.25">
      <c r="A1139" s="45">
        <v>59.3</v>
      </c>
      <c r="B1139" s="47" t="b">
        <v>1</v>
      </c>
      <c r="U1139" s="36"/>
      <c r="V1139" s="36"/>
      <c r="W1139" s="9"/>
      <c r="X1139" s="8"/>
      <c r="Y1139" s="8"/>
      <c r="Z1139" s="8"/>
      <c r="AA1139" s="8"/>
      <c r="AB1139" s="8"/>
      <c r="AC1139" s="8"/>
      <c r="AD1139" s="8"/>
      <c r="AE1139" s="8"/>
      <c r="AG1139" s="36"/>
      <c r="AH1139" s="36"/>
      <c r="AI1139" s="9"/>
      <c r="AJ1139" s="8"/>
      <c r="AK1139" s="8"/>
      <c r="AL1139" s="8"/>
      <c r="AM1139" s="8"/>
      <c r="AN1139" s="8"/>
      <c r="AO1139" s="8"/>
      <c r="AP1139" s="8"/>
      <c r="AQ1139" s="8"/>
      <c r="AS1139" s="36"/>
      <c r="AT1139" s="36"/>
      <c r="AU1139" s="9"/>
      <c r="AV1139" s="8"/>
      <c r="AW1139" s="8"/>
      <c r="AX1139" s="8"/>
      <c r="AY1139" s="8"/>
      <c r="AZ1139" s="8"/>
      <c r="BA1139" s="8"/>
      <c r="BB1139" s="8"/>
      <c r="BC1139" s="8"/>
    </row>
    <row r="1140" spans="1:55" x14ac:dyDescent="0.25">
      <c r="A1140" s="45">
        <v>58.9</v>
      </c>
      <c r="B1140" s="47" t="b">
        <v>1</v>
      </c>
      <c r="U1140" s="36"/>
      <c r="V1140" s="36"/>
      <c r="W1140" s="9"/>
      <c r="X1140" s="8"/>
      <c r="Y1140" s="8"/>
      <c r="Z1140" s="8"/>
      <c r="AA1140" s="8"/>
      <c r="AB1140" s="8"/>
      <c r="AC1140" s="8"/>
      <c r="AD1140" s="8"/>
      <c r="AE1140" s="8"/>
      <c r="AG1140" s="36"/>
      <c r="AH1140" s="36"/>
      <c r="AI1140" s="9"/>
      <c r="AJ1140" s="8"/>
      <c r="AK1140" s="8"/>
      <c r="AL1140" s="8"/>
      <c r="AM1140" s="8"/>
      <c r="AN1140" s="8"/>
      <c r="AO1140" s="8"/>
      <c r="AP1140" s="8"/>
      <c r="AQ1140" s="8"/>
      <c r="AS1140" s="36"/>
      <c r="AT1140" s="36"/>
      <c r="AU1140" s="9"/>
      <c r="AV1140" s="8"/>
      <c r="AW1140" s="8"/>
      <c r="AX1140" s="8"/>
      <c r="AY1140" s="8"/>
      <c r="AZ1140" s="8"/>
      <c r="BA1140" s="8"/>
      <c r="BB1140" s="8"/>
      <c r="BC1140" s="8"/>
    </row>
    <row r="1141" spans="1:55" x14ac:dyDescent="0.25">
      <c r="A1141" s="45">
        <v>58.6</v>
      </c>
      <c r="B1141" s="47" t="b">
        <v>1</v>
      </c>
      <c r="U1141" s="36"/>
      <c r="V1141" s="36"/>
      <c r="W1141" s="9"/>
      <c r="X1141" s="8"/>
      <c r="Y1141" s="8"/>
      <c r="Z1141" s="8"/>
      <c r="AA1141" s="8"/>
      <c r="AB1141" s="8"/>
      <c r="AC1141" s="8"/>
      <c r="AD1141" s="8"/>
      <c r="AE1141" s="8"/>
      <c r="AG1141" s="36"/>
      <c r="AH1141" s="36"/>
      <c r="AI1141" s="9"/>
      <c r="AJ1141" s="8"/>
      <c r="AK1141" s="8"/>
      <c r="AL1141" s="8"/>
      <c r="AM1141" s="8"/>
      <c r="AN1141" s="8"/>
      <c r="AO1141" s="8"/>
      <c r="AP1141" s="8"/>
      <c r="AQ1141" s="8"/>
      <c r="AS1141" s="36"/>
      <c r="AT1141" s="36"/>
      <c r="AU1141" s="9"/>
      <c r="AV1141" s="8"/>
      <c r="AW1141" s="8"/>
      <c r="AX1141" s="8"/>
      <c r="AY1141" s="8"/>
      <c r="AZ1141" s="8"/>
      <c r="BA1141" s="8"/>
      <c r="BB1141" s="8"/>
      <c r="BC1141" s="8"/>
    </row>
    <row r="1142" spans="1:55" x14ac:dyDescent="0.25">
      <c r="A1142" s="45">
        <v>74.599999999999994</v>
      </c>
      <c r="B1142" s="47" t="b">
        <v>1</v>
      </c>
      <c r="U1142" s="36"/>
      <c r="V1142" s="36"/>
      <c r="W1142" s="9"/>
      <c r="X1142" s="8"/>
      <c r="Y1142" s="8"/>
      <c r="Z1142" s="8"/>
      <c r="AA1142" s="8"/>
      <c r="AB1142" s="8"/>
      <c r="AC1142" s="8"/>
      <c r="AD1142" s="8"/>
      <c r="AE1142" s="8"/>
      <c r="AG1142" s="36"/>
      <c r="AH1142" s="36"/>
      <c r="AI1142" s="9"/>
      <c r="AJ1142" s="8"/>
      <c r="AK1142" s="8"/>
      <c r="AL1142" s="8"/>
      <c r="AM1142" s="8"/>
      <c r="AN1142" s="8"/>
      <c r="AO1142" s="8"/>
      <c r="AP1142" s="8"/>
      <c r="AQ1142" s="8"/>
      <c r="AS1142" s="36"/>
      <c r="AT1142" s="36"/>
      <c r="AU1142" s="9"/>
      <c r="AV1142" s="8"/>
      <c r="AW1142" s="8"/>
      <c r="AX1142" s="8"/>
      <c r="AY1142" s="8"/>
      <c r="AZ1142" s="8"/>
      <c r="BA1142" s="8"/>
      <c r="BB1142" s="8"/>
      <c r="BC1142" s="8"/>
    </row>
    <row r="1143" spans="1:55" x14ac:dyDescent="0.25">
      <c r="A1143" s="45">
        <v>74.5</v>
      </c>
      <c r="B1143" s="47" t="b">
        <v>1</v>
      </c>
      <c r="U1143" s="36"/>
      <c r="V1143" s="36"/>
      <c r="W1143" s="9"/>
      <c r="X1143" s="8"/>
      <c r="Y1143" s="8"/>
      <c r="Z1143" s="8"/>
      <c r="AA1143" s="8"/>
      <c r="AB1143" s="8"/>
      <c r="AC1143" s="8"/>
      <c r="AD1143" s="8"/>
      <c r="AE1143" s="8"/>
      <c r="AG1143" s="36"/>
      <c r="AH1143" s="36"/>
      <c r="AI1143" s="9"/>
      <c r="AJ1143" s="8"/>
      <c r="AK1143" s="8"/>
      <c r="AL1143" s="8"/>
      <c r="AM1143" s="8"/>
      <c r="AN1143" s="8"/>
      <c r="AO1143" s="8"/>
      <c r="AP1143" s="8"/>
      <c r="AQ1143" s="8"/>
      <c r="AS1143" s="36"/>
      <c r="AT1143" s="36"/>
      <c r="AU1143" s="9"/>
      <c r="AV1143" s="8"/>
      <c r="AW1143" s="8"/>
      <c r="AX1143" s="8"/>
      <c r="AY1143" s="8"/>
      <c r="AZ1143" s="8"/>
      <c r="BA1143" s="8"/>
      <c r="BB1143" s="8"/>
      <c r="BC1143" s="8"/>
    </row>
    <row r="1144" spans="1:55" x14ac:dyDescent="0.25">
      <c r="A1144" s="45">
        <v>74.3</v>
      </c>
      <c r="B1144" s="47" t="b">
        <v>1</v>
      </c>
      <c r="U1144" s="36"/>
      <c r="V1144" s="36"/>
      <c r="W1144" s="9"/>
      <c r="X1144" s="8"/>
      <c r="Y1144" s="8"/>
      <c r="Z1144" s="8"/>
      <c r="AA1144" s="8"/>
      <c r="AB1144" s="8"/>
      <c r="AC1144" s="8"/>
      <c r="AD1144" s="8"/>
      <c r="AE1144" s="8"/>
      <c r="AG1144" s="36"/>
      <c r="AH1144" s="36"/>
      <c r="AI1144" s="9"/>
      <c r="AJ1144" s="8"/>
      <c r="AK1144" s="8"/>
      <c r="AL1144" s="8"/>
      <c r="AM1144" s="8"/>
      <c r="AN1144" s="8"/>
      <c r="AO1144" s="8"/>
      <c r="AP1144" s="8"/>
      <c r="AQ1144" s="8"/>
      <c r="AS1144" s="36"/>
      <c r="AT1144" s="36"/>
      <c r="AU1144" s="9"/>
      <c r="AV1144" s="8"/>
      <c r="AW1144" s="8"/>
      <c r="AX1144" s="8"/>
      <c r="AY1144" s="8"/>
      <c r="AZ1144" s="8"/>
      <c r="BA1144" s="8"/>
      <c r="BB1144" s="8"/>
      <c r="BC1144" s="8"/>
    </row>
    <row r="1145" spans="1:55" x14ac:dyDescent="0.25">
      <c r="A1145" s="45">
        <v>74.099999999999994</v>
      </c>
      <c r="B1145" s="47" t="b">
        <v>1</v>
      </c>
      <c r="U1145" s="36"/>
      <c r="V1145" s="36"/>
      <c r="W1145" s="9"/>
      <c r="X1145" s="8"/>
      <c r="Y1145" s="8"/>
      <c r="Z1145" s="8"/>
      <c r="AA1145" s="8"/>
      <c r="AB1145" s="8"/>
      <c r="AC1145" s="8"/>
      <c r="AD1145" s="8"/>
      <c r="AE1145" s="8"/>
      <c r="AG1145" s="36"/>
      <c r="AH1145" s="36"/>
      <c r="AI1145" s="9"/>
      <c r="AJ1145" s="8"/>
      <c r="AK1145" s="8"/>
      <c r="AL1145" s="8"/>
      <c r="AM1145" s="8"/>
      <c r="AN1145" s="8"/>
      <c r="AO1145" s="8"/>
      <c r="AP1145" s="8"/>
      <c r="AQ1145" s="8"/>
      <c r="AS1145" s="36"/>
      <c r="AT1145" s="36"/>
      <c r="AU1145" s="9"/>
      <c r="AV1145" s="8"/>
      <c r="AW1145" s="8"/>
      <c r="AX1145" s="8"/>
      <c r="AY1145" s="8"/>
      <c r="AZ1145" s="8"/>
      <c r="BA1145" s="8"/>
      <c r="BB1145" s="8"/>
      <c r="BC1145" s="8"/>
    </row>
    <row r="1146" spans="1:55" x14ac:dyDescent="0.25">
      <c r="A1146" s="45">
        <v>73.900000000000006</v>
      </c>
      <c r="B1146" s="47" t="b">
        <v>1</v>
      </c>
      <c r="U1146" s="36"/>
      <c r="V1146" s="36"/>
      <c r="W1146" s="9"/>
      <c r="X1146" s="8"/>
      <c r="Y1146" s="8"/>
      <c r="Z1146" s="8"/>
      <c r="AA1146" s="8"/>
      <c r="AB1146" s="8"/>
      <c r="AC1146" s="8"/>
      <c r="AD1146" s="8"/>
      <c r="AE1146" s="8"/>
      <c r="AG1146" s="36"/>
      <c r="AH1146" s="36"/>
      <c r="AI1146" s="9"/>
      <c r="AJ1146" s="8"/>
      <c r="AK1146" s="8"/>
      <c r="AL1146" s="8"/>
      <c r="AM1146" s="8"/>
      <c r="AN1146" s="8"/>
      <c r="AO1146" s="8"/>
      <c r="AP1146" s="8"/>
      <c r="AQ1146" s="8"/>
      <c r="AS1146" s="36"/>
      <c r="AT1146" s="36"/>
      <c r="AU1146" s="9"/>
      <c r="AV1146" s="8"/>
      <c r="AW1146" s="8"/>
      <c r="AX1146" s="8"/>
      <c r="AY1146" s="8"/>
      <c r="AZ1146" s="8"/>
      <c r="BA1146" s="8"/>
      <c r="BB1146" s="8"/>
      <c r="BC1146" s="8"/>
    </row>
    <row r="1147" spans="1:55" x14ac:dyDescent="0.25">
      <c r="A1147" s="45">
        <v>73.599999999999994</v>
      </c>
      <c r="B1147" s="47" t="b">
        <v>1</v>
      </c>
      <c r="U1147" s="36"/>
      <c r="V1147" s="36"/>
      <c r="W1147" s="9"/>
      <c r="X1147" s="8"/>
      <c r="Y1147" s="8"/>
      <c r="Z1147" s="8"/>
      <c r="AA1147" s="8"/>
      <c r="AB1147" s="8"/>
      <c r="AC1147" s="8"/>
      <c r="AD1147" s="8"/>
      <c r="AE1147" s="8"/>
      <c r="AG1147" s="36"/>
      <c r="AH1147" s="36"/>
      <c r="AI1147" s="9"/>
      <c r="AJ1147" s="8"/>
      <c r="AK1147" s="8"/>
      <c r="AL1147" s="8"/>
      <c r="AM1147" s="8"/>
      <c r="AN1147" s="8"/>
      <c r="AO1147" s="8"/>
      <c r="AP1147" s="8"/>
      <c r="AQ1147" s="8"/>
      <c r="AS1147" s="36"/>
      <c r="AT1147" s="36"/>
      <c r="AU1147" s="9"/>
      <c r="AV1147" s="8"/>
      <c r="AW1147" s="8"/>
      <c r="AX1147" s="8"/>
      <c r="AY1147" s="8"/>
      <c r="AZ1147" s="8"/>
      <c r="BA1147" s="8"/>
      <c r="BB1147" s="8"/>
      <c r="BC1147" s="8"/>
    </row>
    <row r="1148" spans="1:55" x14ac:dyDescent="0.25">
      <c r="A1148" s="45">
        <v>73.400000000000006</v>
      </c>
      <c r="B1148" s="47" t="b">
        <v>1</v>
      </c>
      <c r="U1148" s="36"/>
      <c r="V1148" s="36"/>
      <c r="W1148" s="9"/>
      <c r="X1148" s="8"/>
      <c r="Y1148" s="8"/>
      <c r="Z1148" s="8"/>
      <c r="AA1148" s="8"/>
      <c r="AB1148" s="8"/>
      <c r="AC1148" s="8"/>
      <c r="AD1148" s="8"/>
      <c r="AE1148" s="8"/>
      <c r="AG1148" s="36"/>
      <c r="AH1148" s="36"/>
      <c r="AI1148" s="9"/>
      <c r="AJ1148" s="8"/>
      <c r="AK1148" s="8"/>
      <c r="AL1148" s="8"/>
      <c r="AM1148" s="8"/>
      <c r="AN1148" s="8"/>
      <c r="AO1148" s="8"/>
      <c r="AP1148" s="8"/>
      <c r="AQ1148" s="8"/>
      <c r="AS1148" s="36"/>
      <c r="AT1148" s="36"/>
      <c r="AU1148" s="9"/>
      <c r="AV1148" s="8"/>
      <c r="AW1148" s="8"/>
      <c r="AX1148" s="8"/>
      <c r="AY1148" s="8"/>
      <c r="AZ1148" s="8"/>
      <c r="BA1148" s="8"/>
      <c r="BB1148" s="8"/>
      <c r="BC1148" s="8"/>
    </row>
    <row r="1149" spans="1:55" x14ac:dyDescent="0.25">
      <c r="A1149" s="45">
        <v>73.2</v>
      </c>
      <c r="B1149" s="47" t="b">
        <v>1</v>
      </c>
      <c r="U1149" s="36"/>
      <c r="V1149" s="36"/>
      <c r="W1149" s="9"/>
      <c r="X1149" s="8"/>
      <c r="Y1149" s="8"/>
      <c r="Z1149" s="8"/>
      <c r="AA1149" s="8"/>
      <c r="AB1149" s="8"/>
      <c r="AC1149" s="8"/>
      <c r="AD1149" s="8"/>
      <c r="AE1149" s="8"/>
      <c r="AG1149" s="36"/>
      <c r="AH1149" s="36"/>
      <c r="AI1149" s="9"/>
      <c r="AJ1149" s="8"/>
      <c r="AK1149" s="8"/>
      <c r="AL1149" s="8"/>
      <c r="AM1149" s="8"/>
      <c r="AN1149" s="8"/>
      <c r="AO1149" s="8"/>
      <c r="AP1149" s="8"/>
      <c r="AQ1149" s="8"/>
      <c r="AS1149" s="36"/>
      <c r="AT1149" s="36"/>
      <c r="AU1149" s="9"/>
      <c r="AV1149" s="8"/>
      <c r="AW1149" s="8"/>
      <c r="AX1149" s="8"/>
      <c r="AY1149" s="8"/>
      <c r="AZ1149" s="8"/>
      <c r="BA1149" s="8"/>
      <c r="BB1149" s="8"/>
      <c r="BC1149" s="8"/>
    </row>
    <row r="1150" spans="1:55" x14ac:dyDescent="0.25">
      <c r="A1150" s="45">
        <v>73</v>
      </c>
      <c r="B1150" s="47" t="b">
        <v>1</v>
      </c>
      <c r="U1150" s="36"/>
      <c r="V1150" s="36"/>
      <c r="W1150" s="9"/>
      <c r="X1150" s="8"/>
      <c r="Y1150" s="8"/>
      <c r="Z1150" s="8"/>
      <c r="AA1150" s="8"/>
      <c r="AB1150" s="8"/>
      <c r="AC1150" s="8"/>
      <c r="AD1150" s="8"/>
      <c r="AE1150" s="8"/>
      <c r="AG1150" s="36"/>
      <c r="AH1150" s="36"/>
      <c r="AI1150" s="9"/>
      <c r="AJ1150" s="8"/>
      <c r="AK1150" s="8"/>
      <c r="AL1150" s="8"/>
      <c r="AM1150" s="8"/>
      <c r="AN1150" s="8"/>
      <c r="AO1150" s="8"/>
      <c r="AP1150" s="8"/>
      <c r="AQ1150" s="8"/>
      <c r="AS1150" s="36"/>
      <c r="AT1150" s="36"/>
      <c r="AU1150" s="9"/>
      <c r="AV1150" s="8"/>
      <c r="AW1150" s="8"/>
      <c r="AX1150" s="8"/>
      <c r="AY1150" s="8"/>
      <c r="AZ1150" s="8"/>
      <c r="BA1150" s="8"/>
      <c r="BB1150" s="8"/>
      <c r="BC1150" s="8"/>
    </row>
    <row r="1151" spans="1:55" x14ac:dyDescent="0.25">
      <c r="A1151" s="45">
        <v>72.8</v>
      </c>
      <c r="B1151" s="47" t="b">
        <v>1</v>
      </c>
      <c r="U1151" s="36"/>
      <c r="V1151" s="36"/>
      <c r="W1151" s="9"/>
      <c r="X1151" s="8"/>
      <c r="Y1151" s="8"/>
      <c r="Z1151" s="8"/>
      <c r="AA1151" s="8"/>
      <c r="AB1151" s="8"/>
      <c r="AC1151" s="8"/>
      <c r="AD1151" s="8"/>
      <c r="AE1151" s="8"/>
      <c r="AG1151" s="36"/>
      <c r="AH1151" s="36"/>
      <c r="AI1151" s="9"/>
      <c r="AJ1151" s="8"/>
      <c r="AK1151" s="8"/>
      <c r="AL1151" s="8"/>
      <c r="AM1151" s="8"/>
      <c r="AN1151" s="8"/>
      <c r="AO1151" s="8"/>
      <c r="AP1151" s="8"/>
      <c r="AQ1151" s="8"/>
      <c r="AS1151" s="36"/>
      <c r="AT1151" s="36"/>
      <c r="AU1151" s="9"/>
      <c r="AV1151" s="8"/>
      <c r="AW1151" s="8"/>
      <c r="AX1151" s="8"/>
      <c r="AY1151" s="8"/>
      <c r="AZ1151" s="8"/>
      <c r="BA1151" s="8"/>
      <c r="BB1151" s="8"/>
      <c r="BC1151" s="8"/>
    </row>
    <row r="1152" spans="1:55" x14ac:dyDescent="0.25">
      <c r="A1152" s="45">
        <v>72.5</v>
      </c>
      <c r="B1152" s="47" t="b">
        <v>1</v>
      </c>
      <c r="U1152" s="36"/>
      <c r="V1152" s="36"/>
      <c r="W1152" s="9"/>
      <c r="X1152" s="8"/>
      <c r="Y1152" s="8"/>
      <c r="Z1152" s="8"/>
      <c r="AA1152" s="8"/>
      <c r="AB1152" s="8"/>
      <c r="AC1152" s="8"/>
      <c r="AD1152" s="8"/>
      <c r="AE1152" s="8"/>
      <c r="AG1152" s="36"/>
      <c r="AH1152" s="36"/>
      <c r="AI1152" s="9"/>
      <c r="AJ1152" s="8"/>
      <c r="AK1152" s="8"/>
      <c r="AL1152" s="8"/>
      <c r="AM1152" s="8"/>
      <c r="AN1152" s="8"/>
      <c r="AO1152" s="8"/>
      <c r="AP1152" s="8"/>
      <c r="AQ1152" s="8"/>
      <c r="AS1152" s="36"/>
      <c r="AT1152" s="36"/>
      <c r="AU1152" s="9"/>
      <c r="AV1152" s="8"/>
      <c r="AW1152" s="8"/>
      <c r="AX1152" s="8"/>
      <c r="AY1152" s="8"/>
      <c r="AZ1152" s="8"/>
      <c r="BA1152" s="8"/>
      <c r="BB1152" s="8"/>
      <c r="BC1152" s="8"/>
    </row>
    <row r="1153" spans="1:55" x14ac:dyDescent="0.25">
      <c r="A1153" s="45">
        <v>72.2</v>
      </c>
      <c r="B1153" s="47" t="b">
        <v>1</v>
      </c>
      <c r="U1153" s="36"/>
      <c r="V1153" s="36"/>
      <c r="W1153" s="9"/>
      <c r="X1153" s="8"/>
      <c r="Y1153" s="8"/>
      <c r="Z1153" s="8"/>
      <c r="AA1153" s="8"/>
      <c r="AB1153" s="8"/>
      <c r="AC1153" s="8"/>
      <c r="AD1153" s="8"/>
      <c r="AE1153" s="8"/>
      <c r="AG1153" s="36"/>
      <c r="AH1153" s="36"/>
      <c r="AI1153" s="9"/>
      <c r="AJ1153" s="8"/>
      <c r="AK1153" s="8"/>
      <c r="AL1153" s="8"/>
      <c r="AM1153" s="8"/>
      <c r="AN1153" s="8"/>
      <c r="AO1153" s="8"/>
      <c r="AP1153" s="8"/>
      <c r="AQ1153" s="8"/>
      <c r="AS1153" s="36"/>
      <c r="AT1153" s="36"/>
      <c r="AU1153" s="9"/>
      <c r="AV1153" s="8"/>
      <c r="AW1153" s="8"/>
      <c r="AX1153" s="8"/>
      <c r="AY1153" s="8"/>
      <c r="AZ1153" s="8"/>
      <c r="BA1153" s="8"/>
      <c r="BB1153" s="8"/>
      <c r="BC1153" s="8"/>
    </row>
    <row r="1154" spans="1:55" x14ac:dyDescent="0.25">
      <c r="A1154" s="45">
        <v>71.900000000000006</v>
      </c>
      <c r="B1154" s="47" t="b">
        <v>1</v>
      </c>
      <c r="U1154" s="36"/>
      <c r="V1154" s="36"/>
      <c r="W1154" s="9"/>
      <c r="X1154" s="8"/>
      <c r="Y1154" s="8"/>
      <c r="Z1154" s="8"/>
      <c r="AA1154" s="8"/>
      <c r="AB1154" s="8"/>
      <c r="AC1154" s="8"/>
      <c r="AD1154" s="8"/>
      <c r="AE1154" s="8"/>
      <c r="AG1154" s="36"/>
      <c r="AH1154" s="36"/>
      <c r="AI1154" s="9"/>
      <c r="AJ1154" s="8"/>
      <c r="AK1154" s="8"/>
      <c r="AL1154" s="8"/>
      <c r="AM1154" s="8"/>
      <c r="AN1154" s="8"/>
      <c r="AO1154" s="8"/>
      <c r="AP1154" s="8"/>
      <c r="AQ1154" s="8"/>
      <c r="AS1154" s="36"/>
      <c r="AT1154" s="36"/>
      <c r="AU1154" s="9"/>
      <c r="AV1154" s="8"/>
      <c r="AW1154" s="8"/>
      <c r="AX1154" s="8"/>
      <c r="AY1154" s="8"/>
      <c r="AZ1154" s="8"/>
      <c r="BA1154" s="8"/>
      <c r="BB1154" s="8"/>
      <c r="BC1154" s="8"/>
    </row>
    <row r="1155" spans="1:55" x14ac:dyDescent="0.25">
      <c r="A1155" s="45">
        <v>71.599999999999994</v>
      </c>
      <c r="B1155" s="47" t="b">
        <v>1</v>
      </c>
      <c r="U1155" s="36"/>
      <c r="V1155" s="36"/>
      <c r="W1155" s="9"/>
      <c r="X1155" s="8"/>
      <c r="Y1155" s="8"/>
      <c r="Z1155" s="8"/>
      <c r="AA1155" s="8"/>
      <c r="AB1155" s="8"/>
      <c r="AC1155" s="8"/>
      <c r="AD1155" s="8"/>
      <c r="AE1155" s="8"/>
      <c r="AG1155" s="36"/>
      <c r="AH1155" s="36"/>
      <c r="AI1155" s="9"/>
      <c r="AJ1155" s="8"/>
      <c r="AK1155" s="8"/>
      <c r="AL1155" s="8"/>
      <c r="AM1155" s="8"/>
      <c r="AN1155" s="8"/>
      <c r="AO1155" s="8"/>
      <c r="AP1155" s="8"/>
      <c r="AQ1155" s="8"/>
      <c r="AS1155" s="36"/>
      <c r="AT1155" s="36"/>
      <c r="AU1155" s="9"/>
      <c r="AV1155" s="8"/>
      <c r="AW1155" s="8"/>
      <c r="AX1155" s="8"/>
      <c r="AY1155" s="8"/>
      <c r="AZ1155" s="8"/>
      <c r="BA1155" s="8"/>
      <c r="BB1155" s="8"/>
      <c r="BC1155" s="8"/>
    </row>
    <row r="1156" spans="1:55" x14ac:dyDescent="0.25">
      <c r="A1156" s="45">
        <v>71.3</v>
      </c>
      <c r="B1156" s="47" t="b">
        <v>1</v>
      </c>
      <c r="U1156" s="36"/>
      <c r="V1156" s="36"/>
      <c r="W1156" s="9"/>
      <c r="X1156" s="8"/>
      <c r="Y1156" s="8"/>
      <c r="Z1156" s="8"/>
      <c r="AA1156" s="8"/>
      <c r="AB1156" s="8"/>
      <c r="AC1156" s="8"/>
      <c r="AD1156" s="8"/>
      <c r="AE1156" s="8"/>
      <c r="AG1156" s="36"/>
      <c r="AH1156" s="36"/>
      <c r="AI1156" s="9"/>
      <c r="AJ1156" s="8"/>
      <c r="AK1156" s="8"/>
      <c r="AL1156" s="8"/>
      <c r="AM1156" s="8"/>
      <c r="AN1156" s="8"/>
      <c r="AO1156" s="8"/>
      <c r="AP1156" s="8"/>
      <c r="AQ1156" s="8"/>
      <c r="AS1156" s="36"/>
      <c r="AT1156" s="36"/>
      <c r="AU1156" s="9"/>
      <c r="AV1156" s="8"/>
      <c r="AW1156" s="8"/>
      <c r="AX1156" s="8"/>
      <c r="AY1156" s="8"/>
      <c r="AZ1156" s="8"/>
      <c r="BA1156" s="8"/>
      <c r="BB1156" s="8"/>
      <c r="BC1156" s="8"/>
    </row>
    <row r="1157" spans="1:55" x14ac:dyDescent="0.25">
      <c r="A1157" s="45">
        <v>71</v>
      </c>
      <c r="B1157" s="47" t="b">
        <v>1</v>
      </c>
      <c r="U1157" s="36"/>
      <c r="V1157" s="36"/>
      <c r="W1157" s="9"/>
      <c r="X1157" s="8"/>
      <c r="Y1157" s="8"/>
      <c r="Z1157" s="8"/>
      <c r="AA1157" s="8"/>
      <c r="AB1157" s="8"/>
      <c r="AC1157" s="8"/>
      <c r="AD1157" s="8"/>
      <c r="AE1157" s="8"/>
      <c r="AG1157" s="36"/>
      <c r="AH1157" s="36"/>
      <c r="AI1157" s="9"/>
      <c r="AJ1157" s="8"/>
      <c r="AK1157" s="8"/>
      <c r="AL1157" s="8"/>
      <c r="AM1157" s="8"/>
      <c r="AN1157" s="8"/>
      <c r="AO1157" s="8"/>
      <c r="AP1157" s="8"/>
      <c r="AQ1157" s="8"/>
      <c r="AS1157" s="36"/>
      <c r="AT1157" s="36"/>
      <c r="AU1157" s="9"/>
      <c r="AV1157" s="8"/>
      <c r="AW1157" s="8"/>
      <c r="AX1157" s="8"/>
      <c r="AY1157" s="8"/>
      <c r="AZ1157" s="8"/>
      <c r="BA1157" s="8"/>
      <c r="BB1157" s="8"/>
      <c r="BC1157" s="8"/>
    </row>
    <row r="1158" spans="1:55" x14ac:dyDescent="0.25">
      <c r="A1158" s="45">
        <v>75.8</v>
      </c>
      <c r="B1158" s="47" t="b">
        <v>1</v>
      </c>
      <c r="U1158" s="36"/>
      <c r="V1158" s="36"/>
      <c r="W1158" s="9"/>
      <c r="X1158" s="8"/>
      <c r="Y1158" s="8"/>
      <c r="Z1158" s="8"/>
      <c r="AA1158" s="8"/>
      <c r="AB1158" s="8"/>
      <c r="AC1158" s="8"/>
      <c r="AD1158" s="8"/>
      <c r="AE1158" s="8"/>
      <c r="AG1158" s="36"/>
      <c r="AH1158" s="36"/>
      <c r="AI1158" s="9"/>
      <c r="AJ1158" s="8"/>
      <c r="AK1158" s="8"/>
      <c r="AL1158" s="8"/>
      <c r="AM1158" s="8"/>
      <c r="AN1158" s="8"/>
      <c r="AO1158" s="8"/>
      <c r="AP1158" s="8"/>
      <c r="AQ1158" s="8"/>
      <c r="AS1158" s="36"/>
      <c r="AT1158" s="36"/>
      <c r="AU1158" s="9"/>
      <c r="AV1158" s="8"/>
      <c r="AW1158" s="8"/>
      <c r="AX1158" s="8"/>
      <c r="AY1158" s="8"/>
      <c r="AZ1158" s="8"/>
      <c r="BA1158" s="8"/>
      <c r="BB1158" s="8"/>
      <c r="BC1158" s="8"/>
    </row>
    <row r="1159" spans="1:55" x14ac:dyDescent="0.25">
      <c r="A1159" s="45">
        <v>75.599999999999994</v>
      </c>
      <c r="B1159" s="47" t="b">
        <v>1</v>
      </c>
      <c r="U1159" s="36"/>
      <c r="V1159" s="36"/>
      <c r="W1159" s="9"/>
      <c r="X1159" s="8"/>
      <c r="Y1159" s="8"/>
      <c r="Z1159" s="8"/>
      <c r="AA1159" s="8"/>
      <c r="AB1159" s="8"/>
      <c r="AC1159" s="8"/>
      <c r="AD1159" s="8"/>
      <c r="AE1159" s="8"/>
      <c r="AG1159" s="36"/>
      <c r="AH1159" s="36"/>
      <c r="AI1159" s="9"/>
      <c r="AJ1159" s="8"/>
      <c r="AK1159" s="8"/>
      <c r="AL1159" s="8"/>
      <c r="AM1159" s="8"/>
      <c r="AN1159" s="8"/>
      <c r="AO1159" s="8"/>
      <c r="AP1159" s="8"/>
      <c r="AQ1159" s="8"/>
      <c r="AS1159" s="36"/>
      <c r="AT1159" s="36"/>
      <c r="AU1159" s="9"/>
      <c r="AV1159" s="8"/>
      <c r="AW1159" s="8"/>
      <c r="AX1159" s="8"/>
      <c r="AY1159" s="8"/>
      <c r="AZ1159" s="8"/>
      <c r="BA1159" s="8"/>
      <c r="BB1159" s="8"/>
      <c r="BC1159" s="8"/>
    </row>
    <row r="1160" spans="1:55" x14ac:dyDescent="0.25">
      <c r="A1160" s="45">
        <v>75.5</v>
      </c>
      <c r="B1160" s="47" t="b">
        <v>1</v>
      </c>
      <c r="U1160" s="36"/>
      <c r="V1160" s="36"/>
      <c r="W1160" s="9"/>
      <c r="X1160" s="8"/>
      <c r="Y1160" s="8"/>
      <c r="Z1160" s="8"/>
      <c r="AA1160" s="8"/>
      <c r="AB1160" s="8"/>
      <c r="AC1160" s="8"/>
      <c r="AD1160" s="8"/>
      <c r="AE1160" s="8"/>
      <c r="AG1160" s="36"/>
      <c r="AH1160" s="36"/>
      <c r="AI1160" s="9"/>
      <c r="AJ1160" s="8"/>
      <c r="AK1160" s="8"/>
      <c r="AL1160" s="8"/>
      <c r="AM1160" s="8"/>
      <c r="AN1160" s="8"/>
      <c r="AO1160" s="8"/>
      <c r="AP1160" s="8"/>
      <c r="AQ1160" s="8"/>
      <c r="AS1160" s="36"/>
      <c r="AT1160" s="36"/>
      <c r="AU1160" s="9"/>
      <c r="AV1160" s="8"/>
      <c r="AW1160" s="8"/>
      <c r="AX1160" s="8"/>
      <c r="AY1160" s="8"/>
      <c r="AZ1160" s="8"/>
      <c r="BA1160" s="8"/>
      <c r="BB1160" s="8"/>
      <c r="BC1160" s="8"/>
    </row>
    <row r="1161" spans="1:55" x14ac:dyDescent="0.25">
      <c r="A1161" s="45">
        <v>75</v>
      </c>
      <c r="B1161" s="47" t="b">
        <v>1</v>
      </c>
      <c r="U1161" s="36"/>
      <c r="V1161" s="36"/>
      <c r="W1161" s="9"/>
      <c r="X1161" s="8"/>
      <c r="Y1161" s="8"/>
      <c r="Z1161" s="8"/>
      <c r="AA1161" s="8"/>
      <c r="AB1161" s="8"/>
      <c r="AC1161" s="8"/>
      <c r="AD1161" s="8"/>
      <c r="AE1161" s="8"/>
      <c r="AG1161" s="36"/>
      <c r="AH1161" s="36"/>
      <c r="AI1161" s="9"/>
      <c r="AJ1161" s="8"/>
      <c r="AK1161" s="8"/>
      <c r="AL1161" s="8"/>
      <c r="AM1161" s="8"/>
      <c r="AN1161" s="8"/>
      <c r="AO1161" s="8"/>
      <c r="AP1161" s="8"/>
      <c r="AQ1161" s="8"/>
      <c r="AS1161" s="36"/>
      <c r="AT1161" s="36"/>
      <c r="AU1161" s="9"/>
      <c r="AV1161" s="8"/>
      <c r="AW1161" s="8"/>
      <c r="AX1161" s="8"/>
      <c r="AY1161" s="8"/>
      <c r="AZ1161" s="8"/>
      <c r="BA1161" s="8"/>
      <c r="BB1161" s="8"/>
      <c r="BC1161" s="8"/>
    </row>
    <row r="1162" spans="1:55" x14ac:dyDescent="0.25">
      <c r="A1162" s="45">
        <v>74.8</v>
      </c>
      <c r="B1162" s="47" t="b">
        <v>1</v>
      </c>
      <c r="U1162" s="36"/>
      <c r="V1162" s="36"/>
      <c r="W1162" s="9"/>
      <c r="X1162" s="8"/>
      <c r="Y1162" s="8"/>
      <c r="Z1162" s="8"/>
      <c r="AA1162" s="8"/>
      <c r="AB1162" s="8"/>
      <c r="AC1162" s="8"/>
      <c r="AD1162" s="8"/>
      <c r="AE1162" s="8"/>
      <c r="AG1162" s="36"/>
      <c r="AH1162" s="36"/>
      <c r="AI1162" s="9"/>
      <c r="AJ1162" s="8"/>
      <c r="AK1162" s="8"/>
      <c r="AL1162" s="8"/>
      <c r="AM1162" s="8"/>
      <c r="AN1162" s="8"/>
      <c r="AO1162" s="8"/>
      <c r="AP1162" s="8"/>
      <c r="AQ1162" s="8"/>
      <c r="AS1162" s="36"/>
      <c r="AT1162" s="36"/>
      <c r="AU1162" s="9"/>
      <c r="AV1162" s="8"/>
      <c r="AW1162" s="8"/>
      <c r="AX1162" s="8"/>
      <c r="AY1162" s="8"/>
      <c r="AZ1162" s="8"/>
      <c r="BA1162" s="8"/>
      <c r="BB1162" s="8"/>
      <c r="BC1162" s="8"/>
    </row>
    <row r="1163" spans="1:55" x14ac:dyDescent="0.25">
      <c r="A1163" s="45">
        <v>74.5</v>
      </c>
      <c r="B1163" s="47" t="b">
        <v>1</v>
      </c>
      <c r="U1163" s="36"/>
      <c r="V1163" s="36"/>
      <c r="W1163" s="9"/>
      <c r="X1163" s="8"/>
      <c r="Y1163" s="8"/>
      <c r="Z1163" s="8"/>
      <c r="AA1163" s="8"/>
      <c r="AB1163" s="8"/>
      <c r="AC1163" s="8"/>
      <c r="AD1163" s="8"/>
      <c r="AE1163" s="8"/>
      <c r="AG1163" s="36"/>
      <c r="AH1163" s="36"/>
      <c r="AI1163" s="9"/>
      <c r="AJ1163" s="8"/>
      <c r="AK1163" s="8"/>
      <c r="AL1163" s="8"/>
      <c r="AM1163" s="8"/>
      <c r="AN1163" s="8"/>
      <c r="AO1163" s="8"/>
      <c r="AP1163" s="8"/>
      <c r="AQ1163" s="8"/>
      <c r="AS1163" s="36"/>
      <c r="AT1163" s="36"/>
      <c r="AU1163" s="9"/>
      <c r="AV1163" s="8"/>
      <c r="AW1163" s="8"/>
      <c r="AX1163" s="8"/>
      <c r="AY1163" s="8"/>
      <c r="AZ1163" s="8"/>
      <c r="BA1163" s="8"/>
      <c r="BB1163" s="8"/>
      <c r="BC1163" s="8"/>
    </row>
    <row r="1164" spans="1:55" x14ac:dyDescent="0.25">
      <c r="A1164" s="45">
        <v>74.2</v>
      </c>
      <c r="B1164" s="47" t="b">
        <v>1</v>
      </c>
      <c r="U1164" s="36"/>
      <c r="V1164" s="36"/>
      <c r="W1164" s="9"/>
      <c r="X1164" s="8"/>
      <c r="Y1164" s="8"/>
      <c r="Z1164" s="8"/>
      <c r="AA1164" s="8"/>
      <c r="AB1164" s="8"/>
      <c r="AC1164" s="8"/>
      <c r="AD1164" s="8"/>
      <c r="AE1164" s="8"/>
      <c r="AG1164" s="36"/>
      <c r="AH1164" s="36"/>
      <c r="AI1164" s="9"/>
      <c r="AJ1164" s="8"/>
      <c r="AK1164" s="8"/>
      <c r="AL1164" s="8"/>
      <c r="AM1164" s="8"/>
      <c r="AN1164" s="8"/>
      <c r="AO1164" s="8"/>
      <c r="AP1164" s="8"/>
      <c r="AQ1164" s="8"/>
      <c r="AS1164" s="36"/>
      <c r="AT1164" s="36"/>
      <c r="AU1164" s="9"/>
      <c r="AV1164" s="8"/>
      <c r="AW1164" s="8"/>
      <c r="AX1164" s="8"/>
      <c r="AY1164" s="8"/>
      <c r="AZ1164" s="8"/>
      <c r="BA1164" s="8"/>
      <c r="BB1164" s="8"/>
      <c r="BC1164" s="8"/>
    </row>
    <row r="1165" spans="1:55" x14ac:dyDescent="0.25">
      <c r="A1165" s="45">
        <v>74.099999999999994</v>
      </c>
      <c r="B1165" s="47" t="b">
        <v>1</v>
      </c>
      <c r="U1165" s="36"/>
      <c r="V1165" s="36"/>
      <c r="W1165" s="9"/>
      <c r="X1165" s="8"/>
      <c r="Y1165" s="8"/>
      <c r="Z1165" s="8"/>
      <c r="AA1165" s="8"/>
      <c r="AB1165" s="8"/>
      <c r="AC1165" s="8"/>
      <c r="AD1165" s="8"/>
      <c r="AE1165" s="8"/>
      <c r="AG1165" s="36"/>
      <c r="AH1165" s="36"/>
      <c r="AI1165" s="9"/>
      <c r="AJ1165" s="8"/>
      <c r="AK1165" s="8"/>
      <c r="AL1165" s="8"/>
      <c r="AM1165" s="8"/>
      <c r="AN1165" s="8"/>
      <c r="AO1165" s="8"/>
      <c r="AP1165" s="8"/>
      <c r="AQ1165" s="8"/>
      <c r="AS1165" s="36"/>
      <c r="AT1165" s="36"/>
      <c r="AU1165" s="9"/>
      <c r="AV1165" s="8"/>
      <c r="AW1165" s="8"/>
      <c r="AX1165" s="8"/>
      <c r="AY1165" s="8"/>
      <c r="AZ1165" s="8"/>
      <c r="BA1165" s="8"/>
      <c r="BB1165" s="8"/>
      <c r="BC1165" s="8"/>
    </row>
    <row r="1166" spans="1:55" x14ac:dyDescent="0.25">
      <c r="A1166" s="45">
        <v>73.5</v>
      </c>
      <c r="B1166" s="47" t="b">
        <v>1</v>
      </c>
      <c r="U1166" s="36"/>
      <c r="V1166" s="36"/>
      <c r="W1166" s="9"/>
      <c r="X1166" s="8"/>
      <c r="Y1166" s="8"/>
      <c r="Z1166" s="8"/>
      <c r="AA1166" s="8"/>
      <c r="AB1166" s="8"/>
      <c r="AC1166" s="8"/>
      <c r="AD1166" s="8"/>
      <c r="AE1166" s="8"/>
      <c r="AG1166" s="36"/>
      <c r="AH1166" s="36"/>
      <c r="AI1166" s="9"/>
      <c r="AJ1166" s="8"/>
      <c r="AK1166" s="8"/>
      <c r="AL1166" s="8"/>
      <c r="AM1166" s="8"/>
      <c r="AN1166" s="8"/>
      <c r="AO1166" s="8"/>
      <c r="AP1166" s="8"/>
      <c r="AQ1166" s="8"/>
      <c r="AS1166" s="36"/>
      <c r="AT1166" s="36"/>
      <c r="AU1166" s="9"/>
      <c r="AV1166" s="8"/>
      <c r="AW1166" s="8"/>
      <c r="AX1166" s="8"/>
      <c r="AY1166" s="8"/>
      <c r="AZ1166" s="8"/>
      <c r="BA1166" s="8"/>
      <c r="BB1166" s="8"/>
      <c r="BC1166" s="8"/>
    </row>
    <row r="1167" spans="1:55" x14ac:dyDescent="0.25">
      <c r="A1167" s="45">
        <v>73.400000000000006</v>
      </c>
      <c r="B1167" s="47" t="b">
        <v>1</v>
      </c>
      <c r="U1167" s="36"/>
      <c r="V1167" s="36"/>
      <c r="W1167" s="9"/>
      <c r="X1167" s="8"/>
      <c r="Y1167" s="8"/>
      <c r="Z1167" s="8"/>
      <c r="AA1167" s="8"/>
      <c r="AB1167" s="8"/>
      <c r="AC1167" s="8"/>
      <c r="AD1167" s="8"/>
      <c r="AE1167" s="8"/>
      <c r="AG1167" s="36"/>
      <c r="AH1167" s="36"/>
      <c r="AI1167" s="9"/>
      <c r="AJ1167" s="8"/>
      <c r="AK1167" s="8"/>
      <c r="AL1167" s="8"/>
      <c r="AM1167" s="8"/>
      <c r="AN1167" s="8"/>
      <c r="AO1167" s="8"/>
      <c r="AP1167" s="8"/>
      <c r="AQ1167" s="8"/>
      <c r="AS1167" s="36"/>
      <c r="AT1167" s="36"/>
      <c r="AU1167" s="9"/>
      <c r="AV1167" s="8"/>
      <c r="AW1167" s="8"/>
      <c r="AX1167" s="8"/>
      <c r="AY1167" s="8"/>
      <c r="AZ1167" s="8"/>
      <c r="BA1167" s="8"/>
      <c r="BB1167" s="8"/>
      <c r="BC1167" s="8"/>
    </row>
    <row r="1168" spans="1:55" x14ac:dyDescent="0.25">
      <c r="A1168" s="45">
        <v>72.900000000000006</v>
      </c>
      <c r="B1168" s="47" t="b">
        <v>1</v>
      </c>
      <c r="U1168" s="36"/>
      <c r="V1168" s="36"/>
      <c r="W1168" s="9"/>
      <c r="X1168" s="8"/>
      <c r="Y1168" s="8"/>
      <c r="Z1168" s="8"/>
      <c r="AA1168" s="8"/>
      <c r="AB1168" s="8"/>
      <c r="AC1168" s="8"/>
      <c r="AD1168" s="8"/>
      <c r="AE1168" s="8"/>
      <c r="AG1168" s="36"/>
      <c r="AH1168" s="36"/>
      <c r="AI1168" s="9"/>
      <c r="AJ1168" s="8"/>
      <c r="AK1168" s="8"/>
      <c r="AL1168" s="8"/>
      <c r="AM1168" s="8"/>
      <c r="AN1168" s="8"/>
      <c r="AO1168" s="8"/>
      <c r="AP1168" s="8"/>
      <c r="AQ1168" s="8"/>
      <c r="AS1168" s="36"/>
      <c r="AT1168" s="36"/>
      <c r="AU1168" s="9"/>
      <c r="AV1168" s="8"/>
      <c r="AW1168" s="8"/>
      <c r="AX1168" s="8"/>
      <c r="AY1168" s="8"/>
      <c r="AZ1168" s="8"/>
      <c r="BA1168" s="8"/>
      <c r="BB1168" s="8"/>
      <c r="BC1168" s="8"/>
    </row>
    <row r="1169" spans="1:55" x14ac:dyDescent="0.25">
      <c r="A1169" s="45">
        <v>72.900000000000006</v>
      </c>
      <c r="B1169" s="47" t="b">
        <v>1</v>
      </c>
      <c r="U1169" s="36"/>
      <c r="V1169" s="36"/>
      <c r="W1169" s="9"/>
      <c r="X1169" s="8"/>
      <c r="Y1169" s="8"/>
      <c r="Z1169" s="8"/>
      <c r="AA1169" s="8"/>
      <c r="AB1169" s="8"/>
      <c r="AC1169" s="8"/>
      <c r="AD1169" s="8"/>
      <c r="AE1169" s="8"/>
      <c r="AG1169" s="36"/>
      <c r="AH1169" s="36"/>
      <c r="AI1169" s="9"/>
      <c r="AJ1169" s="8"/>
      <c r="AK1169" s="8"/>
      <c r="AL1169" s="8"/>
      <c r="AM1169" s="8"/>
      <c r="AN1169" s="8"/>
      <c r="AO1169" s="8"/>
      <c r="AP1169" s="8"/>
      <c r="AQ1169" s="8"/>
      <c r="AS1169" s="36"/>
      <c r="AT1169" s="36"/>
      <c r="AU1169" s="9"/>
      <c r="AV1169" s="8"/>
      <c r="AW1169" s="8"/>
      <c r="AX1169" s="8"/>
      <c r="AY1169" s="8"/>
      <c r="AZ1169" s="8"/>
      <c r="BA1169" s="8"/>
      <c r="BB1169" s="8"/>
      <c r="BC1169" s="8"/>
    </row>
    <row r="1170" spans="1:55" x14ac:dyDescent="0.25">
      <c r="A1170" s="45">
        <v>72.5</v>
      </c>
      <c r="B1170" s="47" t="b">
        <v>1</v>
      </c>
      <c r="U1170" s="36"/>
      <c r="V1170" s="36"/>
      <c r="W1170" s="9"/>
      <c r="X1170" s="8"/>
      <c r="Y1170" s="8"/>
      <c r="Z1170" s="8"/>
      <c r="AA1170" s="8"/>
      <c r="AB1170" s="8"/>
      <c r="AC1170" s="8"/>
      <c r="AD1170" s="8"/>
      <c r="AE1170" s="8"/>
      <c r="AG1170" s="36"/>
      <c r="AH1170" s="36"/>
      <c r="AI1170" s="9"/>
      <c r="AJ1170" s="8"/>
      <c r="AK1170" s="8"/>
      <c r="AL1170" s="8"/>
      <c r="AM1170" s="8"/>
      <c r="AN1170" s="8"/>
      <c r="AO1170" s="8"/>
      <c r="AP1170" s="8"/>
      <c r="AQ1170" s="8"/>
      <c r="AS1170" s="36"/>
      <c r="AT1170" s="36"/>
      <c r="AU1170" s="9"/>
      <c r="AV1170" s="8"/>
      <c r="AW1170" s="8"/>
      <c r="AX1170" s="8"/>
      <c r="AY1170" s="8"/>
      <c r="AZ1170" s="8"/>
      <c r="BA1170" s="8"/>
      <c r="BB1170" s="8"/>
      <c r="BC1170" s="8"/>
    </row>
    <row r="1171" spans="1:55" x14ac:dyDescent="0.25">
      <c r="A1171" s="45">
        <v>72.5</v>
      </c>
      <c r="B1171" s="47" t="b">
        <v>1</v>
      </c>
      <c r="U1171" s="36"/>
      <c r="V1171" s="36"/>
      <c r="W1171" s="9"/>
      <c r="X1171" s="8"/>
      <c r="Y1171" s="8"/>
      <c r="Z1171" s="8"/>
      <c r="AA1171" s="8"/>
      <c r="AB1171" s="8"/>
      <c r="AC1171" s="8"/>
      <c r="AD1171" s="8"/>
      <c r="AE1171" s="8"/>
      <c r="AG1171" s="36"/>
      <c r="AH1171" s="36"/>
      <c r="AI1171" s="9"/>
      <c r="AJ1171" s="8"/>
      <c r="AK1171" s="8"/>
      <c r="AL1171" s="8"/>
      <c r="AM1171" s="8"/>
      <c r="AN1171" s="8"/>
      <c r="AO1171" s="8"/>
      <c r="AP1171" s="8"/>
      <c r="AQ1171" s="8"/>
      <c r="AS1171" s="36"/>
      <c r="AT1171" s="36"/>
      <c r="AU1171" s="9"/>
      <c r="AV1171" s="8"/>
      <c r="AW1171" s="8"/>
      <c r="AX1171" s="8"/>
      <c r="AY1171" s="8"/>
      <c r="AZ1171" s="8"/>
      <c r="BA1171" s="8"/>
      <c r="BB1171" s="8"/>
      <c r="BC1171" s="8"/>
    </row>
    <row r="1172" spans="1:55" x14ac:dyDescent="0.25">
      <c r="A1172" s="45">
        <v>72.3</v>
      </c>
      <c r="B1172" s="47" t="b">
        <v>1</v>
      </c>
      <c r="U1172" s="36"/>
      <c r="V1172" s="36"/>
      <c r="W1172" s="9"/>
      <c r="X1172" s="8"/>
      <c r="Y1172" s="8"/>
      <c r="Z1172" s="8"/>
      <c r="AA1172" s="8"/>
      <c r="AB1172" s="8"/>
      <c r="AC1172" s="8"/>
      <c r="AD1172" s="8"/>
      <c r="AE1172" s="8"/>
      <c r="AG1172" s="36"/>
      <c r="AH1172" s="36"/>
      <c r="AI1172" s="9"/>
      <c r="AJ1172" s="8"/>
      <c r="AK1172" s="8"/>
      <c r="AL1172" s="8"/>
      <c r="AM1172" s="8"/>
      <c r="AN1172" s="8"/>
      <c r="AO1172" s="8"/>
      <c r="AP1172" s="8"/>
      <c r="AQ1172" s="8"/>
      <c r="AS1172" s="36"/>
      <c r="AT1172" s="36"/>
      <c r="AU1172" s="9"/>
      <c r="AV1172" s="8"/>
      <c r="AW1172" s="8"/>
      <c r="AX1172" s="8"/>
      <c r="AY1172" s="8"/>
      <c r="AZ1172" s="8"/>
      <c r="BA1172" s="8"/>
      <c r="BB1172" s="8"/>
      <c r="BC1172" s="8"/>
    </row>
    <row r="1173" spans="1:55" x14ac:dyDescent="0.25">
      <c r="A1173" s="45">
        <v>71.7</v>
      </c>
      <c r="B1173" s="47" t="b">
        <v>1</v>
      </c>
      <c r="U1173" s="36"/>
      <c r="V1173" s="36"/>
      <c r="W1173" s="9"/>
      <c r="X1173" s="8"/>
      <c r="Y1173" s="8"/>
      <c r="Z1173" s="8"/>
      <c r="AA1173" s="8"/>
      <c r="AB1173" s="8"/>
      <c r="AC1173" s="8"/>
      <c r="AD1173" s="8"/>
      <c r="AE1173" s="8"/>
      <c r="AG1173" s="36"/>
      <c r="AH1173" s="36"/>
      <c r="AI1173" s="9"/>
      <c r="AJ1173" s="8"/>
      <c r="AK1173" s="8"/>
      <c r="AL1173" s="8"/>
      <c r="AM1173" s="8"/>
      <c r="AN1173" s="8"/>
      <c r="AO1173" s="8"/>
      <c r="AP1173" s="8"/>
      <c r="AQ1173" s="8"/>
      <c r="AS1173" s="36"/>
      <c r="AT1173" s="36"/>
      <c r="AU1173" s="9"/>
      <c r="AV1173" s="8"/>
      <c r="AW1173" s="8"/>
      <c r="AX1173" s="8"/>
      <c r="AY1173" s="8"/>
      <c r="AZ1173" s="8"/>
      <c r="BA1173" s="8"/>
      <c r="BB1173" s="8"/>
      <c r="BC1173" s="8"/>
    </row>
    <row r="1174" spans="1:55" x14ac:dyDescent="0.25">
      <c r="A1174" s="45">
        <v>82.7</v>
      </c>
      <c r="B1174" s="47" t="b">
        <v>1</v>
      </c>
      <c r="U1174" s="36"/>
      <c r="V1174" s="36"/>
      <c r="W1174" s="9"/>
      <c r="X1174" s="8"/>
      <c r="Y1174" s="8"/>
      <c r="Z1174" s="8"/>
      <c r="AA1174" s="8"/>
      <c r="AB1174" s="8"/>
      <c r="AC1174" s="8"/>
      <c r="AD1174" s="8"/>
      <c r="AE1174" s="8"/>
      <c r="AG1174" s="36"/>
      <c r="AH1174" s="36"/>
      <c r="AI1174" s="9"/>
      <c r="AJ1174" s="8"/>
      <c r="AK1174" s="8"/>
      <c r="AL1174" s="8"/>
      <c r="AM1174" s="8"/>
      <c r="AN1174" s="8"/>
      <c r="AO1174" s="8"/>
      <c r="AP1174" s="8"/>
      <c r="AQ1174" s="8"/>
      <c r="AS1174" s="36"/>
      <c r="AT1174" s="36"/>
      <c r="AU1174" s="9"/>
      <c r="AV1174" s="8"/>
      <c r="AW1174" s="8"/>
      <c r="AX1174" s="8"/>
      <c r="AY1174" s="8"/>
      <c r="AZ1174" s="8"/>
      <c r="BA1174" s="8"/>
      <c r="BB1174" s="8"/>
      <c r="BC1174" s="8"/>
    </row>
    <row r="1175" spans="1:55" x14ac:dyDescent="0.25">
      <c r="A1175" s="45">
        <v>82.5</v>
      </c>
      <c r="B1175" s="47" t="b">
        <v>1</v>
      </c>
      <c r="U1175" s="36"/>
      <c r="V1175" s="36"/>
      <c r="W1175" s="9"/>
      <c r="X1175" s="8"/>
      <c r="Y1175" s="8"/>
      <c r="Z1175" s="8"/>
      <c r="AA1175" s="8"/>
      <c r="AB1175" s="8"/>
      <c r="AC1175" s="8"/>
      <c r="AD1175" s="8"/>
      <c r="AE1175" s="8"/>
      <c r="AG1175" s="36"/>
      <c r="AH1175" s="36"/>
      <c r="AI1175" s="9"/>
      <c r="AJ1175" s="8"/>
      <c r="AK1175" s="8"/>
      <c r="AL1175" s="8"/>
      <c r="AM1175" s="8"/>
      <c r="AN1175" s="8"/>
      <c r="AO1175" s="8"/>
      <c r="AP1175" s="8"/>
      <c r="AQ1175" s="8"/>
      <c r="AS1175" s="36"/>
      <c r="AT1175" s="36"/>
      <c r="AU1175" s="9"/>
      <c r="AV1175" s="8"/>
      <c r="AW1175" s="8"/>
      <c r="AX1175" s="8"/>
      <c r="AY1175" s="8"/>
      <c r="AZ1175" s="8"/>
      <c r="BA1175" s="8"/>
      <c r="BB1175" s="8"/>
      <c r="BC1175" s="8"/>
    </row>
    <row r="1176" spans="1:55" x14ac:dyDescent="0.25">
      <c r="A1176" s="45">
        <v>82.4</v>
      </c>
      <c r="B1176" s="47" t="b">
        <v>1</v>
      </c>
      <c r="U1176" s="36"/>
      <c r="V1176" s="36"/>
      <c r="W1176" s="9"/>
      <c r="X1176" s="8"/>
      <c r="Y1176" s="8"/>
      <c r="Z1176" s="8"/>
      <c r="AA1176" s="8"/>
      <c r="AB1176" s="8"/>
      <c r="AC1176" s="8"/>
      <c r="AD1176" s="8"/>
      <c r="AE1176" s="8"/>
      <c r="AG1176" s="36"/>
      <c r="AH1176" s="36"/>
      <c r="AI1176" s="9"/>
      <c r="AJ1176" s="8"/>
      <c r="AK1176" s="8"/>
      <c r="AL1176" s="8"/>
      <c r="AM1176" s="8"/>
      <c r="AN1176" s="8"/>
      <c r="AO1176" s="8"/>
      <c r="AP1176" s="8"/>
      <c r="AQ1176" s="8"/>
      <c r="AS1176" s="36"/>
      <c r="AT1176" s="36"/>
      <c r="AU1176" s="9"/>
      <c r="AV1176" s="8"/>
      <c r="AW1176" s="8"/>
      <c r="AX1176" s="8"/>
      <c r="AY1176" s="8"/>
      <c r="AZ1176" s="8"/>
      <c r="BA1176" s="8"/>
      <c r="BB1176" s="8"/>
      <c r="BC1176" s="8"/>
    </row>
    <row r="1177" spans="1:55" x14ac:dyDescent="0.25">
      <c r="A1177" s="45">
        <v>82.5</v>
      </c>
      <c r="B1177" s="47" t="b">
        <v>1</v>
      </c>
      <c r="U1177" s="36"/>
      <c r="V1177" s="36"/>
      <c r="W1177" s="9"/>
      <c r="X1177" s="8"/>
      <c r="Y1177" s="8"/>
      <c r="Z1177" s="8"/>
      <c r="AA1177" s="8"/>
      <c r="AB1177" s="8"/>
      <c r="AC1177" s="8"/>
      <c r="AD1177" s="8"/>
      <c r="AE1177" s="8"/>
      <c r="AG1177" s="36"/>
      <c r="AH1177" s="36"/>
      <c r="AI1177" s="9"/>
      <c r="AJ1177" s="8"/>
      <c r="AK1177" s="8"/>
      <c r="AL1177" s="8"/>
      <c r="AM1177" s="8"/>
      <c r="AN1177" s="8"/>
      <c r="AO1177" s="8"/>
      <c r="AP1177" s="8"/>
      <c r="AQ1177" s="8"/>
      <c r="AS1177" s="36"/>
      <c r="AT1177" s="36"/>
      <c r="AU1177" s="9"/>
      <c r="AV1177" s="8"/>
      <c r="AW1177" s="8"/>
      <c r="AX1177" s="8"/>
      <c r="AY1177" s="8"/>
      <c r="AZ1177" s="8"/>
      <c r="BA1177" s="8"/>
      <c r="BB1177" s="8"/>
      <c r="BC1177" s="8"/>
    </row>
    <row r="1178" spans="1:55" x14ac:dyDescent="0.25">
      <c r="A1178" s="45">
        <v>82.1</v>
      </c>
      <c r="B1178" s="47" t="b">
        <v>1</v>
      </c>
      <c r="U1178" s="36"/>
      <c r="V1178" s="36"/>
      <c r="W1178" s="9"/>
      <c r="X1178" s="8"/>
      <c r="Y1178" s="8"/>
      <c r="Z1178" s="8"/>
      <c r="AA1178" s="8"/>
      <c r="AB1178" s="8"/>
      <c r="AC1178" s="8"/>
      <c r="AD1178" s="8"/>
      <c r="AE1178" s="8"/>
      <c r="AG1178" s="36"/>
      <c r="AH1178" s="36"/>
      <c r="AI1178" s="9"/>
      <c r="AJ1178" s="8"/>
      <c r="AK1178" s="8"/>
      <c r="AL1178" s="8"/>
      <c r="AM1178" s="8"/>
      <c r="AN1178" s="8"/>
      <c r="AO1178" s="8"/>
      <c r="AP1178" s="8"/>
      <c r="AQ1178" s="8"/>
      <c r="AS1178" s="36"/>
      <c r="AT1178" s="36"/>
      <c r="AU1178" s="9"/>
      <c r="AV1178" s="8"/>
      <c r="AW1178" s="8"/>
      <c r="AX1178" s="8"/>
      <c r="AY1178" s="8"/>
      <c r="AZ1178" s="8"/>
      <c r="BA1178" s="8"/>
      <c r="BB1178" s="8"/>
      <c r="BC1178" s="8"/>
    </row>
    <row r="1179" spans="1:55" x14ac:dyDescent="0.25">
      <c r="A1179" s="45">
        <v>81.8</v>
      </c>
      <c r="B1179" s="47" t="b">
        <v>1</v>
      </c>
      <c r="U1179" s="36"/>
      <c r="V1179" s="36"/>
      <c r="W1179" s="9"/>
      <c r="X1179" s="8"/>
      <c r="Y1179" s="8"/>
      <c r="Z1179" s="8"/>
      <c r="AA1179" s="8"/>
      <c r="AB1179" s="8"/>
      <c r="AC1179" s="8"/>
      <c r="AD1179" s="8"/>
      <c r="AE1179" s="8"/>
      <c r="AG1179" s="36"/>
      <c r="AH1179" s="36"/>
      <c r="AI1179" s="9"/>
      <c r="AJ1179" s="8"/>
      <c r="AK1179" s="8"/>
      <c r="AL1179" s="8"/>
      <c r="AM1179" s="8"/>
      <c r="AN1179" s="8"/>
      <c r="AO1179" s="8"/>
      <c r="AP1179" s="8"/>
      <c r="AQ1179" s="8"/>
      <c r="AS1179" s="36"/>
      <c r="AT1179" s="36"/>
      <c r="AU1179" s="9"/>
      <c r="AV1179" s="8"/>
      <c r="AW1179" s="8"/>
      <c r="AX1179" s="8"/>
      <c r="AY1179" s="8"/>
      <c r="AZ1179" s="8"/>
      <c r="BA1179" s="8"/>
      <c r="BB1179" s="8"/>
      <c r="BC1179" s="8"/>
    </row>
    <row r="1180" spans="1:55" x14ac:dyDescent="0.25">
      <c r="A1180" s="45">
        <v>81.599999999999994</v>
      </c>
      <c r="B1180" s="47" t="b">
        <v>1</v>
      </c>
      <c r="U1180" s="36"/>
      <c r="V1180" s="36"/>
      <c r="W1180" s="9"/>
      <c r="X1180" s="8"/>
      <c r="Y1180" s="8"/>
      <c r="Z1180" s="8"/>
      <c r="AA1180" s="8"/>
      <c r="AB1180" s="8"/>
      <c r="AC1180" s="8"/>
      <c r="AD1180" s="8"/>
      <c r="AE1180" s="8"/>
      <c r="AG1180" s="36"/>
      <c r="AH1180" s="36"/>
      <c r="AI1180" s="9"/>
      <c r="AJ1180" s="8"/>
      <c r="AK1180" s="8"/>
      <c r="AL1180" s="8"/>
      <c r="AM1180" s="8"/>
      <c r="AN1180" s="8"/>
      <c r="AO1180" s="8"/>
      <c r="AP1180" s="8"/>
      <c r="AQ1180" s="8"/>
      <c r="AS1180" s="36"/>
      <c r="AT1180" s="36"/>
      <c r="AU1180" s="9"/>
      <c r="AV1180" s="8"/>
      <c r="AW1180" s="8"/>
      <c r="AX1180" s="8"/>
      <c r="AY1180" s="8"/>
      <c r="AZ1180" s="8"/>
      <c r="BA1180" s="8"/>
      <c r="BB1180" s="8"/>
      <c r="BC1180" s="8"/>
    </row>
    <row r="1181" spans="1:55" x14ac:dyDescent="0.25">
      <c r="A1181" s="45">
        <v>81.400000000000006</v>
      </c>
      <c r="B1181" s="47" t="b">
        <v>1</v>
      </c>
      <c r="U1181" s="36"/>
      <c r="V1181" s="36"/>
      <c r="W1181" s="9"/>
      <c r="X1181" s="8"/>
      <c r="Y1181" s="8"/>
      <c r="Z1181" s="8"/>
      <c r="AA1181" s="8"/>
      <c r="AB1181" s="8"/>
      <c r="AC1181" s="8"/>
      <c r="AD1181" s="8"/>
      <c r="AE1181" s="8"/>
      <c r="AG1181" s="36"/>
      <c r="AH1181" s="36"/>
      <c r="AI1181" s="9"/>
      <c r="AJ1181" s="8"/>
      <c r="AK1181" s="8"/>
      <c r="AL1181" s="8"/>
      <c r="AM1181" s="8"/>
      <c r="AN1181" s="8"/>
      <c r="AO1181" s="8"/>
      <c r="AP1181" s="8"/>
      <c r="AQ1181" s="8"/>
      <c r="AS1181" s="36"/>
      <c r="AT1181" s="36"/>
      <c r="AU1181" s="9"/>
      <c r="AV1181" s="8"/>
      <c r="AW1181" s="8"/>
      <c r="AX1181" s="8"/>
      <c r="AY1181" s="8"/>
      <c r="AZ1181" s="8"/>
      <c r="BA1181" s="8"/>
      <c r="BB1181" s="8"/>
      <c r="BC1181" s="8"/>
    </row>
    <row r="1182" spans="1:55" x14ac:dyDescent="0.25">
      <c r="A1182" s="45">
        <v>81.3</v>
      </c>
      <c r="B1182" s="47" t="b">
        <v>1</v>
      </c>
      <c r="U1182" s="36"/>
      <c r="V1182" s="36"/>
      <c r="W1182" s="9"/>
      <c r="X1182" s="8"/>
      <c r="Y1182" s="8"/>
      <c r="Z1182" s="8"/>
      <c r="AA1182" s="8"/>
      <c r="AB1182" s="8"/>
      <c r="AC1182" s="8"/>
      <c r="AD1182" s="8"/>
      <c r="AE1182" s="8"/>
      <c r="AG1182" s="36"/>
      <c r="AH1182" s="36"/>
      <c r="AI1182" s="9"/>
      <c r="AJ1182" s="8"/>
      <c r="AK1182" s="8"/>
      <c r="AL1182" s="8"/>
      <c r="AM1182" s="8"/>
      <c r="AN1182" s="8"/>
      <c r="AO1182" s="8"/>
      <c r="AP1182" s="8"/>
      <c r="AQ1182" s="8"/>
      <c r="AS1182" s="36"/>
      <c r="AT1182" s="36"/>
      <c r="AU1182" s="9"/>
      <c r="AV1182" s="8"/>
      <c r="AW1182" s="8"/>
      <c r="AX1182" s="8"/>
      <c r="AY1182" s="8"/>
      <c r="AZ1182" s="8"/>
      <c r="BA1182" s="8"/>
      <c r="BB1182" s="8"/>
      <c r="BC1182" s="8"/>
    </row>
    <row r="1183" spans="1:55" x14ac:dyDescent="0.25">
      <c r="A1183" s="45">
        <v>81.099999999999994</v>
      </c>
      <c r="B1183" s="47" t="b">
        <v>1</v>
      </c>
      <c r="U1183" s="36"/>
      <c r="V1183" s="36"/>
      <c r="W1183" s="9"/>
      <c r="X1183" s="8"/>
      <c r="Y1183" s="8"/>
      <c r="Z1183" s="8"/>
      <c r="AA1183" s="8"/>
      <c r="AB1183" s="8"/>
      <c r="AC1183" s="8"/>
      <c r="AD1183" s="8"/>
      <c r="AE1183" s="8"/>
      <c r="AG1183" s="36"/>
      <c r="AH1183" s="36"/>
      <c r="AI1183" s="9"/>
      <c r="AJ1183" s="8"/>
      <c r="AK1183" s="8"/>
      <c r="AL1183" s="8"/>
      <c r="AM1183" s="8"/>
      <c r="AN1183" s="8"/>
      <c r="AO1183" s="8"/>
      <c r="AP1183" s="8"/>
      <c r="AQ1183" s="8"/>
      <c r="AS1183" s="36"/>
      <c r="AT1183" s="36"/>
      <c r="AU1183" s="9"/>
      <c r="AV1183" s="8"/>
      <c r="AW1183" s="8"/>
      <c r="AX1183" s="8"/>
      <c r="AY1183" s="8"/>
      <c r="AZ1183" s="8"/>
      <c r="BA1183" s="8"/>
      <c r="BB1183" s="8"/>
      <c r="BC1183" s="8"/>
    </row>
    <row r="1184" spans="1:55" x14ac:dyDescent="0.25">
      <c r="A1184" s="45">
        <v>81</v>
      </c>
      <c r="B1184" s="47" t="b">
        <v>1</v>
      </c>
      <c r="U1184" s="36"/>
      <c r="V1184" s="36"/>
      <c r="W1184" s="9"/>
      <c r="X1184" s="8"/>
      <c r="Y1184" s="8"/>
      <c r="Z1184" s="8"/>
      <c r="AA1184" s="8"/>
      <c r="AB1184" s="8"/>
      <c r="AC1184" s="8"/>
      <c r="AD1184" s="8"/>
      <c r="AE1184" s="8"/>
      <c r="AG1184" s="36"/>
      <c r="AH1184" s="36"/>
      <c r="AI1184" s="9"/>
      <c r="AJ1184" s="8"/>
      <c r="AK1184" s="8"/>
      <c r="AL1184" s="8"/>
      <c r="AM1184" s="8"/>
      <c r="AN1184" s="8"/>
      <c r="AO1184" s="8"/>
      <c r="AP1184" s="8"/>
      <c r="AQ1184" s="8"/>
      <c r="AS1184" s="36"/>
      <c r="AT1184" s="36"/>
      <c r="AU1184" s="9"/>
      <c r="AV1184" s="8"/>
      <c r="AW1184" s="8"/>
      <c r="AX1184" s="8"/>
      <c r="AY1184" s="8"/>
      <c r="AZ1184" s="8"/>
      <c r="BA1184" s="8"/>
      <c r="BB1184" s="8"/>
      <c r="BC1184" s="8"/>
    </row>
    <row r="1185" spans="1:55" x14ac:dyDescent="0.25">
      <c r="A1185" s="45">
        <v>88</v>
      </c>
      <c r="B1185" s="47" t="b">
        <v>1</v>
      </c>
      <c r="U1185" s="36"/>
      <c r="V1185" s="36"/>
      <c r="W1185" s="9"/>
      <c r="X1185" s="8"/>
      <c r="Y1185" s="8"/>
      <c r="Z1185" s="8"/>
      <c r="AA1185" s="8"/>
      <c r="AB1185" s="8"/>
      <c r="AC1185" s="8"/>
      <c r="AD1185" s="8"/>
      <c r="AE1185" s="8"/>
      <c r="AG1185" s="36"/>
      <c r="AH1185" s="36"/>
      <c r="AI1185" s="9"/>
      <c r="AJ1185" s="8"/>
      <c r="AK1185" s="8"/>
      <c r="AL1185" s="8"/>
      <c r="AM1185" s="8"/>
      <c r="AN1185" s="8"/>
      <c r="AO1185" s="8"/>
      <c r="AP1185" s="8"/>
      <c r="AQ1185" s="8"/>
      <c r="AS1185" s="36"/>
      <c r="AT1185" s="36"/>
      <c r="AU1185" s="9"/>
      <c r="AV1185" s="8"/>
      <c r="AW1185" s="8"/>
      <c r="AX1185" s="8"/>
      <c r="AY1185" s="8"/>
      <c r="AZ1185" s="8"/>
      <c r="BA1185" s="8"/>
      <c r="BB1185" s="8"/>
      <c r="BC1185" s="8"/>
    </row>
    <row r="1186" spans="1:55" x14ac:dyDescent="0.25">
      <c r="A1186" s="45">
        <v>87</v>
      </c>
      <c r="B1186" s="47" t="b">
        <v>1</v>
      </c>
      <c r="U1186" s="36"/>
      <c r="V1186" s="36"/>
      <c r="W1186" s="9"/>
      <c r="X1186" s="8"/>
      <c r="Y1186" s="8"/>
      <c r="Z1186" s="8"/>
      <c r="AA1186" s="8"/>
      <c r="AB1186" s="8"/>
      <c r="AC1186" s="8"/>
      <c r="AD1186" s="8"/>
      <c r="AE1186" s="8"/>
      <c r="AG1186" s="36"/>
      <c r="AH1186" s="36"/>
      <c r="AI1186" s="9"/>
      <c r="AJ1186" s="8"/>
      <c r="AK1186" s="8"/>
      <c r="AL1186" s="8"/>
      <c r="AM1186" s="8"/>
      <c r="AN1186" s="8"/>
      <c r="AO1186" s="8"/>
      <c r="AP1186" s="8"/>
      <c r="AQ1186" s="8"/>
      <c r="AS1186" s="36"/>
      <c r="AT1186" s="36"/>
      <c r="AU1186" s="9"/>
      <c r="AV1186" s="8"/>
      <c r="AW1186" s="8"/>
      <c r="AX1186" s="8"/>
      <c r="AY1186" s="8"/>
      <c r="AZ1186" s="8"/>
      <c r="BA1186" s="8"/>
      <c r="BB1186" s="8"/>
      <c r="BC1186" s="8"/>
    </row>
    <row r="1187" spans="1:55" x14ac:dyDescent="0.25">
      <c r="A1187" s="45">
        <v>84</v>
      </c>
      <c r="B1187" s="47" t="b">
        <v>1</v>
      </c>
      <c r="U1187" s="36"/>
      <c r="V1187" s="36"/>
      <c r="W1187" s="9"/>
      <c r="X1187" s="8"/>
      <c r="Y1187" s="8"/>
      <c r="Z1187" s="8"/>
      <c r="AA1187" s="8"/>
      <c r="AB1187" s="8"/>
      <c r="AC1187" s="8"/>
      <c r="AD1187" s="8"/>
      <c r="AE1187" s="8"/>
      <c r="AG1187" s="36"/>
      <c r="AH1187" s="36"/>
      <c r="AI1187" s="9"/>
      <c r="AJ1187" s="8"/>
      <c r="AK1187" s="8"/>
      <c r="AL1187" s="8"/>
      <c r="AM1187" s="8"/>
      <c r="AN1187" s="8"/>
      <c r="AO1187" s="8"/>
      <c r="AP1187" s="8"/>
      <c r="AQ1187" s="8"/>
      <c r="AS1187" s="36"/>
      <c r="AT1187" s="36"/>
      <c r="AU1187" s="9"/>
      <c r="AV1187" s="8"/>
      <c r="AW1187" s="8"/>
      <c r="AX1187" s="8"/>
      <c r="AY1187" s="8"/>
      <c r="AZ1187" s="8"/>
      <c r="BA1187" s="8"/>
      <c r="BB1187" s="8"/>
      <c r="BC1187" s="8"/>
    </row>
    <row r="1188" spans="1:55" x14ac:dyDescent="0.25">
      <c r="A1188" s="45">
        <v>80</v>
      </c>
      <c r="B1188" s="47" t="b">
        <v>1</v>
      </c>
      <c r="U1188" s="36"/>
      <c r="V1188" s="36"/>
      <c r="W1188" s="9"/>
      <c r="X1188" s="8"/>
      <c r="Y1188" s="8"/>
      <c r="Z1188" s="8"/>
      <c r="AA1188" s="8"/>
      <c r="AB1188" s="8"/>
      <c r="AC1188" s="8"/>
      <c r="AD1188" s="8"/>
      <c r="AE1188" s="8"/>
      <c r="AG1188" s="36"/>
      <c r="AH1188" s="36"/>
      <c r="AI1188" s="9"/>
      <c r="AJ1188" s="8"/>
      <c r="AK1188" s="8"/>
      <c r="AL1188" s="8"/>
      <c r="AM1188" s="8"/>
      <c r="AN1188" s="8"/>
      <c r="AO1188" s="8"/>
      <c r="AP1188" s="8"/>
      <c r="AQ1188" s="8"/>
      <c r="AS1188" s="36"/>
      <c r="AT1188" s="36"/>
      <c r="AU1188" s="9"/>
      <c r="AV1188" s="8"/>
      <c r="AW1188" s="8"/>
      <c r="AX1188" s="8"/>
      <c r="AY1188" s="8"/>
      <c r="AZ1188" s="8"/>
      <c r="BA1188" s="8"/>
      <c r="BB1188" s="8"/>
      <c r="BC1188" s="8"/>
    </row>
    <row r="1189" spans="1:55" x14ac:dyDescent="0.25">
      <c r="A1189" s="45">
        <v>79.7</v>
      </c>
      <c r="B1189" s="47" t="b">
        <v>1</v>
      </c>
      <c r="U1189" s="36"/>
      <c r="V1189" s="36"/>
      <c r="W1189" s="9"/>
      <c r="X1189" s="8"/>
      <c r="Y1189" s="8"/>
      <c r="Z1189" s="8"/>
      <c r="AA1189" s="8"/>
      <c r="AB1189" s="8"/>
      <c r="AC1189" s="8"/>
      <c r="AD1189" s="8"/>
      <c r="AE1189" s="8"/>
      <c r="AG1189" s="36"/>
      <c r="AH1189" s="36"/>
      <c r="AI1189" s="9"/>
      <c r="AJ1189" s="8"/>
      <c r="AK1189" s="8"/>
      <c r="AL1189" s="8"/>
      <c r="AM1189" s="8"/>
      <c r="AN1189" s="8"/>
      <c r="AO1189" s="8"/>
      <c r="AP1189" s="8"/>
      <c r="AQ1189" s="8"/>
      <c r="AS1189" s="36"/>
      <c r="AT1189" s="36"/>
      <c r="AU1189" s="9"/>
      <c r="AV1189" s="8"/>
      <c r="AW1189" s="8"/>
      <c r="AX1189" s="8"/>
      <c r="AY1189" s="8"/>
      <c r="AZ1189" s="8"/>
      <c r="BA1189" s="8"/>
      <c r="BB1189" s="8"/>
      <c r="BC1189" s="8"/>
    </row>
    <row r="1190" spans="1:55" x14ac:dyDescent="0.25">
      <c r="A1190" s="45">
        <v>68.3</v>
      </c>
      <c r="B1190" s="47" t="b">
        <v>1</v>
      </c>
      <c r="U1190" s="36"/>
      <c r="V1190" s="36"/>
      <c r="W1190" s="9"/>
      <c r="X1190" s="8"/>
      <c r="Y1190" s="8"/>
      <c r="Z1190" s="8"/>
      <c r="AA1190" s="8"/>
      <c r="AB1190" s="8"/>
      <c r="AC1190" s="8"/>
      <c r="AD1190" s="8"/>
      <c r="AE1190" s="8"/>
      <c r="AG1190" s="36"/>
      <c r="AH1190" s="36"/>
      <c r="AI1190" s="9"/>
      <c r="AJ1190" s="8"/>
      <c r="AK1190" s="8"/>
      <c r="AL1190" s="8"/>
      <c r="AM1190" s="8"/>
      <c r="AN1190" s="8"/>
      <c r="AO1190" s="8"/>
      <c r="AP1190" s="8"/>
      <c r="AQ1190" s="8"/>
      <c r="AS1190" s="36"/>
      <c r="AT1190" s="36"/>
      <c r="AU1190" s="9"/>
      <c r="AV1190" s="8"/>
      <c r="AW1190" s="8"/>
      <c r="AX1190" s="8"/>
      <c r="AY1190" s="8"/>
      <c r="AZ1190" s="8"/>
      <c r="BA1190" s="8"/>
      <c r="BB1190" s="8"/>
      <c r="BC1190" s="8"/>
    </row>
    <row r="1191" spans="1:55" x14ac:dyDescent="0.25">
      <c r="A1191" s="45">
        <v>68</v>
      </c>
      <c r="B1191" s="47" t="b">
        <v>1</v>
      </c>
      <c r="U1191" s="36"/>
      <c r="V1191" s="36"/>
      <c r="W1191" s="9"/>
      <c r="X1191" s="8"/>
      <c r="Y1191" s="8"/>
      <c r="Z1191" s="8"/>
      <c r="AA1191" s="8"/>
      <c r="AB1191" s="8"/>
      <c r="AC1191" s="8"/>
      <c r="AD1191" s="8"/>
      <c r="AE1191" s="8"/>
      <c r="AG1191" s="36"/>
      <c r="AH1191" s="36"/>
      <c r="AI1191" s="9"/>
      <c r="AJ1191" s="8"/>
      <c r="AK1191" s="8"/>
      <c r="AL1191" s="8"/>
      <c r="AM1191" s="8"/>
      <c r="AN1191" s="8"/>
      <c r="AO1191" s="8"/>
      <c r="AP1191" s="8"/>
      <c r="AQ1191" s="8"/>
      <c r="AS1191" s="36"/>
      <c r="AT1191" s="36"/>
      <c r="AU1191" s="9"/>
      <c r="AV1191" s="8"/>
      <c r="AW1191" s="8"/>
      <c r="AX1191" s="8"/>
      <c r="AY1191" s="8"/>
      <c r="AZ1191" s="8"/>
      <c r="BA1191" s="8"/>
      <c r="BB1191" s="8"/>
      <c r="BC1191" s="8"/>
    </row>
    <row r="1192" spans="1:55" x14ac:dyDescent="0.25">
      <c r="A1192" s="45">
        <v>67.599999999999994</v>
      </c>
      <c r="B1192" s="47" t="b">
        <v>1</v>
      </c>
      <c r="U1192" s="36"/>
      <c r="V1192" s="36"/>
      <c r="W1192" s="9"/>
      <c r="X1192" s="8"/>
      <c r="Y1192" s="8"/>
      <c r="Z1192" s="8"/>
      <c r="AA1192" s="8"/>
      <c r="AB1192" s="8"/>
      <c r="AC1192" s="8"/>
      <c r="AD1192" s="8"/>
      <c r="AE1192" s="8"/>
      <c r="AG1192" s="36"/>
      <c r="AH1192" s="36"/>
      <c r="AI1192" s="9"/>
      <c r="AJ1192" s="8"/>
      <c r="AK1192" s="8"/>
      <c r="AL1192" s="8"/>
      <c r="AM1192" s="8"/>
      <c r="AN1192" s="8"/>
      <c r="AO1192" s="8"/>
      <c r="AP1192" s="8"/>
      <c r="AQ1192" s="8"/>
      <c r="AS1192" s="36"/>
      <c r="AT1192" s="36"/>
      <c r="AU1192" s="9"/>
      <c r="AV1192" s="8"/>
      <c r="AW1192" s="8"/>
      <c r="AX1192" s="8"/>
      <c r="AY1192" s="8"/>
      <c r="AZ1192" s="8"/>
      <c r="BA1192" s="8"/>
      <c r="BB1192" s="8"/>
      <c r="BC1192" s="8"/>
    </row>
    <row r="1193" spans="1:55" x14ac:dyDescent="0.25">
      <c r="A1193" s="45">
        <v>67.3</v>
      </c>
      <c r="B1193" s="47" t="b">
        <v>1</v>
      </c>
      <c r="U1193" s="36"/>
      <c r="V1193" s="36"/>
      <c r="W1193" s="9"/>
      <c r="X1193" s="8"/>
      <c r="Y1193" s="8"/>
      <c r="Z1193" s="8"/>
      <c r="AA1193" s="8"/>
      <c r="AB1193" s="8"/>
      <c r="AC1193" s="8"/>
      <c r="AD1193" s="8"/>
      <c r="AE1193" s="8"/>
      <c r="AG1193" s="36"/>
      <c r="AH1193" s="36"/>
      <c r="AI1193" s="9"/>
      <c r="AJ1193" s="8"/>
      <c r="AK1193" s="8"/>
      <c r="AL1193" s="8"/>
      <c r="AM1193" s="8"/>
      <c r="AN1193" s="8"/>
      <c r="AO1193" s="8"/>
      <c r="AP1193" s="8"/>
      <c r="AQ1193" s="8"/>
      <c r="AS1193" s="36"/>
      <c r="AT1193" s="36"/>
      <c r="AU1193" s="9"/>
      <c r="AV1193" s="8"/>
      <c r="AW1193" s="8"/>
      <c r="AX1193" s="8"/>
      <c r="AY1193" s="8"/>
      <c r="AZ1193" s="8"/>
      <c r="BA1193" s="8"/>
      <c r="BB1193" s="8"/>
      <c r="BC1193" s="8"/>
    </row>
    <row r="1194" spans="1:55" x14ac:dyDescent="0.25">
      <c r="A1194" s="45">
        <v>66.8</v>
      </c>
      <c r="B1194" s="47" t="b">
        <v>1</v>
      </c>
      <c r="U1194" s="36"/>
      <c r="V1194" s="36"/>
      <c r="W1194" s="9"/>
      <c r="X1194" s="8"/>
      <c r="Y1194" s="8"/>
      <c r="Z1194" s="8"/>
      <c r="AA1194" s="8"/>
      <c r="AB1194" s="8"/>
      <c r="AC1194" s="8"/>
      <c r="AD1194" s="8"/>
      <c r="AE1194" s="8"/>
      <c r="AG1194" s="36"/>
      <c r="AH1194" s="36"/>
      <c r="AI1194" s="9"/>
      <c r="AJ1194" s="8"/>
      <c r="AK1194" s="8"/>
      <c r="AL1194" s="8"/>
      <c r="AM1194" s="8"/>
      <c r="AN1194" s="8"/>
      <c r="AO1194" s="8"/>
      <c r="AP1194" s="8"/>
      <c r="AQ1194" s="8"/>
      <c r="AS1194" s="36"/>
      <c r="AT1194" s="36"/>
      <c r="AU1194" s="9"/>
      <c r="AV1194" s="8"/>
      <c r="AW1194" s="8"/>
      <c r="AX1194" s="8"/>
      <c r="AY1194" s="8"/>
      <c r="AZ1194" s="8"/>
      <c r="BA1194" s="8"/>
      <c r="BB1194" s="8"/>
      <c r="BC1194" s="8"/>
    </row>
    <row r="1195" spans="1:55" x14ac:dyDescent="0.25">
      <c r="A1195" s="45">
        <v>66.400000000000006</v>
      </c>
      <c r="B1195" s="47" t="b">
        <v>1</v>
      </c>
      <c r="U1195" s="36"/>
      <c r="V1195" s="36"/>
      <c r="W1195" s="9"/>
      <c r="X1195" s="8"/>
      <c r="Y1195" s="8"/>
      <c r="Z1195" s="8"/>
      <c r="AA1195" s="8"/>
      <c r="AB1195" s="8"/>
      <c r="AC1195" s="8"/>
      <c r="AD1195" s="8"/>
      <c r="AE1195" s="8"/>
      <c r="AG1195" s="36"/>
      <c r="AH1195" s="36"/>
      <c r="AI1195" s="9"/>
      <c r="AJ1195" s="8"/>
      <c r="AK1195" s="8"/>
      <c r="AL1195" s="8"/>
      <c r="AM1195" s="8"/>
      <c r="AN1195" s="8"/>
      <c r="AO1195" s="8"/>
      <c r="AP1195" s="8"/>
      <c r="AQ1195" s="8"/>
      <c r="AS1195" s="36"/>
      <c r="AT1195" s="36"/>
      <c r="AU1195" s="9"/>
      <c r="AV1195" s="8"/>
      <c r="AW1195" s="8"/>
      <c r="AX1195" s="8"/>
      <c r="AY1195" s="8"/>
      <c r="AZ1195" s="8"/>
      <c r="BA1195" s="8"/>
      <c r="BB1195" s="8"/>
      <c r="BC1195" s="8"/>
    </row>
    <row r="1196" spans="1:55" x14ac:dyDescent="0.25">
      <c r="A1196" s="45">
        <v>66</v>
      </c>
      <c r="B1196" s="47" t="b">
        <v>1</v>
      </c>
      <c r="U1196" s="36"/>
      <c r="V1196" s="36"/>
      <c r="W1196" s="9"/>
      <c r="X1196" s="8"/>
      <c r="Y1196" s="8"/>
      <c r="Z1196" s="8"/>
      <c r="AA1196" s="8"/>
      <c r="AB1196" s="8"/>
      <c r="AC1196" s="8"/>
      <c r="AD1196" s="8"/>
      <c r="AE1196" s="8"/>
      <c r="AG1196" s="36"/>
      <c r="AH1196" s="36"/>
      <c r="AI1196" s="9"/>
      <c r="AJ1196" s="8"/>
      <c r="AK1196" s="8"/>
      <c r="AL1196" s="8"/>
      <c r="AM1196" s="8"/>
      <c r="AN1196" s="8"/>
      <c r="AO1196" s="8"/>
      <c r="AP1196" s="8"/>
      <c r="AQ1196" s="8"/>
      <c r="AS1196" s="36"/>
      <c r="AT1196" s="36"/>
      <c r="AU1196" s="9"/>
      <c r="AV1196" s="8"/>
      <c r="AW1196" s="8"/>
      <c r="AX1196" s="8"/>
      <c r="AY1196" s="8"/>
      <c r="AZ1196" s="8"/>
      <c r="BA1196" s="8"/>
      <c r="BB1196" s="8"/>
      <c r="BC1196" s="8"/>
    </row>
    <row r="1197" spans="1:55" x14ac:dyDescent="0.25">
      <c r="A1197" s="45">
        <v>65.5</v>
      </c>
      <c r="B1197" s="47" t="b">
        <v>1</v>
      </c>
      <c r="U1197" s="36"/>
      <c r="V1197" s="36"/>
      <c r="W1197" s="9"/>
      <c r="X1197" s="8"/>
      <c r="Y1197" s="8"/>
      <c r="Z1197" s="8"/>
      <c r="AA1197" s="8"/>
      <c r="AB1197" s="8"/>
      <c r="AC1197" s="8"/>
      <c r="AD1197" s="8"/>
      <c r="AE1197" s="8"/>
      <c r="AG1197" s="36"/>
      <c r="AH1197" s="36"/>
      <c r="AI1197" s="9"/>
      <c r="AJ1197" s="8"/>
      <c r="AK1197" s="8"/>
      <c r="AL1197" s="8"/>
      <c r="AM1197" s="8"/>
      <c r="AN1197" s="8"/>
      <c r="AO1197" s="8"/>
      <c r="AP1197" s="8"/>
      <c r="AQ1197" s="8"/>
      <c r="AS1197" s="36"/>
      <c r="AT1197" s="36"/>
      <c r="AU1197" s="9"/>
      <c r="AV1197" s="8"/>
      <c r="AW1197" s="8"/>
      <c r="AX1197" s="8"/>
      <c r="AY1197" s="8"/>
      <c r="AZ1197" s="8"/>
      <c r="BA1197" s="8"/>
      <c r="BB1197" s="8"/>
      <c r="BC1197" s="8"/>
    </row>
    <row r="1198" spans="1:55" x14ac:dyDescent="0.25">
      <c r="A1198" s="45">
        <v>65.2</v>
      </c>
      <c r="B1198" s="47" t="b">
        <v>1</v>
      </c>
      <c r="U1198" s="36"/>
      <c r="V1198" s="36"/>
      <c r="W1198" s="9"/>
      <c r="X1198" s="8"/>
      <c r="Y1198" s="8"/>
      <c r="Z1198" s="8"/>
      <c r="AA1198" s="8"/>
      <c r="AB1198" s="8"/>
      <c r="AC1198" s="8"/>
      <c r="AD1198" s="8"/>
      <c r="AE1198" s="8"/>
      <c r="AG1198" s="36"/>
      <c r="AH1198" s="36"/>
      <c r="AI1198" s="9"/>
      <c r="AJ1198" s="8"/>
      <c r="AK1198" s="8"/>
      <c r="AL1198" s="8"/>
      <c r="AM1198" s="8"/>
      <c r="AN1198" s="8"/>
      <c r="AO1198" s="8"/>
      <c r="AP1198" s="8"/>
      <c r="AQ1198" s="8"/>
      <c r="AS1198" s="36"/>
      <c r="AT1198" s="36"/>
      <c r="AU1198" s="9"/>
      <c r="AV1198" s="8"/>
      <c r="AW1198" s="8"/>
      <c r="AX1198" s="8"/>
      <c r="AY1198" s="8"/>
      <c r="AZ1198" s="8"/>
      <c r="BA1198" s="8"/>
      <c r="BB1198" s="8"/>
      <c r="BC1198" s="8"/>
    </row>
    <row r="1199" spans="1:55" x14ac:dyDescent="0.25">
      <c r="A1199" s="45">
        <v>64.8</v>
      </c>
      <c r="B1199" s="47" t="b">
        <v>1</v>
      </c>
      <c r="U1199" s="36"/>
      <c r="V1199" s="36"/>
      <c r="W1199" s="9"/>
      <c r="X1199" s="8"/>
      <c r="Y1199" s="8"/>
      <c r="Z1199" s="8"/>
      <c r="AA1199" s="8"/>
      <c r="AB1199" s="8"/>
      <c r="AC1199" s="8"/>
      <c r="AD1199" s="8"/>
      <c r="AE1199" s="8"/>
      <c r="AG1199" s="36"/>
      <c r="AH1199" s="36"/>
      <c r="AI1199" s="9"/>
      <c r="AJ1199" s="8"/>
      <c r="AK1199" s="8"/>
      <c r="AL1199" s="8"/>
      <c r="AM1199" s="8"/>
      <c r="AN1199" s="8"/>
      <c r="AO1199" s="8"/>
      <c r="AP1199" s="8"/>
      <c r="AQ1199" s="8"/>
      <c r="AS1199" s="36"/>
      <c r="AT1199" s="36"/>
      <c r="AU1199" s="9"/>
      <c r="AV1199" s="8"/>
      <c r="AW1199" s="8"/>
      <c r="AX1199" s="8"/>
      <c r="AY1199" s="8"/>
      <c r="AZ1199" s="8"/>
      <c r="BA1199" s="8"/>
      <c r="BB1199" s="8"/>
      <c r="BC1199" s="8"/>
    </row>
    <row r="1200" spans="1:55" x14ac:dyDescent="0.25">
      <c r="A1200" s="45">
        <v>64.400000000000006</v>
      </c>
      <c r="B1200" s="47" t="b">
        <v>1</v>
      </c>
      <c r="U1200" s="36"/>
      <c r="V1200" s="36"/>
      <c r="W1200" s="9"/>
      <c r="X1200" s="8"/>
      <c r="Y1200" s="8"/>
      <c r="Z1200" s="8"/>
      <c r="AA1200" s="8"/>
      <c r="AB1200" s="8"/>
      <c r="AC1200" s="8"/>
      <c r="AD1200" s="8"/>
      <c r="AE1200" s="8"/>
      <c r="AG1200" s="36"/>
      <c r="AH1200" s="36"/>
      <c r="AI1200" s="9"/>
      <c r="AJ1200" s="8"/>
      <c r="AK1200" s="8"/>
      <c r="AL1200" s="8"/>
      <c r="AM1200" s="8"/>
      <c r="AN1200" s="8"/>
      <c r="AO1200" s="8"/>
      <c r="AP1200" s="8"/>
      <c r="AQ1200" s="8"/>
      <c r="AS1200" s="36"/>
      <c r="AT1200" s="36"/>
      <c r="AU1200" s="9"/>
      <c r="AV1200" s="8"/>
      <c r="AW1200" s="8"/>
      <c r="AX1200" s="8"/>
      <c r="AY1200" s="8"/>
      <c r="AZ1200" s="8"/>
      <c r="BA1200" s="8"/>
      <c r="BB1200" s="8"/>
      <c r="BC1200" s="8"/>
    </row>
    <row r="1201" spans="1:55" x14ac:dyDescent="0.25">
      <c r="A1201" s="45">
        <v>64</v>
      </c>
      <c r="B1201" s="47" t="b">
        <v>1</v>
      </c>
      <c r="U1201" s="36"/>
      <c r="V1201" s="36"/>
      <c r="W1201" s="9"/>
      <c r="X1201" s="8"/>
      <c r="Y1201" s="8"/>
      <c r="Z1201" s="8"/>
      <c r="AA1201" s="8"/>
      <c r="AB1201" s="8"/>
      <c r="AC1201" s="8"/>
      <c r="AD1201" s="8"/>
      <c r="AE1201" s="8"/>
      <c r="AG1201" s="36"/>
      <c r="AH1201" s="36"/>
      <c r="AI1201" s="9"/>
      <c r="AJ1201" s="8"/>
      <c r="AK1201" s="8"/>
      <c r="AL1201" s="8"/>
      <c r="AM1201" s="8"/>
      <c r="AN1201" s="8"/>
      <c r="AO1201" s="8"/>
      <c r="AP1201" s="8"/>
      <c r="AQ1201" s="8"/>
      <c r="AS1201" s="36"/>
      <c r="AT1201" s="36"/>
      <c r="AU1201" s="9"/>
      <c r="AV1201" s="8"/>
      <c r="AW1201" s="8"/>
      <c r="AX1201" s="8"/>
      <c r="AY1201" s="8"/>
      <c r="AZ1201" s="8"/>
      <c r="BA1201" s="8"/>
      <c r="BB1201" s="8"/>
      <c r="BC1201" s="8"/>
    </row>
    <row r="1202" spans="1:55" x14ac:dyDescent="0.25">
      <c r="A1202" s="45">
        <v>63.7</v>
      </c>
      <c r="B1202" s="47" t="b">
        <v>1</v>
      </c>
      <c r="U1202" s="36"/>
      <c r="V1202" s="36"/>
      <c r="W1202" s="9"/>
      <c r="X1202" s="8"/>
      <c r="Y1202" s="8"/>
      <c r="Z1202" s="8"/>
      <c r="AA1202" s="8"/>
      <c r="AB1202" s="8"/>
      <c r="AC1202" s="8"/>
      <c r="AD1202" s="8"/>
      <c r="AE1202" s="8"/>
      <c r="AG1202" s="36"/>
      <c r="AH1202" s="36"/>
      <c r="AI1202" s="9"/>
      <c r="AJ1202" s="8"/>
      <c r="AK1202" s="8"/>
      <c r="AL1202" s="8"/>
      <c r="AM1202" s="8"/>
      <c r="AN1202" s="8"/>
      <c r="AO1202" s="8"/>
      <c r="AP1202" s="8"/>
      <c r="AQ1202" s="8"/>
      <c r="AS1202" s="36"/>
      <c r="AT1202" s="36"/>
      <c r="AU1202" s="9"/>
      <c r="AV1202" s="8"/>
      <c r="AW1202" s="8"/>
      <c r="AX1202" s="8"/>
      <c r="AY1202" s="8"/>
      <c r="AZ1202" s="8"/>
      <c r="BA1202" s="8"/>
      <c r="BB1202" s="8"/>
      <c r="BC1202" s="8"/>
    </row>
    <row r="1203" spans="1:55" x14ac:dyDescent="0.25">
      <c r="A1203" s="45">
        <v>63.3</v>
      </c>
      <c r="B1203" s="47" t="b">
        <v>1</v>
      </c>
      <c r="U1203" s="36"/>
      <c r="V1203" s="36"/>
      <c r="W1203" s="9"/>
      <c r="X1203" s="8"/>
      <c r="Y1203" s="8"/>
      <c r="Z1203" s="8"/>
      <c r="AA1203" s="8"/>
      <c r="AB1203" s="8"/>
      <c r="AC1203" s="8"/>
      <c r="AD1203" s="8"/>
      <c r="AE1203" s="8"/>
      <c r="AG1203" s="36"/>
      <c r="AH1203" s="36"/>
      <c r="AI1203" s="9"/>
      <c r="AJ1203" s="8"/>
      <c r="AK1203" s="8"/>
      <c r="AL1203" s="8"/>
      <c r="AM1203" s="8"/>
      <c r="AN1203" s="8"/>
      <c r="AO1203" s="8"/>
      <c r="AP1203" s="8"/>
      <c r="AQ1203" s="8"/>
      <c r="AS1203" s="36"/>
      <c r="AT1203" s="36"/>
      <c r="AU1203" s="9"/>
      <c r="AV1203" s="8"/>
      <c r="AW1203" s="8"/>
      <c r="AX1203" s="8"/>
      <c r="AY1203" s="8"/>
      <c r="AZ1203" s="8"/>
      <c r="BA1203" s="8"/>
      <c r="BB1203" s="8"/>
      <c r="BC1203" s="8"/>
    </row>
    <row r="1204" spans="1:55" x14ac:dyDescent="0.25">
      <c r="A1204" s="45">
        <v>62.9</v>
      </c>
      <c r="B1204" s="47" t="b">
        <v>1</v>
      </c>
      <c r="U1204" s="36"/>
      <c r="V1204" s="36"/>
      <c r="W1204" s="9"/>
      <c r="X1204" s="8"/>
      <c r="Y1204" s="8"/>
      <c r="Z1204" s="8"/>
      <c r="AA1204" s="8"/>
      <c r="AB1204" s="8"/>
      <c r="AC1204" s="8"/>
      <c r="AD1204" s="8"/>
      <c r="AE1204" s="8"/>
      <c r="AG1204" s="36"/>
      <c r="AH1204" s="36"/>
      <c r="AI1204" s="9"/>
      <c r="AJ1204" s="8"/>
      <c r="AK1204" s="8"/>
      <c r="AL1204" s="8"/>
      <c r="AM1204" s="8"/>
      <c r="AN1204" s="8"/>
      <c r="AO1204" s="8"/>
      <c r="AP1204" s="8"/>
      <c r="AQ1204" s="8"/>
      <c r="AS1204" s="36"/>
      <c r="AT1204" s="36"/>
      <c r="AU1204" s="9"/>
      <c r="AV1204" s="8"/>
      <c r="AW1204" s="8"/>
      <c r="AX1204" s="8"/>
      <c r="AY1204" s="8"/>
      <c r="AZ1204" s="8"/>
      <c r="BA1204" s="8"/>
      <c r="BB1204" s="8"/>
      <c r="BC1204" s="8"/>
    </row>
    <row r="1205" spans="1:55" x14ac:dyDescent="0.25">
      <c r="A1205" s="45">
        <v>62.5</v>
      </c>
      <c r="B1205" s="47" t="b">
        <v>1</v>
      </c>
      <c r="U1205" s="36"/>
      <c r="V1205" s="36"/>
      <c r="W1205" s="9"/>
      <c r="X1205" s="8"/>
      <c r="Y1205" s="8"/>
      <c r="Z1205" s="8"/>
      <c r="AA1205" s="8"/>
      <c r="AB1205" s="8"/>
      <c r="AC1205" s="8"/>
      <c r="AD1205" s="8"/>
      <c r="AE1205" s="8"/>
      <c r="AG1205" s="36"/>
      <c r="AH1205" s="36"/>
      <c r="AI1205" s="9"/>
      <c r="AJ1205" s="8"/>
      <c r="AK1205" s="8"/>
      <c r="AL1205" s="8"/>
      <c r="AM1205" s="8"/>
      <c r="AN1205" s="8"/>
      <c r="AO1205" s="8"/>
      <c r="AP1205" s="8"/>
      <c r="AQ1205" s="8"/>
      <c r="AS1205" s="36"/>
      <c r="AT1205" s="36"/>
      <c r="AU1205" s="9"/>
      <c r="AV1205" s="8"/>
      <c r="AW1205" s="8"/>
      <c r="AX1205" s="8"/>
      <c r="AY1205" s="8"/>
      <c r="AZ1205" s="8"/>
      <c r="BA1205" s="8"/>
      <c r="BB1205" s="8"/>
      <c r="BC1205" s="8"/>
    </row>
    <row r="1206" spans="1:55" x14ac:dyDescent="0.25">
      <c r="A1206" s="45">
        <v>69.099999999999994</v>
      </c>
      <c r="B1206" s="47" t="b">
        <v>1</v>
      </c>
      <c r="U1206" s="36"/>
      <c r="V1206" s="36"/>
      <c r="W1206" s="9"/>
      <c r="X1206" s="8"/>
      <c r="Y1206" s="8"/>
      <c r="Z1206" s="8"/>
      <c r="AA1206" s="8"/>
      <c r="AB1206" s="8"/>
      <c r="AC1206" s="8"/>
      <c r="AD1206" s="8"/>
      <c r="AE1206" s="8"/>
      <c r="AG1206" s="36"/>
      <c r="AH1206" s="36"/>
      <c r="AI1206" s="9"/>
      <c r="AJ1206" s="8"/>
      <c r="AK1206" s="8"/>
      <c r="AL1206" s="8"/>
      <c r="AM1206" s="8"/>
      <c r="AN1206" s="8"/>
      <c r="AO1206" s="8"/>
      <c r="AP1206" s="8"/>
      <c r="AQ1206" s="8"/>
      <c r="AS1206" s="36"/>
      <c r="AT1206" s="36"/>
      <c r="AU1206" s="9"/>
      <c r="AV1206" s="8"/>
      <c r="AW1206" s="8"/>
      <c r="AX1206" s="8"/>
      <c r="AY1206" s="8"/>
      <c r="AZ1206" s="8"/>
      <c r="BA1206" s="8"/>
      <c r="BB1206" s="8"/>
      <c r="BC1206" s="8"/>
    </row>
    <row r="1207" spans="1:55" x14ac:dyDescent="0.25">
      <c r="A1207" s="45">
        <v>68.900000000000006</v>
      </c>
      <c r="B1207" s="47" t="b">
        <v>1</v>
      </c>
      <c r="U1207" s="36"/>
      <c r="V1207" s="36"/>
      <c r="W1207" s="9"/>
      <c r="X1207" s="8"/>
      <c r="Y1207" s="8"/>
      <c r="Z1207" s="8"/>
      <c r="AA1207" s="8"/>
      <c r="AB1207" s="8"/>
      <c r="AC1207" s="8"/>
      <c r="AD1207" s="8"/>
      <c r="AE1207" s="8"/>
      <c r="AG1207" s="36"/>
      <c r="AH1207" s="36"/>
      <c r="AI1207" s="9"/>
      <c r="AJ1207" s="8"/>
      <c r="AK1207" s="8"/>
      <c r="AL1207" s="8"/>
      <c r="AM1207" s="8"/>
      <c r="AN1207" s="8"/>
      <c r="AO1207" s="8"/>
      <c r="AP1207" s="8"/>
      <c r="AQ1207" s="8"/>
      <c r="AS1207" s="36"/>
      <c r="AT1207" s="36"/>
      <c r="AU1207" s="9"/>
      <c r="AV1207" s="8"/>
      <c r="AW1207" s="8"/>
      <c r="AX1207" s="8"/>
      <c r="AY1207" s="8"/>
      <c r="AZ1207" s="8"/>
      <c r="BA1207" s="8"/>
      <c r="BB1207" s="8"/>
      <c r="BC1207" s="8"/>
    </row>
    <row r="1208" spans="1:55" x14ac:dyDescent="0.25">
      <c r="A1208" s="45">
        <v>68.7</v>
      </c>
      <c r="B1208" s="47" t="b">
        <v>1</v>
      </c>
      <c r="U1208" s="36"/>
      <c r="V1208" s="36"/>
      <c r="W1208" s="9"/>
      <c r="X1208" s="8"/>
      <c r="Y1208" s="8"/>
      <c r="Z1208" s="8"/>
      <c r="AA1208" s="8"/>
      <c r="AB1208" s="8"/>
      <c r="AC1208" s="8"/>
      <c r="AD1208" s="8"/>
      <c r="AE1208" s="8"/>
      <c r="AG1208" s="36"/>
      <c r="AH1208" s="36"/>
      <c r="AI1208" s="9"/>
      <c r="AJ1208" s="8"/>
      <c r="AK1208" s="8"/>
      <c r="AL1208" s="8"/>
      <c r="AM1208" s="8"/>
      <c r="AN1208" s="8"/>
      <c r="AO1208" s="8"/>
      <c r="AP1208" s="8"/>
      <c r="AQ1208" s="8"/>
      <c r="AS1208" s="36"/>
      <c r="AT1208" s="36"/>
      <c r="AU1208" s="9"/>
      <c r="AV1208" s="8"/>
      <c r="AW1208" s="8"/>
      <c r="AX1208" s="8"/>
      <c r="AY1208" s="8"/>
      <c r="AZ1208" s="8"/>
      <c r="BA1208" s="8"/>
      <c r="BB1208" s="8"/>
      <c r="BC1208" s="8"/>
    </row>
    <row r="1209" spans="1:55" x14ac:dyDescent="0.25">
      <c r="A1209" s="45">
        <v>68.5</v>
      </c>
      <c r="B1209" s="47" t="b">
        <v>1</v>
      </c>
      <c r="U1209" s="36"/>
      <c r="V1209" s="36"/>
      <c r="W1209" s="9"/>
      <c r="X1209" s="8"/>
      <c r="Y1209" s="8"/>
      <c r="Z1209" s="8"/>
      <c r="AA1209" s="8"/>
      <c r="AB1209" s="8"/>
      <c r="AC1209" s="8"/>
      <c r="AD1209" s="8"/>
      <c r="AE1209" s="8"/>
      <c r="AG1209" s="36"/>
      <c r="AH1209" s="36"/>
      <c r="AI1209" s="9"/>
      <c r="AJ1209" s="8"/>
      <c r="AK1209" s="8"/>
      <c r="AL1209" s="8"/>
      <c r="AM1209" s="8"/>
      <c r="AN1209" s="8"/>
      <c r="AO1209" s="8"/>
      <c r="AP1209" s="8"/>
      <c r="AQ1209" s="8"/>
      <c r="AS1209" s="36"/>
      <c r="AT1209" s="36"/>
      <c r="AU1209" s="9"/>
      <c r="AV1209" s="8"/>
      <c r="AW1209" s="8"/>
      <c r="AX1209" s="8"/>
      <c r="AY1209" s="8"/>
      <c r="AZ1209" s="8"/>
      <c r="BA1209" s="8"/>
      <c r="BB1209" s="8"/>
      <c r="BC1209" s="8"/>
    </row>
    <row r="1210" spans="1:55" x14ac:dyDescent="0.25">
      <c r="A1210" s="45">
        <v>68.3</v>
      </c>
      <c r="B1210" s="47" t="b">
        <v>1</v>
      </c>
      <c r="U1210" s="36"/>
      <c r="V1210" s="36"/>
      <c r="W1210" s="9"/>
      <c r="X1210" s="8"/>
      <c r="Y1210" s="8"/>
      <c r="Z1210" s="8"/>
      <c r="AA1210" s="8"/>
      <c r="AB1210" s="8"/>
      <c r="AC1210" s="8"/>
      <c r="AD1210" s="8"/>
      <c r="AE1210" s="8"/>
      <c r="AG1210" s="36"/>
      <c r="AH1210" s="36"/>
      <c r="AI1210" s="9"/>
      <c r="AJ1210" s="8"/>
      <c r="AK1210" s="8"/>
      <c r="AL1210" s="8"/>
      <c r="AM1210" s="8"/>
      <c r="AN1210" s="8"/>
      <c r="AO1210" s="8"/>
      <c r="AP1210" s="8"/>
      <c r="AQ1210" s="8"/>
      <c r="AS1210" s="36"/>
      <c r="AT1210" s="36"/>
      <c r="AU1210" s="9"/>
      <c r="AV1210" s="8"/>
      <c r="AW1210" s="8"/>
      <c r="AX1210" s="8"/>
      <c r="AY1210" s="8"/>
      <c r="AZ1210" s="8"/>
      <c r="BA1210" s="8"/>
      <c r="BB1210" s="8"/>
      <c r="BC1210" s="8"/>
    </row>
    <row r="1211" spans="1:55" x14ac:dyDescent="0.25">
      <c r="A1211" s="45">
        <v>68.099999999999994</v>
      </c>
      <c r="B1211" s="47" t="b">
        <v>1</v>
      </c>
      <c r="U1211" s="36"/>
      <c r="V1211" s="36"/>
      <c r="W1211" s="9"/>
      <c r="X1211" s="8"/>
      <c r="Y1211" s="8"/>
      <c r="Z1211" s="8"/>
      <c r="AA1211" s="8"/>
      <c r="AB1211" s="8"/>
      <c r="AC1211" s="8"/>
      <c r="AD1211" s="8"/>
      <c r="AE1211" s="8"/>
      <c r="AG1211" s="36"/>
      <c r="AH1211" s="36"/>
      <c r="AI1211" s="9"/>
      <c r="AJ1211" s="8"/>
      <c r="AK1211" s="8"/>
      <c r="AL1211" s="8"/>
      <c r="AM1211" s="8"/>
      <c r="AN1211" s="8"/>
      <c r="AO1211" s="8"/>
      <c r="AP1211" s="8"/>
      <c r="AQ1211" s="8"/>
      <c r="AS1211" s="36"/>
      <c r="AT1211" s="36"/>
      <c r="AU1211" s="9"/>
      <c r="AV1211" s="8"/>
      <c r="AW1211" s="8"/>
      <c r="AX1211" s="8"/>
      <c r="AY1211" s="8"/>
      <c r="AZ1211" s="8"/>
      <c r="BA1211" s="8"/>
      <c r="BB1211" s="8"/>
      <c r="BC1211" s="8"/>
    </row>
    <row r="1212" spans="1:55" x14ac:dyDescent="0.25">
      <c r="A1212" s="45">
        <v>67.900000000000006</v>
      </c>
      <c r="B1212" s="47" t="b">
        <v>1</v>
      </c>
      <c r="U1212" s="36"/>
      <c r="V1212" s="36"/>
      <c r="W1212" s="9"/>
      <c r="X1212" s="8"/>
      <c r="Y1212" s="8"/>
      <c r="Z1212" s="8"/>
      <c r="AA1212" s="8"/>
      <c r="AB1212" s="8"/>
      <c r="AC1212" s="8"/>
      <c r="AD1212" s="8"/>
      <c r="AE1212" s="8"/>
      <c r="AG1212" s="36"/>
      <c r="AH1212" s="36"/>
      <c r="AI1212" s="9"/>
      <c r="AJ1212" s="8"/>
      <c r="AK1212" s="8"/>
      <c r="AL1212" s="8"/>
      <c r="AM1212" s="8"/>
      <c r="AN1212" s="8"/>
      <c r="AO1212" s="8"/>
      <c r="AP1212" s="8"/>
      <c r="AQ1212" s="8"/>
      <c r="AS1212" s="36"/>
      <c r="AT1212" s="36"/>
      <c r="AU1212" s="9"/>
      <c r="AV1212" s="8"/>
      <c r="AW1212" s="8"/>
      <c r="AX1212" s="8"/>
      <c r="AY1212" s="8"/>
      <c r="AZ1212" s="8"/>
      <c r="BA1212" s="8"/>
      <c r="BB1212" s="8"/>
      <c r="BC1212" s="8"/>
    </row>
    <row r="1213" spans="1:55" x14ac:dyDescent="0.25">
      <c r="A1213" s="45">
        <v>67.7</v>
      </c>
      <c r="B1213" s="47" t="b">
        <v>1</v>
      </c>
      <c r="U1213" s="36"/>
      <c r="V1213" s="36"/>
      <c r="W1213" s="9"/>
      <c r="X1213" s="8"/>
      <c r="Y1213" s="8"/>
      <c r="Z1213" s="8"/>
      <c r="AA1213" s="8"/>
      <c r="AB1213" s="8"/>
      <c r="AC1213" s="8"/>
      <c r="AD1213" s="8"/>
      <c r="AE1213" s="8"/>
      <c r="AG1213" s="36"/>
      <c r="AH1213" s="36"/>
      <c r="AI1213" s="9"/>
      <c r="AJ1213" s="8"/>
      <c r="AK1213" s="8"/>
      <c r="AL1213" s="8"/>
      <c r="AM1213" s="8"/>
      <c r="AN1213" s="8"/>
      <c r="AO1213" s="8"/>
      <c r="AP1213" s="8"/>
      <c r="AQ1213" s="8"/>
      <c r="AS1213" s="36"/>
      <c r="AT1213" s="36"/>
      <c r="AU1213" s="9"/>
      <c r="AV1213" s="8"/>
      <c r="AW1213" s="8"/>
      <c r="AX1213" s="8"/>
      <c r="AY1213" s="8"/>
      <c r="AZ1213" s="8"/>
      <c r="BA1213" s="8"/>
      <c r="BB1213" s="8"/>
      <c r="BC1213" s="8"/>
    </row>
    <row r="1214" spans="1:55" x14ac:dyDescent="0.25">
      <c r="A1214" s="45">
        <v>67.5</v>
      </c>
      <c r="B1214" s="47" t="b">
        <v>1</v>
      </c>
      <c r="U1214" s="36"/>
      <c r="V1214" s="36"/>
      <c r="W1214" s="9"/>
      <c r="X1214" s="8"/>
      <c r="Y1214" s="8"/>
      <c r="Z1214" s="8"/>
      <c r="AA1214" s="8"/>
      <c r="AB1214" s="8"/>
      <c r="AC1214" s="8"/>
      <c r="AD1214" s="8"/>
      <c r="AE1214" s="8"/>
      <c r="AG1214" s="36"/>
      <c r="AH1214" s="36"/>
      <c r="AI1214" s="9"/>
      <c r="AJ1214" s="8"/>
      <c r="AK1214" s="8"/>
      <c r="AL1214" s="8"/>
      <c r="AM1214" s="8"/>
      <c r="AN1214" s="8"/>
      <c r="AO1214" s="8"/>
      <c r="AP1214" s="8"/>
      <c r="AQ1214" s="8"/>
      <c r="AS1214" s="36"/>
      <c r="AT1214" s="36"/>
      <c r="AU1214" s="9"/>
      <c r="AV1214" s="8"/>
      <c r="AW1214" s="8"/>
      <c r="AX1214" s="8"/>
      <c r="AY1214" s="8"/>
      <c r="AZ1214" s="8"/>
      <c r="BA1214" s="8"/>
      <c r="BB1214" s="8"/>
      <c r="BC1214" s="8"/>
    </row>
    <row r="1215" spans="1:55" x14ac:dyDescent="0.25">
      <c r="A1215" s="45">
        <v>67.3</v>
      </c>
      <c r="B1215" s="47" t="b">
        <v>1</v>
      </c>
      <c r="U1215" s="36"/>
      <c r="V1215" s="36"/>
      <c r="W1215" s="9"/>
      <c r="X1215" s="8"/>
      <c r="Y1215" s="8"/>
      <c r="Z1215" s="8"/>
      <c r="AA1215" s="8"/>
      <c r="AB1215" s="8"/>
      <c r="AC1215" s="8"/>
      <c r="AD1215" s="8"/>
      <c r="AE1215" s="8"/>
      <c r="AG1215" s="36"/>
      <c r="AH1215" s="36"/>
      <c r="AI1215" s="9"/>
      <c r="AJ1215" s="8"/>
      <c r="AK1215" s="8"/>
      <c r="AL1215" s="8"/>
      <c r="AM1215" s="8"/>
      <c r="AN1215" s="8"/>
      <c r="AO1215" s="8"/>
      <c r="AP1215" s="8"/>
      <c r="AQ1215" s="8"/>
      <c r="AS1215" s="36"/>
      <c r="AT1215" s="36"/>
      <c r="AU1215" s="9"/>
      <c r="AV1215" s="8"/>
      <c r="AW1215" s="8"/>
      <c r="AX1215" s="8"/>
      <c r="AY1215" s="8"/>
      <c r="AZ1215" s="8"/>
      <c r="BA1215" s="8"/>
      <c r="BB1215" s="8"/>
      <c r="BC1215" s="8"/>
    </row>
    <row r="1216" spans="1:55" x14ac:dyDescent="0.25">
      <c r="A1216" s="45">
        <v>67.2</v>
      </c>
      <c r="B1216" s="47" t="b">
        <v>1</v>
      </c>
      <c r="U1216" s="36"/>
      <c r="V1216" s="36"/>
      <c r="W1216" s="9"/>
      <c r="X1216" s="8"/>
      <c r="Y1216" s="8"/>
      <c r="Z1216" s="8"/>
      <c r="AA1216" s="8"/>
      <c r="AB1216" s="8"/>
      <c r="AC1216" s="8"/>
      <c r="AD1216" s="8"/>
      <c r="AE1216" s="8"/>
      <c r="AG1216" s="36"/>
      <c r="AH1216" s="36"/>
      <c r="AI1216" s="9"/>
      <c r="AJ1216" s="8"/>
      <c r="AK1216" s="8"/>
      <c r="AL1216" s="8"/>
      <c r="AM1216" s="8"/>
      <c r="AN1216" s="8"/>
      <c r="AO1216" s="8"/>
      <c r="AP1216" s="8"/>
      <c r="AQ1216" s="8"/>
      <c r="AS1216" s="36"/>
      <c r="AT1216" s="36"/>
      <c r="AU1216" s="9"/>
      <c r="AV1216" s="8"/>
      <c r="AW1216" s="8"/>
      <c r="AX1216" s="8"/>
      <c r="AY1216" s="8"/>
      <c r="AZ1216" s="8"/>
      <c r="BA1216" s="8"/>
      <c r="BB1216" s="8"/>
      <c r="BC1216" s="8"/>
    </row>
    <row r="1217" spans="1:55" x14ac:dyDescent="0.25">
      <c r="A1217" s="45">
        <v>65.3</v>
      </c>
      <c r="B1217" s="47" t="b">
        <v>1</v>
      </c>
      <c r="U1217" s="36"/>
      <c r="V1217" s="36"/>
      <c r="W1217" s="9"/>
      <c r="X1217" s="8"/>
      <c r="Y1217" s="8"/>
      <c r="Z1217" s="8"/>
      <c r="AA1217" s="8"/>
      <c r="AB1217" s="8"/>
      <c r="AC1217" s="8"/>
      <c r="AD1217" s="8"/>
      <c r="AE1217" s="8"/>
      <c r="AG1217" s="36"/>
      <c r="AH1217" s="36"/>
      <c r="AI1217" s="9"/>
      <c r="AJ1217" s="8"/>
      <c r="AK1217" s="8"/>
      <c r="AL1217" s="8"/>
      <c r="AM1217" s="8"/>
      <c r="AN1217" s="8"/>
      <c r="AO1217" s="8"/>
      <c r="AP1217" s="8"/>
      <c r="AQ1217" s="8"/>
      <c r="AS1217" s="36"/>
      <c r="AT1217" s="36"/>
      <c r="AU1217" s="9"/>
      <c r="AV1217" s="8"/>
      <c r="AW1217" s="8"/>
      <c r="AX1217" s="8"/>
      <c r="AY1217" s="8"/>
      <c r="AZ1217" s="8"/>
      <c r="BA1217" s="8"/>
      <c r="BB1217" s="8"/>
      <c r="BC1217" s="8"/>
    </row>
    <row r="1218" spans="1:55" x14ac:dyDescent="0.25">
      <c r="A1218" s="45">
        <v>66.900000000000006</v>
      </c>
      <c r="B1218" s="47" t="b">
        <v>1</v>
      </c>
      <c r="U1218" s="36"/>
      <c r="V1218" s="36"/>
      <c r="W1218" s="9"/>
      <c r="X1218" s="8"/>
      <c r="Y1218" s="8"/>
      <c r="Z1218" s="8"/>
      <c r="AA1218" s="8"/>
      <c r="AB1218" s="8"/>
      <c r="AC1218" s="8"/>
      <c r="AD1218" s="8"/>
      <c r="AE1218" s="8"/>
      <c r="AG1218" s="36"/>
      <c r="AH1218" s="36"/>
      <c r="AI1218" s="9"/>
      <c r="AJ1218" s="8"/>
      <c r="AK1218" s="8"/>
      <c r="AL1218" s="8"/>
      <c r="AM1218" s="8"/>
      <c r="AN1218" s="8"/>
      <c r="AO1218" s="8"/>
      <c r="AP1218" s="8"/>
      <c r="AQ1218" s="8"/>
      <c r="AS1218" s="36"/>
      <c r="AT1218" s="36"/>
      <c r="AU1218" s="9"/>
      <c r="AV1218" s="8"/>
      <c r="AW1218" s="8"/>
      <c r="AX1218" s="8"/>
      <c r="AY1218" s="8"/>
      <c r="AZ1218" s="8"/>
      <c r="BA1218" s="8"/>
      <c r="BB1218" s="8"/>
      <c r="BC1218" s="8"/>
    </row>
    <row r="1219" spans="1:55" x14ac:dyDescent="0.25">
      <c r="A1219" s="45">
        <v>66.7</v>
      </c>
      <c r="B1219" s="47" t="b">
        <v>1</v>
      </c>
      <c r="U1219" s="36"/>
      <c r="V1219" s="36"/>
      <c r="W1219" s="9"/>
      <c r="X1219" s="8"/>
      <c r="Y1219" s="8"/>
      <c r="Z1219" s="8"/>
      <c r="AA1219" s="8"/>
      <c r="AB1219" s="8"/>
      <c r="AC1219" s="8"/>
      <c r="AD1219" s="8"/>
      <c r="AE1219" s="8"/>
      <c r="AG1219" s="36"/>
      <c r="AH1219" s="36"/>
      <c r="AI1219" s="9"/>
      <c r="AJ1219" s="8"/>
      <c r="AK1219" s="8"/>
      <c r="AL1219" s="8"/>
      <c r="AM1219" s="8"/>
      <c r="AN1219" s="8"/>
      <c r="AO1219" s="8"/>
      <c r="AP1219" s="8"/>
      <c r="AQ1219" s="8"/>
      <c r="AS1219" s="36"/>
      <c r="AT1219" s="36"/>
      <c r="AU1219" s="9"/>
      <c r="AV1219" s="8"/>
      <c r="AW1219" s="8"/>
      <c r="AX1219" s="8"/>
      <c r="AY1219" s="8"/>
      <c r="AZ1219" s="8"/>
      <c r="BA1219" s="8"/>
      <c r="BB1219" s="8"/>
      <c r="BC1219" s="8"/>
    </row>
    <row r="1220" spans="1:55" x14ac:dyDescent="0.25">
      <c r="A1220" s="45">
        <v>66.5</v>
      </c>
      <c r="B1220" s="47" t="b">
        <v>1</v>
      </c>
      <c r="U1220" s="36"/>
      <c r="V1220" s="36"/>
      <c r="W1220" s="9"/>
      <c r="X1220" s="8"/>
      <c r="Y1220" s="8"/>
      <c r="Z1220" s="8"/>
      <c r="AA1220" s="8"/>
      <c r="AB1220" s="8"/>
      <c r="AC1220" s="8"/>
      <c r="AD1220" s="8"/>
      <c r="AE1220" s="8"/>
      <c r="AG1220" s="36"/>
      <c r="AH1220" s="36"/>
      <c r="AI1220" s="9"/>
      <c r="AJ1220" s="8"/>
      <c r="AK1220" s="8"/>
      <c r="AL1220" s="8"/>
      <c r="AM1220" s="8"/>
      <c r="AN1220" s="8"/>
      <c r="AO1220" s="8"/>
      <c r="AP1220" s="8"/>
      <c r="AQ1220" s="8"/>
      <c r="AS1220" s="36"/>
      <c r="AT1220" s="36"/>
      <c r="AU1220" s="9"/>
      <c r="AV1220" s="8"/>
      <c r="AW1220" s="8"/>
      <c r="AX1220" s="8"/>
      <c r="AY1220" s="8"/>
      <c r="AZ1220" s="8"/>
      <c r="BA1220" s="8"/>
      <c r="BB1220" s="8"/>
      <c r="BC1220" s="8"/>
    </row>
    <row r="1221" spans="1:55" x14ac:dyDescent="0.25">
      <c r="A1221" s="45">
        <v>66.3</v>
      </c>
      <c r="B1221" s="47" t="b">
        <v>1</v>
      </c>
      <c r="U1221" s="36"/>
      <c r="V1221" s="36"/>
      <c r="W1221" s="9"/>
      <c r="X1221" s="8"/>
      <c r="Y1221" s="8"/>
      <c r="Z1221" s="8"/>
      <c r="AA1221" s="8"/>
      <c r="AB1221" s="8"/>
      <c r="AC1221" s="8"/>
      <c r="AD1221" s="8"/>
      <c r="AE1221" s="8"/>
      <c r="AG1221" s="36"/>
      <c r="AH1221" s="36"/>
      <c r="AI1221" s="9"/>
      <c r="AJ1221" s="8"/>
      <c r="AK1221" s="8"/>
      <c r="AL1221" s="8"/>
      <c r="AM1221" s="8"/>
      <c r="AN1221" s="8"/>
      <c r="AO1221" s="8"/>
      <c r="AP1221" s="8"/>
      <c r="AQ1221" s="8"/>
      <c r="AS1221" s="36"/>
      <c r="AT1221" s="36"/>
      <c r="AU1221" s="9"/>
      <c r="AV1221" s="8"/>
      <c r="AW1221" s="8"/>
      <c r="AX1221" s="8"/>
      <c r="AY1221" s="8"/>
      <c r="AZ1221" s="8"/>
      <c r="BA1221" s="8"/>
      <c r="BB1221" s="8"/>
      <c r="BC1221" s="8"/>
    </row>
    <row r="1222" spans="1:55" x14ac:dyDescent="0.25">
      <c r="A1222" s="45">
        <v>75.5</v>
      </c>
      <c r="B1222" s="47" t="b">
        <v>1</v>
      </c>
      <c r="U1222" s="36"/>
      <c r="V1222" s="36"/>
      <c r="W1222" s="9"/>
      <c r="X1222" s="8"/>
      <c r="Y1222" s="8"/>
      <c r="Z1222" s="8"/>
      <c r="AA1222" s="8"/>
      <c r="AB1222" s="8"/>
      <c r="AC1222" s="8"/>
      <c r="AD1222" s="8"/>
      <c r="AE1222" s="8"/>
      <c r="AG1222" s="36"/>
      <c r="AH1222" s="36"/>
      <c r="AI1222" s="9"/>
      <c r="AJ1222" s="8"/>
      <c r="AK1222" s="8"/>
      <c r="AL1222" s="8"/>
      <c r="AM1222" s="8"/>
      <c r="AN1222" s="8"/>
      <c r="AO1222" s="8"/>
      <c r="AP1222" s="8"/>
      <c r="AQ1222" s="8"/>
      <c r="AS1222" s="36"/>
      <c r="AT1222" s="36"/>
      <c r="AU1222" s="9"/>
      <c r="AV1222" s="8"/>
      <c r="AW1222" s="8"/>
      <c r="AX1222" s="8"/>
      <c r="AY1222" s="8"/>
      <c r="AZ1222" s="8"/>
      <c r="BA1222" s="8"/>
      <c r="BB1222" s="8"/>
      <c r="BC1222" s="8"/>
    </row>
    <row r="1223" spans="1:55" x14ac:dyDescent="0.25">
      <c r="A1223" s="45">
        <v>75.400000000000006</v>
      </c>
      <c r="B1223" s="47" t="b">
        <v>1</v>
      </c>
      <c r="U1223" s="36"/>
      <c r="V1223" s="36"/>
      <c r="W1223" s="9"/>
      <c r="X1223" s="8"/>
      <c r="Y1223" s="8"/>
      <c r="Z1223" s="8"/>
      <c r="AA1223" s="8"/>
      <c r="AB1223" s="8"/>
      <c r="AC1223" s="8"/>
      <c r="AD1223" s="8"/>
      <c r="AE1223" s="8"/>
      <c r="AG1223" s="36"/>
      <c r="AH1223" s="36"/>
      <c r="AI1223" s="9"/>
      <c r="AJ1223" s="8"/>
      <c r="AK1223" s="8"/>
      <c r="AL1223" s="8"/>
      <c r="AM1223" s="8"/>
      <c r="AN1223" s="8"/>
      <c r="AO1223" s="8"/>
      <c r="AP1223" s="8"/>
      <c r="AQ1223" s="8"/>
      <c r="AS1223" s="36"/>
      <c r="AT1223" s="36"/>
      <c r="AU1223" s="9"/>
      <c r="AV1223" s="8"/>
      <c r="AW1223" s="8"/>
      <c r="AX1223" s="8"/>
      <c r="AY1223" s="8"/>
      <c r="AZ1223" s="8"/>
      <c r="BA1223" s="8"/>
      <c r="BB1223" s="8"/>
      <c r="BC1223" s="8"/>
    </row>
    <row r="1224" spans="1:55" x14ac:dyDescent="0.25">
      <c r="A1224" s="45">
        <v>75.3</v>
      </c>
      <c r="B1224" s="47" t="b">
        <v>1</v>
      </c>
      <c r="U1224" s="36"/>
      <c r="V1224" s="36"/>
      <c r="W1224" s="9"/>
      <c r="X1224" s="8"/>
      <c r="Y1224" s="8"/>
      <c r="Z1224" s="8"/>
      <c r="AA1224" s="8"/>
      <c r="AB1224" s="8"/>
      <c r="AC1224" s="8"/>
      <c r="AD1224" s="8"/>
      <c r="AE1224" s="8"/>
      <c r="AG1224" s="36"/>
      <c r="AH1224" s="36"/>
      <c r="AI1224" s="9"/>
      <c r="AJ1224" s="8"/>
      <c r="AK1224" s="8"/>
      <c r="AL1224" s="8"/>
      <c r="AM1224" s="8"/>
      <c r="AN1224" s="8"/>
      <c r="AO1224" s="8"/>
      <c r="AP1224" s="8"/>
      <c r="AQ1224" s="8"/>
      <c r="AS1224" s="36"/>
      <c r="AT1224" s="36"/>
      <c r="AU1224" s="9"/>
      <c r="AV1224" s="8"/>
      <c r="AW1224" s="8"/>
      <c r="AX1224" s="8"/>
      <c r="AY1224" s="8"/>
      <c r="AZ1224" s="8"/>
      <c r="BA1224" s="8"/>
      <c r="BB1224" s="8"/>
      <c r="BC1224" s="8"/>
    </row>
    <row r="1225" spans="1:55" x14ac:dyDescent="0.25">
      <c r="A1225" s="45">
        <v>75.099999999999994</v>
      </c>
      <c r="B1225" s="47" t="b">
        <v>1</v>
      </c>
      <c r="U1225" s="36"/>
      <c r="V1225" s="36"/>
      <c r="W1225" s="9"/>
      <c r="X1225" s="8"/>
      <c r="Y1225" s="8"/>
      <c r="Z1225" s="8"/>
      <c r="AA1225" s="8"/>
      <c r="AB1225" s="8"/>
      <c r="AC1225" s="8"/>
      <c r="AD1225" s="8"/>
      <c r="AE1225" s="8"/>
      <c r="AG1225" s="36"/>
      <c r="AH1225" s="36"/>
      <c r="AI1225" s="9"/>
      <c r="AJ1225" s="8"/>
      <c r="AK1225" s="8"/>
      <c r="AL1225" s="8"/>
      <c r="AM1225" s="8"/>
      <c r="AN1225" s="8"/>
      <c r="AO1225" s="8"/>
      <c r="AP1225" s="8"/>
      <c r="AQ1225" s="8"/>
      <c r="AS1225" s="36"/>
      <c r="AT1225" s="36"/>
      <c r="AU1225" s="9"/>
      <c r="AV1225" s="8"/>
      <c r="AW1225" s="8"/>
      <c r="AX1225" s="8"/>
      <c r="AY1225" s="8"/>
      <c r="AZ1225" s="8"/>
      <c r="BA1225" s="8"/>
      <c r="BB1225" s="8"/>
      <c r="BC1225" s="8"/>
    </row>
    <row r="1226" spans="1:55" x14ac:dyDescent="0.25">
      <c r="A1226" s="45">
        <v>74.7</v>
      </c>
      <c r="B1226" s="47" t="b">
        <v>1</v>
      </c>
      <c r="U1226" s="36"/>
      <c r="V1226" s="36"/>
      <c r="W1226" s="9"/>
      <c r="X1226" s="8"/>
      <c r="Y1226" s="8"/>
      <c r="Z1226" s="8"/>
      <c r="AA1226" s="8"/>
      <c r="AB1226" s="8"/>
      <c r="AC1226" s="8"/>
      <c r="AD1226" s="8"/>
      <c r="AE1226" s="8"/>
      <c r="AG1226" s="36"/>
      <c r="AH1226" s="36"/>
      <c r="AI1226" s="9"/>
      <c r="AJ1226" s="8"/>
      <c r="AK1226" s="8"/>
      <c r="AL1226" s="8"/>
      <c r="AM1226" s="8"/>
      <c r="AN1226" s="8"/>
      <c r="AO1226" s="8"/>
      <c r="AP1226" s="8"/>
      <c r="AQ1226" s="8"/>
      <c r="AS1226" s="36"/>
      <c r="AT1226" s="36"/>
      <c r="AU1226" s="9"/>
      <c r="AV1226" s="8"/>
      <c r="AW1226" s="8"/>
      <c r="AX1226" s="8"/>
      <c r="AY1226" s="8"/>
      <c r="AZ1226" s="8"/>
      <c r="BA1226" s="8"/>
      <c r="BB1226" s="8"/>
      <c r="BC1226" s="8"/>
    </row>
    <row r="1227" spans="1:55" x14ac:dyDescent="0.25">
      <c r="A1227" s="45">
        <v>74.099999999999994</v>
      </c>
      <c r="B1227" s="47" t="b">
        <v>1</v>
      </c>
      <c r="U1227" s="36"/>
      <c r="V1227" s="36"/>
      <c r="W1227" s="9"/>
      <c r="X1227" s="8"/>
      <c r="Y1227" s="8"/>
      <c r="Z1227" s="8"/>
      <c r="AA1227" s="8"/>
      <c r="AB1227" s="8"/>
      <c r="AC1227" s="8"/>
      <c r="AD1227" s="8"/>
      <c r="AE1227" s="8"/>
      <c r="AG1227" s="36"/>
      <c r="AH1227" s="36"/>
      <c r="AI1227" s="9"/>
      <c r="AJ1227" s="8"/>
      <c r="AK1227" s="8"/>
      <c r="AL1227" s="8"/>
      <c r="AM1227" s="8"/>
      <c r="AN1227" s="8"/>
      <c r="AO1227" s="8"/>
      <c r="AP1227" s="8"/>
      <c r="AQ1227" s="8"/>
      <c r="AS1227" s="36"/>
      <c r="AT1227" s="36"/>
      <c r="AU1227" s="9"/>
      <c r="AV1227" s="8"/>
      <c r="AW1227" s="8"/>
      <c r="AX1227" s="8"/>
      <c r="AY1227" s="8"/>
      <c r="AZ1227" s="8"/>
      <c r="BA1227" s="8"/>
      <c r="BB1227" s="8"/>
      <c r="BC1227" s="8"/>
    </row>
    <row r="1228" spans="1:55" x14ac:dyDescent="0.25">
      <c r="A1228" s="45">
        <v>73.3</v>
      </c>
      <c r="B1228" s="47" t="b">
        <v>1</v>
      </c>
      <c r="U1228" s="36"/>
      <c r="V1228" s="36"/>
      <c r="W1228" s="9"/>
      <c r="X1228" s="8"/>
      <c r="Y1228" s="8"/>
      <c r="Z1228" s="8"/>
      <c r="AA1228" s="8"/>
      <c r="AB1228" s="8"/>
      <c r="AC1228" s="8"/>
      <c r="AD1228" s="8"/>
      <c r="AE1228" s="8"/>
      <c r="AG1228" s="36"/>
      <c r="AH1228" s="36"/>
      <c r="AI1228" s="9"/>
      <c r="AJ1228" s="8"/>
      <c r="AK1228" s="8"/>
      <c r="AL1228" s="8"/>
      <c r="AM1228" s="8"/>
      <c r="AN1228" s="8"/>
      <c r="AO1228" s="8"/>
      <c r="AP1228" s="8"/>
      <c r="AQ1228" s="8"/>
      <c r="AS1228" s="36"/>
      <c r="AT1228" s="36"/>
      <c r="AU1228" s="9"/>
      <c r="AV1228" s="8"/>
      <c r="AW1228" s="8"/>
      <c r="AX1228" s="8"/>
      <c r="AY1228" s="8"/>
      <c r="AZ1228" s="8"/>
      <c r="BA1228" s="8"/>
      <c r="BB1228" s="8"/>
      <c r="BC1228" s="8"/>
    </row>
    <row r="1229" spans="1:55" x14ac:dyDescent="0.25">
      <c r="A1229" s="45">
        <v>72.7</v>
      </c>
      <c r="B1229" s="47" t="b">
        <v>1</v>
      </c>
      <c r="U1229" s="36"/>
      <c r="V1229" s="36"/>
      <c r="W1229" s="9"/>
      <c r="X1229" s="8"/>
      <c r="Y1229" s="8"/>
      <c r="Z1229" s="8"/>
      <c r="AA1229" s="8"/>
      <c r="AB1229" s="8"/>
      <c r="AC1229" s="8"/>
      <c r="AD1229" s="8"/>
      <c r="AE1229" s="8"/>
      <c r="AG1229" s="36"/>
      <c r="AH1229" s="36"/>
      <c r="AI1229" s="9"/>
      <c r="AJ1229" s="8"/>
      <c r="AK1229" s="8"/>
      <c r="AL1229" s="8"/>
      <c r="AM1229" s="8"/>
      <c r="AN1229" s="8"/>
      <c r="AO1229" s="8"/>
      <c r="AP1229" s="8"/>
      <c r="AQ1229" s="8"/>
      <c r="AS1229" s="36"/>
      <c r="AT1229" s="36"/>
      <c r="AU1229" s="9"/>
      <c r="AV1229" s="8"/>
      <c r="AW1229" s="8"/>
      <c r="AX1229" s="8"/>
      <c r="AY1229" s="8"/>
      <c r="AZ1229" s="8"/>
      <c r="BA1229" s="8"/>
      <c r="BB1229" s="8"/>
      <c r="BC1229" s="8"/>
    </row>
    <row r="1230" spans="1:55" x14ac:dyDescent="0.25">
      <c r="A1230" s="45">
        <v>72.400000000000006</v>
      </c>
      <c r="B1230" s="47" t="b">
        <v>1</v>
      </c>
      <c r="U1230" s="36"/>
      <c r="V1230" s="36"/>
      <c r="W1230" s="9"/>
      <c r="X1230" s="8"/>
      <c r="Y1230" s="8"/>
      <c r="Z1230" s="8"/>
      <c r="AA1230" s="8"/>
      <c r="AB1230" s="8"/>
      <c r="AC1230" s="8"/>
      <c r="AD1230" s="8"/>
      <c r="AE1230" s="8"/>
      <c r="AG1230" s="36"/>
      <c r="AH1230" s="36"/>
      <c r="AI1230" s="9"/>
      <c r="AJ1230" s="8"/>
      <c r="AK1230" s="8"/>
      <c r="AL1230" s="8"/>
      <c r="AM1230" s="8"/>
      <c r="AN1230" s="8"/>
      <c r="AO1230" s="8"/>
      <c r="AP1230" s="8"/>
      <c r="AQ1230" s="8"/>
      <c r="AS1230" s="36"/>
      <c r="AT1230" s="36"/>
      <c r="AU1230" s="9"/>
      <c r="AV1230" s="8"/>
      <c r="AW1230" s="8"/>
      <c r="AX1230" s="8"/>
      <c r="AY1230" s="8"/>
      <c r="AZ1230" s="8"/>
      <c r="BA1230" s="8"/>
      <c r="BB1230" s="8"/>
      <c r="BC1230" s="8"/>
    </row>
    <row r="1231" spans="1:55" x14ac:dyDescent="0.25">
      <c r="A1231" s="45">
        <v>72.2</v>
      </c>
      <c r="B1231" s="47" t="b">
        <v>1</v>
      </c>
      <c r="U1231" s="36"/>
      <c r="V1231" s="36"/>
      <c r="W1231" s="9"/>
      <c r="X1231" s="8"/>
      <c r="Y1231" s="8"/>
      <c r="Z1231" s="8"/>
      <c r="AA1231" s="8"/>
      <c r="AB1231" s="8"/>
      <c r="AC1231" s="8"/>
      <c r="AD1231" s="8"/>
      <c r="AE1231" s="8"/>
      <c r="AG1231" s="36"/>
      <c r="AH1231" s="36"/>
      <c r="AI1231" s="9"/>
      <c r="AJ1231" s="8"/>
      <c r="AK1231" s="8"/>
      <c r="AL1231" s="8"/>
      <c r="AM1231" s="8"/>
      <c r="AN1231" s="8"/>
      <c r="AO1231" s="8"/>
      <c r="AP1231" s="8"/>
      <c r="AQ1231" s="8"/>
      <c r="AS1231" s="36"/>
      <c r="AT1231" s="36"/>
      <c r="AU1231" s="9"/>
      <c r="AV1231" s="8"/>
      <c r="AW1231" s="8"/>
      <c r="AX1231" s="8"/>
      <c r="AY1231" s="8"/>
      <c r="AZ1231" s="8"/>
      <c r="BA1231" s="8"/>
      <c r="BB1231" s="8"/>
      <c r="BC1231" s="8"/>
    </row>
    <row r="1232" spans="1:55" x14ac:dyDescent="0.25">
      <c r="A1232" s="45">
        <v>72</v>
      </c>
      <c r="B1232" s="47" t="b">
        <v>1</v>
      </c>
      <c r="U1232" s="36"/>
      <c r="V1232" s="36"/>
      <c r="W1232" s="9"/>
      <c r="X1232" s="8"/>
      <c r="Y1232" s="8"/>
      <c r="Z1232" s="8"/>
      <c r="AA1232" s="8"/>
      <c r="AB1232" s="8"/>
      <c r="AC1232" s="8"/>
      <c r="AD1232" s="8"/>
      <c r="AE1232" s="8"/>
      <c r="AG1232" s="36"/>
      <c r="AH1232" s="36"/>
      <c r="AI1232" s="9"/>
      <c r="AJ1232" s="8"/>
      <c r="AK1232" s="8"/>
      <c r="AL1232" s="8"/>
      <c r="AM1232" s="8"/>
      <c r="AN1232" s="8"/>
      <c r="AO1232" s="8"/>
      <c r="AP1232" s="8"/>
      <c r="AQ1232" s="8"/>
      <c r="AS1232" s="36"/>
      <c r="AT1232" s="36"/>
      <c r="AU1232" s="9"/>
      <c r="AV1232" s="8"/>
      <c r="AW1232" s="8"/>
      <c r="AX1232" s="8"/>
      <c r="AY1232" s="8"/>
      <c r="AZ1232" s="8"/>
      <c r="BA1232" s="8"/>
      <c r="BB1232" s="8"/>
      <c r="BC1232" s="8"/>
    </row>
    <row r="1233" spans="1:55" x14ac:dyDescent="0.25">
      <c r="A1233" s="45">
        <v>71.8</v>
      </c>
      <c r="B1233" s="47" t="b">
        <v>1</v>
      </c>
      <c r="U1233" s="36"/>
      <c r="V1233" s="36"/>
      <c r="W1233" s="9"/>
      <c r="X1233" s="8"/>
      <c r="Y1233" s="8"/>
      <c r="Z1233" s="8"/>
      <c r="AA1233" s="8"/>
      <c r="AB1233" s="8"/>
      <c r="AC1233" s="8"/>
      <c r="AD1233" s="8"/>
      <c r="AE1233" s="8"/>
      <c r="AG1233" s="36"/>
      <c r="AH1233" s="36"/>
      <c r="AI1233" s="9"/>
      <c r="AJ1233" s="8"/>
      <c r="AK1233" s="8"/>
      <c r="AL1233" s="8"/>
      <c r="AM1233" s="8"/>
      <c r="AN1233" s="8"/>
      <c r="AO1233" s="8"/>
      <c r="AP1233" s="8"/>
      <c r="AQ1233" s="8"/>
      <c r="AS1233" s="36"/>
      <c r="AT1233" s="36"/>
      <c r="AU1233" s="9"/>
      <c r="AV1233" s="8"/>
      <c r="AW1233" s="8"/>
      <c r="AX1233" s="8"/>
      <c r="AY1233" s="8"/>
      <c r="AZ1233" s="8"/>
      <c r="BA1233" s="8"/>
      <c r="BB1233" s="8"/>
      <c r="BC1233" s="8"/>
    </row>
    <row r="1234" spans="1:55" x14ac:dyDescent="0.25">
      <c r="A1234" s="45">
        <v>75</v>
      </c>
      <c r="B1234" s="47" t="b">
        <v>1</v>
      </c>
      <c r="U1234" s="36"/>
      <c r="V1234" s="36"/>
      <c r="W1234" s="9"/>
      <c r="X1234" s="8"/>
      <c r="Y1234" s="8"/>
      <c r="Z1234" s="8"/>
      <c r="AA1234" s="8"/>
      <c r="AB1234" s="8"/>
      <c r="AC1234" s="8"/>
      <c r="AD1234" s="8"/>
      <c r="AE1234" s="8"/>
      <c r="AG1234" s="36"/>
      <c r="AH1234" s="36"/>
      <c r="AI1234" s="9"/>
      <c r="AJ1234" s="8"/>
      <c r="AK1234" s="8"/>
      <c r="AL1234" s="8"/>
      <c r="AM1234" s="8"/>
      <c r="AN1234" s="8"/>
      <c r="AO1234" s="8"/>
      <c r="AP1234" s="8"/>
      <c r="AQ1234" s="8"/>
      <c r="AS1234" s="36"/>
      <c r="AT1234" s="36"/>
      <c r="AU1234" s="9"/>
      <c r="AV1234" s="8"/>
      <c r="AW1234" s="8"/>
      <c r="AX1234" s="8"/>
      <c r="AY1234" s="8"/>
      <c r="AZ1234" s="8"/>
      <c r="BA1234" s="8"/>
      <c r="BB1234" s="8"/>
      <c r="BC1234" s="8"/>
    </row>
    <row r="1235" spans="1:55" x14ac:dyDescent="0.25">
      <c r="A1235" s="45">
        <v>71.2</v>
      </c>
      <c r="B1235" s="47" t="b">
        <v>1</v>
      </c>
      <c r="U1235" s="36"/>
      <c r="V1235" s="36"/>
      <c r="W1235" s="9"/>
      <c r="X1235" s="8"/>
      <c r="Y1235" s="8"/>
      <c r="Z1235" s="8"/>
      <c r="AA1235" s="8"/>
      <c r="AB1235" s="8"/>
      <c r="AC1235" s="8"/>
      <c r="AD1235" s="8"/>
      <c r="AE1235" s="8"/>
      <c r="AG1235" s="36"/>
      <c r="AH1235" s="36"/>
      <c r="AI1235" s="9"/>
      <c r="AJ1235" s="8"/>
      <c r="AK1235" s="8"/>
      <c r="AL1235" s="8"/>
      <c r="AM1235" s="8"/>
      <c r="AN1235" s="8"/>
      <c r="AO1235" s="8"/>
      <c r="AP1235" s="8"/>
      <c r="AQ1235" s="8"/>
      <c r="AS1235" s="36"/>
      <c r="AT1235" s="36"/>
      <c r="AU1235" s="9"/>
      <c r="AV1235" s="8"/>
      <c r="AW1235" s="8"/>
      <c r="AX1235" s="8"/>
      <c r="AY1235" s="8"/>
      <c r="AZ1235" s="8"/>
      <c r="BA1235" s="8"/>
      <c r="BB1235" s="8"/>
      <c r="BC1235" s="8"/>
    </row>
    <row r="1236" spans="1:55" x14ac:dyDescent="0.25">
      <c r="A1236" s="45">
        <v>78</v>
      </c>
      <c r="B1236" s="47" t="b">
        <v>1</v>
      </c>
      <c r="U1236" s="36"/>
      <c r="V1236" s="36"/>
      <c r="W1236" s="9"/>
      <c r="X1236" s="8"/>
      <c r="Y1236" s="8"/>
      <c r="Z1236" s="8"/>
      <c r="AA1236" s="8"/>
      <c r="AB1236" s="8"/>
      <c r="AC1236" s="8"/>
      <c r="AD1236" s="8"/>
      <c r="AE1236" s="8"/>
      <c r="AG1236" s="36"/>
      <c r="AH1236" s="36"/>
      <c r="AI1236" s="9"/>
      <c r="AJ1236" s="8"/>
      <c r="AK1236" s="8"/>
      <c r="AL1236" s="8"/>
      <c r="AM1236" s="8"/>
      <c r="AN1236" s="8"/>
      <c r="AO1236" s="8"/>
      <c r="AP1236" s="8"/>
      <c r="AQ1236" s="8"/>
      <c r="AS1236" s="36"/>
      <c r="AT1236" s="36"/>
      <c r="AU1236" s="9"/>
      <c r="AV1236" s="8"/>
      <c r="AW1236" s="8"/>
      <c r="AX1236" s="8"/>
      <c r="AY1236" s="8"/>
      <c r="AZ1236" s="8"/>
      <c r="BA1236" s="8"/>
      <c r="BB1236" s="8"/>
      <c r="BC1236" s="8"/>
    </row>
    <row r="1237" spans="1:55" x14ac:dyDescent="0.25">
      <c r="A1237" s="45">
        <v>73</v>
      </c>
      <c r="B1237" s="47" t="b">
        <v>1</v>
      </c>
      <c r="U1237" s="36"/>
      <c r="V1237" s="36"/>
      <c r="W1237" s="9"/>
      <c r="X1237" s="8"/>
      <c r="Y1237" s="8"/>
      <c r="Z1237" s="8"/>
      <c r="AA1237" s="8"/>
      <c r="AB1237" s="8"/>
      <c r="AC1237" s="8"/>
      <c r="AD1237" s="8"/>
      <c r="AE1237" s="8"/>
      <c r="AG1237" s="36"/>
      <c r="AH1237" s="36"/>
      <c r="AI1237" s="9"/>
      <c r="AJ1237" s="8"/>
      <c r="AK1237" s="8"/>
      <c r="AL1237" s="8"/>
      <c r="AM1237" s="8"/>
      <c r="AN1237" s="8"/>
      <c r="AO1237" s="8"/>
      <c r="AP1237" s="8"/>
      <c r="AQ1237" s="8"/>
      <c r="AS1237" s="36"/>
      <c r="AT1237" s="36"/>
      <c r="AU1237" s="9"/>
      <c r="AV1237" s="8"/>
      <c r="AW1237" s="8"/>
      <c r="AX1237" s="8"/>
      <c r="AY1237" s="8"/>
      <c r="AZ1237" s="8"/>
      <c r="BA1237" s="8"/>
      <c r="BB1237" s="8"/>
      <c r="BC1237" s="8"/>
    </row>
    <row r="1238" spans="1:55" x14ac:dyDescent="0.25">
      <c r="A1238" s="45">
        <v>68.900000000000006</v>
      </c>
      <c r="B1238" s="47" t="b">
        <v>1</v>
      </c>
      <c r="U1238" s="36"/>
      <c r="V1238" s="36"/>
      <c r="W1238" s="9"/>
      <c r="X1238" s="8"/>
      <c r="Y1238" s="8"/>
      <c r="Z1238" s="8"/>
      <c r="AA1238" s="8"/>
      <c r="AB1238" s="8"/>
      <c r="AC1238" s="8"/>
      <c r="AD1238" s="8"/>
      <c r="AE1238" s="8"/>
      <c r="AG1238" s="36"/>
      <c r="AH1238" s="36"/>
      <c r="AI1238" s="9"/>
      <c r="AJ1238" s="8"/>
      <c r="AK1238" s="8"/>
      <c r="AL1238" s="8"/>
      <c r="AM1238" s="8"/>
      <c r="AN1238" s="8"/>
      <c r="AO1238" s="8"/>
      <c r="AP1238" s="8"/>
      <c r="AQ1238" s="8"/>
      <c r="AS1238" s="36"/>
      <c r="AT1238" s="36"/>
      <c r="AU1238" s="9"/>
      <c r="AV1238" s="8"/>
      <c r="AW1238" s="8"/>
      <c r="AX1238" s="8"/>
      <c r="AY1238" s="8"/>
      <c r="AZ1238" s="8"/>
      <c r="BA1238" s="8"/>
      <c r="BB1238" s="8"/>
      <c r="BC1238" s="8"/>
    </row>
    <row r="1239" spans="1:55" x14ac:dyDescent="0.25">
      <c r="A1239" s="45">
        <v>67.900000000000006</v>
      </c>
      <c r="B1239" s="47" t="b">
        <v>1</v>
      </c>
      <c r="U1239" s="36"/>
      <c r="V1239" s="36"/>
      <c r="W1239" s="9"/>
      <c r="X1239" s="8"/>
      <c r="Y1239" s="8"/>
      <c r="Z1239" s="8"/>
      <c r="AA1239" s="8"/>
      <c r="AB1239" s="8"/>
      <c r="AC1239" s="8"/>
      <c r="AD1239" s="8"/>
      <c r="AE1239" s="8"/>
      <c r="AG1239" s="36"/>
      <c r="AH1239" s="36"/>
      <c r="AI1239" s="9"/>
      <c r="AJ1239" s="8"/>
      <c r="AK1239" s="8"/>
      <c r="AL1239" s="8"/>
      <c r="AM1239" s="8"/>
      <c r="AN1239" s="8"/>
      <c r="AO1239" s="8"/>
      <c r="AP1239" s="8"/>
      <c r="AQ1239" s="8"/>
      <c r="AS1239" s="36"/>
      <c r="AT1239" s="36"/>
      <c r="AU1239" s="9"/>
      <c r="AV1239" s="8"/>
      <c r="AW1239" s="8"/>
      <c r="AX1239" s="8"/>
      <c r="AY1239" s="8"/>
      <c r="AZ1239" s="8"/>
      <c r="BA1239" s="8"/>
      <c r="BB1239" s="8"/>
      <c r="BC1239" s="8"/>
    </row>
    <row r="1240" spans="1:55" x14ac:dyDescent="0.25">
      <c r="A1240" s="45">
        <v>69.5</v>
      </c>
      <c r="B1240" s="47" t="b">
        <v>1</v>
      </c>
      <c r="U1240" s="36"/>
      <c r="V1240" s="36"/>
      <c r="W1240" s="9"/>
      <c r="X1240" s="8"/>
      <c r="Y1240" s="8"/>
      <c r="Z1240" s="8"/>
      <c r="AA1240" s="8"/>
      <c r="AB1240" s="8"/>
      <c r="AC1240" s="8"/>
      <c r="AD1240" s="8"/>
      <c r="AE1240" s="8"/>
      <c r="AG1240" s="36"/>
      <c r="AH1240" s="36"/>
      <c r="AI1240" s="9"/>
      <c r="AJ1240" s="8"/>
      <c r="AK1240" s="8"/>
      <c r="AL1240" s="8"/>
      <c r="AM1240" s="8"/>
      <c r="AN1240" s="8"/>
      <c r="AO1240" s="8"/>
      <c r="AP1240" s="8"/>
      <c r="AQ1240" s="8"/>
      <c r="AS1240" s="36"/>
      <c r="AT1240" s="36"/>
      <c r="AU1240" s="9"/>
      <c r="AV1240" s="8"/>
      <c r="AW1240" s="8"/>
      <c r="AX1240" s="8"/>
      <c r="AY1240" s="8"/>
      <c r="AZ1240" s="8"/>
      <c r="BA1240" s="8"/>
      <c r="BB1240" s="8"/>
      <c r="BC1240" s="8"/>
    </row>
    <row r="1241" spans="1:55" x14ac:dyDescent="0.25">
      <c r="A1241" s="45">
        <v>76</v>
      </c>
      <c r="B1241" s="47" t="b">
        <v>1</v>
      </c>
      <c r="U1241" s="36"/>
      <c r="V1241" s="36"/>
      <c r="W1241" s="9"/>
      <c r="X1241" s="8"/>
      <c r="Y1241" s="8"/>
      <c r="Z1241" s="8"/>
      <c r="AA1241" s="8"/>
      <c r="AB1241" s="8"/>
      <c r="AC1241" s="8"/>
      <c r="AD1241" s="8"/>
      <c r="AE1241" s="8"/>
      <c r="AG1241" s="36"/>
      <c r="AH1241" s="36"/>
      <c r="AI1241" s="9"/>
      <c r="AJ1241" s="8"/>
      <c r="AK1241" s="8"/>
      <c r="AL1241" s="8"/>
      <c r="AM1241" s="8"/>
      <c r="AN1241" s="8"/>
      <c r="AO1241" s="8"/>
      <c r="AP1241" s="8"/>
      <c r="AQ1241" s="8"/>
      <c r="AS1241" s="36"/>
      <c r="AT1241" s="36"/>
      <c r="AU1241" s="9"/>
      <c r="AV1241" s="8"/>
      <c r="AW1241" s="8"/>
      <c r="AX1241" s="8"/>
      <c r="AY1241" s="8"/>
      <c r="AZ1241" s="8"/>
      <c r="BA1241" s="8"/>
      <c r="BB1241" s="8"/>
      <c r="BC1241" s="8"/>
    </row>
    <row r="1242" spans="1:55" x14ac:dyDescent="0.25">
      <c r="A1242" s="45">
        <v>77</v>
      </c>
      <c r="B1242" s="47" t="b">
        <v>1</v>
      </c>
      <c r="U1242" s="36"/>
      <c r="V1242" s="36"/>
      <c r="W1242" s="9"/>
      <c r="X1242" s="8"/>
      <c r="Y1242" s="8"/>
      <c r="Z1242" s="8"/>
      <c r="AA1242" s="8"/>
      <c r="AB1242" s="8"/>
      <c r="AC1242" s="8"/>
      <c r="AD1242" s="8"/>
      <c r="AE1242" s="8"/>
      <c r="AG1242" s="36"/>
      <c r="AH1242" s="36"/>
      <c r="AI1242" s="9"/>
      <c r="AJ1242" s="8"/>
      <c r="AK1242" s="8"/>
      <c r="AL1242" s="8"/>
      <c r="AM1242" s="8"/>
      <c r="AN1242" s="8"/>
      <c r="AO1242" s="8"/>
      <c r="AP1242" s="8"/>
      <c r="AQ1242" s="8"/>
      <c r="AS1242" s="36"/>
      <c r="AT1242" s="36"/>
      <c r="AU1242" s="9"/>
      <c r="AV1242" s="8"/>
      <c r="AW1242" s="8"/>
      <c r="AX1242" s="8"/>
      <c r="AY1242" s="8"/>
      <c r="AZ1242" s="8"/>
      <c r="BA1242" s="8"/>
      <c r="BB1242" s="8"/>
      <c r="BC1242" s="8"/>
    </row>
    <row r="1243" spans="1:55" x14ac:dyDescent="0.25">
      <c r="A1243" s="45">
        <v>76</v>
      </c>
      <c r="B1243" s="47" t="b">
        <v>1</v>
      </c>
      <c r="U1243" s="36"/>
      <c r="V1243" s="36"/>
      <c r="W1243" s="9"/>
      <c r="X1243" s="8"/>
      <c r="Y1243" s="8"/>
      <c r="Z1243" s="8"/>
      <c r="AA1243" s="8"/>
      <c r="AB1243" s="8"/>
      <c r="AC1243" s="8"/>
      <c r="AD1243" s="8"/>
      <c r="AE1243" s="8"/>
      <c r="AG1243" s="36"/>
      <c r="AH1243" s="36"/>
      <c r="AI1243" s="9"/>
      <c r="AJ1243" s="8"/>
      <c r="AK1243" s="8"/>
      <c r="AL1243" s="8"/>
      <c r="AM1243" s="8"/>
      <c r="AN1243" s="8"/>
      <c r="AO1243" s="8"/>
      <c r="AP1243" s="8"/>
      <c r="AQ1243" s="8"/>
      <c r="AS1243" s="36"/>
      <c r="AT1243" s="36"/>
      <c r="AU1243" s="9"/>
      <c r="AV1243" s="8"/>
      <c r="AW1243" s="8"/>
      <c r="AX1243" s="8"/>
      <c r="AY1243" s="8"/>
      <c r="AZ1243" s="8"/>
      <c r="BA1243" s="8"/>
      <c r="BB1243" s="8"/>
      <c r="BC1243" s="8"/>
    </row>
    <row r="1244" spans="1:55" x14ac:dyDescent="0.25">
      <c r="A1244" s="45">
        <v>74</v>
      </c>
      <c r="B1244" s="47" t="b">
        <v>1</v>
      </c>
      <c r="U1244" s="36"/>
      <c r="V1244" s="36"/>
      <c r="W1244" s="9"/>
      <c r="X1244" s="8"/>
      <c r="Y1244" s="8"/>
      <c r="Z1244" s="8"/>
      <c r="AA1244" s="8"/>
      <c r="AB1244" s="8"/>
      <c r="AC1244" s="8"/>
      <c r="AD1244" s="8"/>
      <c r="AE1244" s="8"/>
      <c r="AG1244" s="36"/>
      <c r="AH1244" s="36"/>
      <c r="AI1244" s="9"/>
      <c r="AJ1244" s="8"/>
      <c r="AK1244" s="8"/>
      <c r="AL1244" s="8"/>
      <c r="AM1244" s="8"/>
      <c r="AN1244" s="8"/>
      <c r="AO1244" s="8"/>
      <c r="AP1244" s="8"/>
      <c r="AQ1244" s="8"/>
      <c r="AS1244" s="36"/>
      <c r="AT1244" s="36"/>
      <c r="AU1244" s="9"/>
      <c r="AV1244" s="8"/>
      <c r="AW1244" s="8"/>
      <c r="AX1244" s="8"/>
      <c r="AY1244" s="8"/>
      <c r="AZ1244" s="8"/>
      <c r="BA1244" s="8"/>
      <c r="BB1244" s="8"/>
      <c r="BC1244" s="8"/>
    </row>
    <row r="1245" spans="1:55" x14ac:dyDescent="0.25">
      <c r="A1245" s="45">
        <v>69.3</v>
      </c>
      <c r="B1245" s="47" t="b">
        <v>1</v>
      </c>
      <c r="U1245" s="36"/>
      <c r="V1245" s="36"/>
      <c r="W1245" s="9"/>
      <c r="X1245" s="8"/>
      <c r="Y1245" s="8"/>
      <c r="Z1245" s="8"/>
      <c r="AA1245" s="8"/>
      <c r="AB1245" s="8"/>
      <c r="AC1245" s="8"/>
      <c r="AD1245" s="8"/>
      <c r="AE1245" s="8"/>
      <c r="AG1245" s="36"/>
      <c r="AH1245" s="36"/>
      <c r="AI1245" s="9"/>
      <c r="AJ1245" s="8"/>
      <c r="AK1245" s="8"/>
      <c r="AL1245" s="8"/>
      <c r="AM1245" s="8"/>
      <c r="AN1245" s="8"/>
      <c r="AO1245" s="8"/>
      <c r="AP1245" s="8"/>
      <c r="AQ1245" s="8"/>
      <c r="AS1245" s="36"/>
      <c r="AT1245" s="36"/>
      <c r="AU1245" s="9"/>
      <c r="AV1245" s="8"/>
      <c r="AW1245" s="8"/>
      <c r="AX1245" s="8"/>
      <c r="AY1245" s="8"/>
      <c r="AZ1245" s="8"/>
      <c r="BA1245" s="8"/>
      <c r="BB1245" s="8"/>
      <c r="BC1245" s="8"/>
    </row>
    <row r="1246" spans="1:55" x14ac:dyDescent="0.25">
      <c r="A1246" s="45">
        <v>65.900000000000006</v>
      </c>
      <c r="B1246" s="47" t="b">
        <v>1</v>
      </c>
      <c r="U1246" s="36"/>
      <c r="V1246" s="36"/>
      <c r="W1246" s="9"/>
      <c r="X1246" s="8"/>
      <c r="Y1246" s="8"/>
      <c r="Z1246" s="8"/>
      <c r="AA1246" s="8"/>
      <c r="AB1246" s="8"/>
      <c r="AC1246" s="8"/>
      <c r="AD1246" s="8"/>
      <c r="AE1246" s="8"/>
      <c r="AG1246" s="36"/>
      <c r="AH1246" s="36"/>
      <c r="AI1246" s="9"/>
      <c r="AJ1246" s="8"/>
      <c r="AK1246" s="8"/>
      <c r="AL1246" s="8"/>
      <c r="AM1246" s="8"/>
      <c r="AN1246" s="8"/>
      <c r="AO1246" s="8"/>
      <c r="AP1246" s="8"/>
      <c r="AQ1246" s="8"/>
      <c r="AS1246" s="36"/>
      <c r="AT1246" s="36"/>
      <c r="AU1246" s="9"/>
      <c r="AV1246" s="8"/>
      <c r="AW1246" s="8"/>
      <c r="AX1246" s="8"/>
      <c r="AY1246" s="8"/>
      <c r="AZ1246" s="8"/>
      <c r="BA1246" s="8"/>
      <c r="BB1246" s="8"/>
      <c r="BC1246" s="8"/>
    </row>
    <row r="1247" spans="1:55" x14ac:dyDescent="0.25">
      <c r="A1247" s="45">
        <v>64.7</v>
      </c>
      <c r="B1247" s="47" t="b">
        <v>1</v>
      </c>
      <c r="U1247" s="36"/>
      <c r="V1247" s="36"/>
      <c r="W1247" s="9"/>
      <c r="X1247" s="8"/>
      <c r="Y1247" s="8"/>
      <c r="Z1247" s="8"/>
      <c r="AA1247" s="8"/>
      <c r="AB1247" s="8"/>
      <c r="AC1247" s="8"/>
      <c r="AD1247" s="8"/>
      <c r="AE1247" s="8"/>
      <c r="AG1247" s="36"/>
      <c r="AH1247" s="36"/>
      <c r="AI1247" s="9"/>
      <c r="AJ1247" s="8"/>
      <c r="AK1247" s="8"/>
      <c r="AL1247" s="8"/>
      <c r="AM1247" s="8"/>
      <c r="AN1247" s="8"/>
      <c r="AO1247" s="8"/>
      <c r="AP1247" s="8"/>
      <c r="AQ1247" s="8"/>
      <c r="AS1247" s="36"/>
      <c r="AT1247" s="36"/>
      <c r="AU1247" s="9"/>
      <c r="AV1247" s="8"/>
      <c r="AW1247" s="8"/>
      <c r="AX1247" s="8"/>
      <c r="AY1247" s="8"/>
      <c r="AZ1247" s="8"/>
      <c r="BA1247" s="8"/>
      <c r="BB1247" s="8"/>
      <c r="BC1247" s="8"/>
    </row>
    <row r="1248" spans="1:55" x14ac:dyDescent="0.25">
      <c r="A1248" s="45">
        <v>66.8</v>
      </c>
      <c r="B1248" s="47" t="b">
        <v>1</v>
      </c>
      <c r="U1248" s="36"/>
      <c r="V1248" s="36"/>
      <c r="W1248" s="9"/>
      <c r="X1248" s="8"/>
      <c r="Y1248" s="8"/>
      <c r="Z1248" s="8"/>
      <c r="AA1248" s="8"/>
      <c r="AB1248" s="8"/>
      <c r="AC1248" s="8"/>
      <c r="AD1248" s="8"/>
      <c r="AE1248" s="8"/>
      <c r="AG1248" s="36"/>
      <c r="AH1248" s="36"/>
      <c r="AI1248" s="9"/>
      <c r="AJ1248" s="8"/>
      <c r="AK1248" s="8"/>
      <c r="AL1248" s="8"/>
      <c r="AM1248" s="8"/>
      <c r="AN1248" s="8"/>
      <c r="AO1248" s="8"/>
      <c r="AP1248" s="8"/>
      <c r="AQ1248" s="8"/>
      <c r="AS1248" s="36"/>
      <c r="AT1248" s="36"/>
      <c r="AU1248" s="9"/>
      <c r="AV1248" s="8"/>
      <c r="AW1248" s="8"/>
      <c r="AX1248" s="8"/>
      <c r="AY1248" s="8"/>
      <c r="AZ1248" s="8"/>
      <c r="BA1248" s="8"/>
      <c r="BB1248" s="8"/>
      <c r="BC1248" s="8"/>
    </row>
    <row r="1249" spans="1:55" x14ac:dyDescent="0.25">
      <c r="A1249" s="45">
        <v>67.2</v>
      </c>
      <c r="B1249" s="47" t="b">
        <v>1</v>
      </c>
      <c r="U1249" s="36"/>
      <c r="V1249" s="36"/>
      <c r="W1249" s="9"/>
      <c r="X1249" s="8"/>
      <c r="Y1249" s="8"/>
      <c r="Z1249" s="8"/>
      <c r="AA1249" s="8"/>
      <c r="AB1249" s="8"/>
      <c r="AC1249" s="8"/>
      <c r="AD1249" s="8"/>
      <c r="AE1249" s="8"/>
      <c r="AG1249" s="36"/>
      <c r="AH1249" s="36"/>
      <c r="AI1249" s="9"/>
      <c r="AJ1249" s="8"/>
      <c r="AK1249" s="8"/>
      <c r="AL1249" s="8"/>
      <c r="AM1249" s="8"/>
      <c r="AN1249" s="8"/>
      <c r="AO1249" s="8"/>
      <c r="AP1249" s="8"/>
      <c r="AQ1249" s="8"/>
      <c r="AS1249" s="36"/>
      <c r="AT1249" s="36"/>
      <c r="AU1249" s="9"/>
      <c r="AV1249" s="8"/>
      <c r="AW1249" s="8"/>
      <c r="AX1249" s="8"/>
      <c r="AY1249" s="8"/>
      <c r="AZ1249" s="8"/>
      <c r="BA1249" s="8"/>
      <c r="BB1249" s="8"/>
      <c r="BC1249" s="8"/>
    </row>
    <row r="1250" spans="1:55" x14ac:dyDescent="0.25">
      <c r="A1250" s="45">
        <v>66.5</v>
      </c>
      <c r="B1250" s="47" t="b">
        <v>1</v>
      </c>
      <c r="U1250" s="36"/>
      <c r="V1250" s="36"/>
      <c r="W1250" s="9"/>
      <c r="X1250" s="8"/>
      <c r="Y1250" s="8"/>
      <c r="Z1250" s="8"/>
      <c r="AA1250" s="8"/>
      <c r="AB1250" s="8"/>
      <c r="AC1250" s="8"/>
      <c r="AD1250" s="8"/>
      <c r="AE1250" s="8"/>
      <c r="AG1250" s="36"/>
      <c r="AH1250" s="36"/>
      <c r="AI1250" s="9"/>
      <c r="AJ1250" s="8"/>
      <c r="AK1250" s="8"/>
      <c r="AL1250" s="8"/>
      <c r="AM1250" s="8"/>
      <c r="AN1250" s="8"/>
      <c r="AO1250" s="8"/>
      <c r="AP1250" s="8"/>
      <c r="AQ1250" s="8"/>
      <c r="AS1250" s="36"/>
      <c r="AT1250" s="36"/>
      <c r="AU1250" s="9"/>
      <c r="AV1250" s="8"/>
      <c r="AW1250" s="8"/>
      <c r="AX1250" s="8"/>
      <c r="AY1250" s="8"/>
      <c r="AZ1250" s="8"/>
      <c r="BA1250" s="8"/>
      <c r="BB1250" s="8"/>
      <c r="BC1250" s="8"/>
    </row>
    <row r="1251" spans="1:55" x14ac:dyDescent="0.25">
      <c r="A1251" s="45">
        <v>74</v>
      </c>
      <c r="B1251" s="47" t="b">
        <v>1</v>
      </c>
      <c r="U1251" s="36"/>
      <c r="V1251" s="36"/>
      <c r="W1251" s="9"/>
      <c r="X1251" s="8"/>
      <c r="Y1251" s="8"/>
      <c r="Z1251" s="8"/>
      <c r="AA1251" s="8"/>
      <c r="AB1251" s="8"/>
      <c r="AC1251" s="8"/>
      <c r="AD1251" s="8"/>
      <c r="AE1251" s="8"/>
      <c r="AG1251" s="36"/>
      <c r="AH1251" s="36"/>
      <c r="AI1251" s="9"/>
      <c r="AJ1251" s="8"/>
      <c r="AK1251" s="8"/>
      <c r="AL1251" s="8"/>
      <c r="AM1251" s="8"/>
      <c r="AN1251" s="8"/>
      <c r="AO1251" s="8"/>
      <c r="AP1251" s="8"/>
      <c r="AQ1251" s="8"/>
      <c r="AS1251" s="36"/>
      <c r="AT1251" s="36"/>
      <c r="AU1251" s="9"/>
      <c r="AV1251" s="8"/>
      <c r="AW1251" s="8"/>
      <c r="AX1251" s="8"/>
      <c r="AY1251" s="8"/>
      <c r="AZ1251" s="8"/>
      <c r="BA1251" s="8"/>
      <c r="BB1251" s="8"/>
      <c r="BC1251" s="8"/>
    </row>
    <row r="1252" spans="1:55" x14ac:dyDescent="0.25">
      <c r="A1252" s="45">
        <v>72</v>
      </c>
      <c r="B1252" s="47" t="b">
        <v>1</v>
      </c>
      <c r="U1252" s="36"/>
      <c r="V1252" s="36"/>
      <c r="W1252" s="9"/>
      <c r="X1252" s="8"/>
      <c r="Y1252" s="8"/>
      <c r="Z1252" s="8"/>
      <c r="AA1252" s="8"/>
      <c r="AB1252" s="8"/>
      <c r="AC1252" s="8"/>
      <c r="AD1252" s="8"/>
      <c r="AE1252" s="8"/>
      <c r="AG1252" s="36"/>
      <c r="AH1252" s="36"/>
      <c r="AI1252" s="9"/>
      <c r="AJ1252" s="8"/>
      <c r="AK1252" s="8"/>
      <c r="AL1252" s="8"/>
      <c r="AM1252" s="8"/>
      <c r="AN1252" s="8"/>
      <c r="AO1252" s="8"/>
      <c r="AP1252" s="8"/>
      <c r="AQ1252" s="8"/>
      <c r="AS1252" s="36"/>
      <c r="AT1252" s="36"/>
      <c r="AU1252" s="9"/>
      <c r="AV1252" s="8"/>
      <c r="AW1252" s="8"/>
      <c r="AX1252" s="8"/>
      <c r="AY1252" s="8"/>
      <c r="AZ1252" s="8"/>
      <c r="BA1252" s="8"/>
      <c r="BB1252" s="8"/>
      <c r="BC1252" s="8"/>
    </row>
    <row r="1253" spans="1:55" x14ac:dyDescent="0.25">
      <c r="A1253" s="45">
        <v>70</v>
      </c>
      <c r="B1253" s="47" t="b">
        <v>1</v>
      </c>
      <c r="U1253" s="36"/>
      <c r="V1253" s="36"/>
      <c r="W1253" s="9"/>
      <c r="X1253" s="8"/>
      <c r="Y1253" s="8"/>
      <c r="Z1253" s="8"/>
      <c r="AA1253" s="8"/>
      <c r="AB1253" s="8"/>
      <c r="AC1253" s="8"/>
      <c r="AD1253" s="8"/>
      <c r="AE1253" s="8"/>
      <c r="AG1253" s="36"/>
      <c r="AH1253" s="36"/>
      <c r="AI1253" s="9"/>
      <c r="AJ1253" s="8"/>
      <c r="AK1253" s="8"/>
      <c r="AL1253" s="8"/>
      <c r="AM1253" s="8"/>
      <c r="AN1253" s="8"/>
      <c r="AO1253" s="8"/>
      <c r="AP1253" s="8"/>
      <c r="AQ1253" s="8"/>
      <c r="AS1253" s="36"/>
      <c r="AT1253" s="36"/>
      <c r="AU1253" s="9"/>
      <c r="AV1253" s="8"/>
      <c r="AW1253" s="8"/>
      <c r="AX1253" s="8"/>
      <c r="AY1253" s="8"/>
      <c r="AZ1253" s="8"/>
      <c r="BA1253" s="8"/>
      <c r="BB1253" s="8"/>
      <c r="BC1253" s="8"/>
    </row>
    <row r="1254" spans="1:55" x14ac:dyDescent="0.25">
      <c r="A1254" s="45">
        <v>81.400000000000006</v>
      </c>
      <c r="B1254" s="47" t="b">
        <v>1</v>
      </c>
      <c r="U1254" s="36"/>
      <c r="V1254" s="36"/>
      <c r="W1254" s="9"/>
      <c r="X1254" s="8"/>
      <c r="Y1254" s="8"/>
      <c r="Z1254" s="8"/>
      <c r="AA1254" s="8"/>
      <c r="AB1254" s="8"/>
      <c r="AC1254" s="8"/>
      <c r="AD1254" s="8"/>
      <c r="AE1254" s="8"/>
      <c r="AG1254" s="36"/>
      <c r="AH1254" s="36"/>
      <c r="AI1254" s="9"/>
      <c r="AJ1254" s="8"/>
      <c r="AK1254" s="8"/>
      <c r="AL1254" s="8"/>
      <c r="AM1254" s="8"/>
      <c r="AN1254" s="8"/>
      <c r="AO1254" s="8"/>
      <c r="AP1254" s="8"/>
      <c r="AQ1254" s="8"/>
      <c r="AS1254" s="36"/>
      <c r="AT1254" s="36"/>
      <c r="AU1254" s="9"/>
      <c r="AV1254" s="8"/>
      <c r="AW1254" s="8"/>
      <c r="AX1254" s="8"/>
      <c r="AY1254" s="8"/>
      <c r="AZ1254" s="8"/>
      <c r="BA1254" s="8"/>
      <c r="BB1254" s="8"/>
      <c r="BC1254" s="8"/>
    </row>
    <row r="1255" spans="1:55" x14ac:dyDescent="0.25">
      <c r="A1255" s="45">
        <v>81.2</v>
      </c>
      <c r="B1255" s="47" t="b">
        <v>1</v>
      </c>
      <c r="U1255" s="36"/>
      <c r="V1255" s="36"/>
      <c r="W1255" s="9"/>
      <c r="X1255" s="8"/>
      <c r="Y1255" s="8"/>
      <c r="Z1255" s="8"/>
      <c r="AA1255" s="8"/>
      <c r="AB1255" s="8"/>
      <c r="AC1255" s="8"/>
      <c r="AD1255" s="8"/>
      <c r="AE1255" s="8"/>
      <c r="AG1255" s="36"/>
      <c r="AH1255" s="36"/>
      <c r="AI1255" s="9"/>
      <c r="AJ1255" s="8"/>
      <c r="AK1255" s="8"/>
      <c r="AL1255" s="8"/>
      <c r="AM1255" s="8"/>
      <c r="AN1255" s="8"/>
      <c r="AO1255" s="8"/>
      <c r="AP1255" s="8"/>
      <c r="AQ1255" s="8"/>
      <c r="AS1255" s="36"/>
      <c r="AT1255" s="36"/>
      <c r="AU1255" s="9"/>
      <c r="AV1255" s="8"/>
      <c r="AW1255" s="8"/>
      <c r="AX1255" s="8"/>
      <c r="AY1255" s="8"/>
      <c r="AZ1255" s="8"/>
      <c r="BA1255" s="8"/>
      <c r="BB1255" s="8"/>
      <c r="BC1255" s="8"/>
    </row>
    <row r="1256" spans="1:55" x14ac:dyDescent="0.25">
      <c r="A1256" s="45">
        <v>81</v>
      </c>
      <c r="B1256" s="47" t="b">
        <v>1</v>
      </c>
      <c r="U1256" s="36"/>
      <c r="V1256" s="36"/>
      <c r="W1256" s="9"/>
      <c r="X1256" s="8"/>
      <c r="Y1256" s="8"/>
      <c r="Z1256" s="8"/>
      <c r="AA1256" s="8"/>
      <c r="AB1256" s="8"/>
      <c r="AC1256" s="8"/>
      <c r="AD1256" s="8"/>
      <c r="AE1256" s="8"/>
      <c r="AG1256" s="36"/>
      <c r="AH1256" s="36"/>
      <c r="AI1256" s="9"/>
      <c r="AJ1256" s="8"/>
      <c r="AK1256" s="8"/>
      <c r="AL1256" s="8"/>
      <c r="AM1256" s="8"/>
      <c r="AN1256" s="8"/>
      <c r="AO1256" s="8"/>
      <c r="AP1256" s="8"/>
      <c r="AQ1256" s="8"/>
      <c r="AS1256" s="36"/>
      <c r="AT1256" s="36"/>
      <c r="AU1256" s="9"/>
      <c r="AV1256" s="8"/>
      <c r="AW1256" s="8"/>
      <c r="AX1256" s="8"/>
      <c r="AY1256" s="8"/>
      <c r="AZ1256" s="8"/>
      <c r="BA1256" s="8"/>
      <c r="BB1256" s="8"/>
      <c r="BC1256" s="8"/>
    </row>
    <row r="1257" spans="1:55" x14ac:dyDescent="0.25">
      <c r="A1257" s="45">
        <v>85</v>
      </c>
      <c r="B1257" s="47" t="b">
        <v>1</v>
      </c>
      <c r="U1257" s="36"/>
      <c r="V1257" s="36"/>
      <c r="W1257" s="9"/>
      <c r="X1257" s="8"/>
      <c r="Y1257" s="8"/>
      <c r="Z1257" s="8"/>
      <c r="AA1257" s="8"/>
      <c r="AB1257" s="8"/>
      <c r="AC1257" s="8"/>
      <c r="AD1257" s="8"/>
      <c r="AE1257" s="8"/>
      <c r="AG1257" s="36"/>
      <c r="AH1257" s="36"/>
      <c r="AI1257" s="9"/>
      <c r="AJ1257" s="8"/>
      <c r="AK1257" s="8"/>
      <c r="AL1257" s="8"/>
      <c r="AM1257" s="8"/>
      <c r="AN1257" s="8"/>
      <c r="AO1257" s="8"/>
      <c r="AP1257" s="8"/>
      <c r="AQ1257" s="8"/>
      <c r="AS1257" s="36"/>
      <c r="AT1257" s="36"/>
      <c r="AU1257" s="9"/>
      <c r="AV1257" s="8"/>
      <c r="AW1257" s="8"/>
      <c r="AX1257" s="8"/>
      <c r="AY1257" s="8"/>
      <c r="AZ1257" s="8"/>
      <c r="BA1257" s="8"/>
      <c r="BB1257" s="8"/>
      <c r="BC1257" s="8"/>
    </row>
    <row r="1258" spans="1:55" x14ac:dyDescent="0.25">
      <c r="A1258" s="45">
        <v>84</v>
      </c>
      <c r="B1258" s="47" t="b">
        <v>1</v>
      </c>
      <c r="U1258" s="36"/>
      <c r="V1258" s="36"/>
      <c r="W1258" s="9"/>
      <c r="X1258" s="8"/>
      <c r="Y1258" s="8"/>
      <c r="Z1258" s="8"/>
      <c r="AA1258" s="8"/>
      <c r="AB1258" s="8"/>
      <c r="AC1258" s="8"/>
      <c r="AD1258" s="8"/>
      <c r="AE1258" s="8"/>
      <c r="AG1258" s="36"/>
      <c r="AH1258" s="36"/>
      <c r="AI1258" s="9"/>
      <c r="AJ1258" s="8"/>
      <c r="AK1258" s="8"/>
      <c r="AL1258" s="8"/>
      <c r="AM1258" s="8"/>
      <c r="AN1258" s="8"/>
      <c r="AO1258" s="8"/>
      <c r="AP1258" s="8"/>
      <c r="AQ1258" s="8"/>
      <c r="AS1258" s="36"/>
      <c r="AT1258" s="36"/>
      <c r="AU1258" s="9"/>
      <c r="AV1258" s="8"/>
      <c r="AW1258" s="8"/>
      <c r="AX1258" s="8"/>
      <c r="AY1258" s="8"/>
      <c r="AZ1258" s="8"/>
      <c r="BA1258" s="8"/>
      <c r="BB1258" s="8"/>
      <c r="BC1258" s="8"/>
    </row>
    <row r="1259" spans="1:55" x14ac:dyDescent="0.25">
      <c r="A1259" s="45">
        <v>86</v>
      </c>
      <c r="B1259" s="47" t="b">
        <v>1</v>
      </c>
      <c r="U1259" s="36"/>
      <c r="V1259" s="36"/>
      <c r="W1259" s="9"/>
      <c r="X1259" s="8"/>
      <c r="Y1259" s="8"/>
      <c r="Z1259" s="8"/>
      <c r="AA1259" s="8"/>
      <c r="AB1259" s="8"/>
      <c r="AC1259" s="8"/>
      <c r="AD1259" s="8"/>
      <c r="AE1259" s="8"/>
      <c r="AG1259" s="36"/>
      <c r="AH1259" s="36"/>
      <c r="AI1259" s="9"/>
      <c r="AJ1259" s="8"/>
      <c r="AK1259" s="8"/>
      <c r="AL1259" s="8"/>
      <c r="AM1259" s="8"/>
      <c r="AN1259" s="8"/>
      <c r="AO1259" s="8"/>
      <c r="AP1259" s="8"/>
      <c r="AQ1259" s="8"/>
      <c r="AS1259" s="36"/>
      <c r="AT1259" s="36"/>
      <c r="AU1259" s="9"/>
      <c r="AV1259" s="8"/>
      <c r="AW1259" s="8"/>
      <c r="AX1259" s="8"/>
      <c r="AY1259" s="8"/>
      <c r="AZ1259" s="8"/>
      <c r="BA1259" s="8"/>
      <c r="BB1259" s="8"/>
      <c r="BC1259" s="8"/>
    </row>
    <row r="1260" spans="1:55" x14ac:dyDescent="0.25">
      <c r="A1260" s="45">
        <v>79.7</v>
      </c>
      <c r="B1260" s="47" t="b">
        <v>1</v>
      </c>
      <c r="U1260" s="36"/>
      <c r="V1260" s="36"/>
      <c r="W1260" s="9"/>
      <c r="X1260" s="8"/>
      <c r="Y1260" s="8"/>
      <c r="Z1260" s="8"/>
      <c r="AA1260" s="8"/>
      <c r="AB1260" s="8"/>
      <c r="AC1260" s="8"/>
      <c r="AD1260" s="8"/>
      <c r="AE1260" s="8"/>
      <c r="AG1260" s="36"/>
      <c r="AH1260" s="36"/>
      <c r="AI1260" s="9"/>
      <c r="AJ1260" s="8"/>
      <c r="AK1260" s="8"/>
      <c r="AL1260" s="8"/>
      <c r="AM1260" s="8"/>
      <c r="AN1260" s="8"/>
      <c r="AO1260" s="8"/>
      <c r="AP1260" s="8"/>
      <c r="AQ1260" s="8"/>
      <c r="AS1260" s="36"/>
      <c r="AT1260" s="36"/>
      <c r="AU1260" s="9"/>
      <c r="AV1260" s="8"/>
      <c r="AW1260" s="8"/>
      <c r="AX1260" s="8"/>
      <c r="AY1260" s="8"/>
      <c r="AZ1260" s="8"/>
      <c r="BA1260" s="8"/>
      <c r="BB1260" s="8"/>
      <c r="BC1260" s="8"/>
    </row>
    <row r="1261" spans="1:55" x14ac:dyDescent="0.25">
      <c r="A1261" s="45">
        <v>79.8</v>
      </c>
      <c r="B1261" s="47" t="b">
        <v>1</v>
      </c>
      <c r="U1261" s="36"/>
      <c r="V1261" s="36"/>
      <c r="W1261" s="9"/>
      <c r="X1261" s="8"/>
      <c r="Y1261" s="8"/>
      <c r="Z1261" s="8"/>
      <c r="AA1261" s="8"/>
      <c r="AB1261" s="8"/>
      <c r="AC1261" s="8"/>
      <c r="AD1261" s="8"/>
      <c r="AE1261" s="8"/>
      <c r="AG1261" s="36"/>
      <c r="AH1261" s="36"/>
      <c r="AI1261" s="9"/>
      <c r="AJ1261" s="8"/>
      <c r="AK1261" s="8"/>
      <c r="AL1261" s="8"/>
      <c r="AM1261" s="8"/>
      <c r="AN1261" s="8"/>
      <c r="AO1261" s="8"/>
      <c r="AP1261" s="8"/>
      <c r="AQ1261" s="8"/>
      <c r="AS1261" s="36"/>
      <c r="AT1261" s="36"/>
      <c r="AU1261" s="9"/>
      <c r="AV1261" s="8"/>
      <c r="AW1261" s="8"/>
      <c r="AX1261" s="8"/>
      <c r="AY1261" s="8"/>
      <c r="AZ1261" s="8"/>
      <c r="BA1261" s="8"/>
      <c r="BB1261" s="8"/>
      <c r="BC1261" s="8"/>
    </row>
    <row r="1262" spans="1:55" x14ac:dyDescent="0.25">
      <c r="A1262" s="45">
        <v>79.5</v>
      </c>
      <c r="B1262" s="47" t="b">
        <v>1</v>
      </c>
      <c r="U1262" s="36"/>
      <c r="V1262" s="36"/>
      <c r="W1262" s="9"/>
      <c r="X1262" s="8"/>
      <c r="Y1262" s="8"/>
      <c r="Z1262" s="8"/>
      <c r="AA1262" s="8"/>
      <c r="AB1262" s="8"/>
      <c r="AC1262" s="8"/>
      <c r="AD1262" s="8"/>
      <c r="AE1262" s="8"/>
      <c r="AG1262" s="36"/>
      <c r="AH1262" s="36"/>
      <c r="AI1262" s="9"/>
      <c r="AJ1262" s="8"/>
      <c r="AK1262" s="8"/>
      <c r="AL1262" s="8"/>
      <c r="AM1262" s="8"/>
      <c r="AN1262" s="8"/>
      <c r="AO1262" s="8"/>
      <c r="AP1262" s="8"/>
      <c r="AQ1262" s="8"/>
      <c r="AS1262" s="36"/>
      <c r="AT1262" s="36"/>
      <c r="AU1262" s="9"/>
      <c r="AV1262" s="8"/>
      <c r="AW1262" s="8"/>
      <c r="AX1262" s="8"/>
      <c r="AY1262" s="8"/>
      <c r="AZ1262" s="8"/>
      <c r="BA1262" s="8"/>
      <c r="BB1262" s="8"/>
      <c r="BC1262" s="8"/>
    </row>
    <row r="1263" spans="1:55" x14ac:dyDescent="0.25">
      <c r="A1263" s="45">
        <v>79</v>
      </c>
      <c r="B1263" s="47" t="b">
        <v>1</v>
      </c>
      <c r="U1263" s="36"/>
      <c r="V1263" s="36"/>
      <c r="W1263" s="9"/>
      <c r="X1263" s="8"/>
      <c r="Y1263" s="8"/>
      <c r="Z1263" s="8"/>
      <c r="AA1263" s="8"/>
      <c r="AB1263" s="8"/>
      <c r="AC1263" s="8"/>
      <c r="AD1263" s="8"/>
      <c r="AE1263" s="8"/>
      <c r="AG1263" s="36"/>
      <c r="AH1263" s="36"/>
      <c r="AI1263" s="9"/>
      <c r="AJ1263" s="8"/>
      <c r="AK1263" s="8"/>
      <c r="AL1263" s="8"/>
      <c r="AM1263" s="8"/>
      <c r="AN1263" s="8"/>
      <c r="AO1263" s="8"/>
      <c r="AP1263" s="8"/>
      <c r="AQ1263" s="8"/>
      <c r="AS1263" s="36"/>
      <c r="AT1263" s="36"/>
      <c r="AU1263" s="9"/>
      <c r="AV1263" s="8"/>
      <c r="AW1263" s="8"/>
      <c r="AX1263" s="8"/>
      <c r="AY1263" s="8"/>
      <c r="AZ1263" s="8"/>
      <c r="BA1263" s="8"/>
      <c r="BB1263" s="8"/>
      <c r="BC1263" s="8"/>
    </row>
    <row r="1264" spans="1:55" x14ac:dyDescent="0.25">
      <c r="A1264" s="45">
        <v>78.7</v>
      </c>
      <c r="B1264" s="47" t="b">
        <v>1</v>
      </c>
      <c r="U1264" s="36"/>
      <c r="V1264" s="36"/>
      <c r="W1264" s="9"/>
      <c r="X1264" s="8"/>
      <c r="Y1264" s="8"/>
      <c r="Z1264" s="8"/>
      <c r="AA1264" s="8"/>
      <c r="AB1264" s="8"/>
      <c r="AC1264" s="8"/>
      <c r="AD1264" s="8"/>
      <c r="AE1264" s="8"/>
      <c r="AG1264" s="36"/>
      <c r="AH1264" s="36"/>
      <c r="AI1264" s="9"/>
      <c r="AJ1264" s="8"/>
      <c r="AK1264" s="8"/>
      <c r="AL1264" s="8"/>
      <c r="AM1264" s="8"/>
      <c r="AN1264" s="8"/>
      <c r="AO1264" s="8"/>
      <c r="AP1264" s="8"/>
      <c r="AQ1264" s="8"/>
      <c r="AS1264" s="36"/>
      <c r="AT1264" s="36"/>
      <c r="AU1264" s="9"/>
      <c r="AV1264" s="8"/>
      <c r="AW1264" s="8"/>
      <c r="AX1264" s="8"/>
      <c r="AY1264" s="8"/>
      <c r="AZ1264" s="8"/>
      <c r="BA1264" s="8"/>
      <c r="BB1264" s="8"/>
      <c r="BC1264" s="8"/>
    </row>
    <row r="1265" spans="1:55" x14ac:dyDescent="0.25">
      <c r="A1265" s="45">
        <v>78.3</v>
      </c>
      <c r="B1265" s="47" t="b">
        <v>1</v>
      </c>
      <c r="U1265" s="36"/>
      <c r="V1265" s="36"/>
      <c r="W1265" s="9"/>
      <c r="X1265" s="8"/>
      <c r="Y1265" s="8"/>
      <c r="Z1265" s="8"/>
      <c r="AA1265" s="8"/>
      <c r="AB1265" s="8"/>
      <c r="AC1265" s="8"/>
      <c r="AD1265" s="8"/>
      <c r="AE1265" s="8"/>
      <c r="AG1265" s="36"/>
      <c r="AH1265" s="36"/>
      <c r="AI1265" s="9"/>
      <c r="AJ1265" s="8"/>
      <c r="AK1265" s="8"/>
      <c r="AL1265" s="8"/>
      <c r="AM1265" s="8"/>
      <c r="AN1265" s="8"/>
      <c r="AO1265" s="8"/>
      <c r="AP1265" s="8"/>
      <c r="AQ1265" s="8"/>
      <c r="AS1265" s="36"/>
      <c r="AT1265" s="36"/>
      <c r="AU1265" s="9"/>
      <c r="AV1265" s="8"/>
      <c r="AW1265" s="8"/>
      <c r="AX1265" s="8"/>
      <c r="AY1265" s="8"/>
      <c r="AZ1265" s="8"/>
      <c r="BA1265" s="8"/>
      <c r="BB1265" s="8"/>
      <c r="BC1265" s="8"/>
    </row>
    <row r="1266" spans="1:55" x14ac:dyDescent="0.25">
      <c r="A1266" s="45">
        <v>78</v>
      </c>
      <c r="B1266" s="47" t="b">
        <v>1</v>
      </c>
      <c r="U1266" s="36"/>
      <c r="V1266" s="36"/>
      <c r="W1266" s="9"/>
      <c r="X1266" s="8"/>
      <c r="Y1266" s="8"/>
      <c r="Z1266" s="8"/>
      <c r="AA1266" s="8"/>
      <c r="AB1266" s="8"/>
      <c r="AC1266" s="8"/>
      <c r="AD1266" s="8"/>
      <c r="AE1266" s="8"/>
      <c r="AG1266" s="36"/>
      <c r="AH1266" s="36"/>
      <c r="AI1266" s="9"/>
      <c r="AJ1266" s="8"/>
      <c r="AK1266" s="8"/>
      <c r="AL1266" s="8"/>
      <c r="AM1266" s="8"/>
      <c r="AN1266" s="8"/>
      <c r="AO1266" s="8"/>
      <c r="AP1266" s="8"/>
      <c r="AQ1266" s="8"/>
      <c r="AS1266" s="36"/>
      <c r="AT1266" s="36"/>
      <c r="AU1266" s="9"/>
      <c r="AV1266" s="8"/>
      <c r="AW1266" s="8"/>
      <c r="AX1266" s="8"/>
      <c r="AY1266" s="8"/>
      <c r="AZ1266" s="8"/>
      <c r="BA1266" s="8"/>
      <c r="BB1266" s="8"/>
      <c r="BC1266" s="8"/>
    </row>
    <row r="1267" spans="1:55" x14ac:dyDescent="0.25">
      <c r="A1267" s="45">
        <v>77.400000000000006</v>
      </c>
      <c r="B1267" s="47" t="b">
        <v>1</v>
      </c>
      <c r="U1267" s="36"/>
      <c r="V1267" s="36"/>
      <c r="W1267" s="9"/>
      <c r="X1267" s="8"/>
      <c r="Y1267" s="8"/>
      <c r="Z1267" s="8"/>
      <c r="AA1267" s="8"/>
      <c r="AB1267" s="8"/>
      <c r="AC1267" s="8"/>
      <c r="AD1267" s="8"/>
      <c r="AE1267" s="8"/>
      <c r="AG1267" s="36"/>
      <c r="AH1267" s="36"/>
      <c r="AI1267" s="9"/>
      <c r="AJ1267" s="8"/>
      <c r="AK1267" s="8"/>
      <c r="AL1267" s="8"/>
      <c r="AM1267" s="8"/>
      <c r="AN1267" s="8"/>
      <c r="AO1267" s="8"/>
      <c r="AP1267" s="8"/>
      <c r="AQ1267" s="8"/>
      <c r="AS1267" s="36"/>
      <c r="AT1267" s="36"/>
      <c r="AU1267" s="9"/>
      <c r="AV1267" s="8"/>
      <c r="AW1267" s="8"/>
      <c r="AX1267" s="8"/>
      <c r="AY1267" s="8"/>
      <c r="AZ1267" s="8"/>
      <c r="BA1267" s="8"/>
      <c r="BB1267" s="8"/>
      <c r="BC1267" s="8"/>
    </row>
    <row r="1268" spans="1:55" x14ac:dyDescent="0.25">
      <c r="A1268" s="45">
        <v>77</v>
      </c>
      <c r="B1268" s="47" t="b">
        <v>1</v>
      </c>
      <c r="U1268" s="36"/>
      <c r="V1268" s="36"/>
      <c r="W1268" s="9"/>
      <c r="X1268" s="8"/>
      <c r="Y1268" s="8"/>
      <c r="Z1268" s="8"/>
      <c r="AA1268" s="8"/>
      <c r="AB1268" s="8"/>
      <c r="AC1268" s="8"/>
      <c r="AD1268" s="8"/>
      <c r="AE1268" s="8"/>
      <c r="AG1268" s="36"/>
      <c r="AH1268" s="36"/>
      <c r="AI1268" s="9"/>
      <c r="AJ1268" s="8"/>
      <c r="AK1268" s="8"/>
      <c r="AL1268" s="8"/>
      <c r="AM1268" s="8"/>
      <c r="AN1268" s="8"/>
      <c r="AO1268" s="8"/>
      <c r="AP1268" s="8"/>
      <c r="AQ1268" s="8"/>
      <c r="AS1268" s="36"/>
      <c r="AT1268" s="36"/>
      <c r="AU1268" s="9"/>
      <c r="AV1268" s="8"/>
      <c r="AW1268" s="8"/>
      <c r="AX1268" s="8"/>
      <c r="AY1268" s="8"/>
      <c r="AZ1268" s="8"/>
      <c r="BA1268" s="8"/>
      <c r="BB1268" s="8"/>
      <c r="BC1268" s="8"/>
    </row>
    <row r="1269" spans="1:55" x14ac:dyDescent="0.25">
      <c r="A1269" s="45">
        <v>76.400000000000006</v>
      </c>
      <c r="B1269" s="47" t="b">
        <v>1</v>
      </c>
      <c r="U1269" s="36"/>
      <c r="V1269" s="36"/>
      <c r="W1269" s="9"/>
      <c r="X1269" s="8"/>
      <c r="Y1269" s="8"/>
      <c r="Z1269" s="8"/>
      <c r="AA1269" s="8"/>
      <c r="AB1269" s="8"/>
      <c r="AC1269" s="8"/>
      <c r="AD1269" s="8"/>
      <c r="AE1269" s="8"/>
      <c r="AG1269" s="36"/>
      <c r="AH1269" s="36"/>
      <c r="AI1269" s="9"/>
      <c r="AJ1269" s="8"/>
      <c r="AK1269" s="8"/>
      <c r="AL1269" s="8"/>
      <c r="AM1269" s="8"/>
      <c r="AN1269" s="8"/>
      <c r="AO1269" s="8"/>
      <c r="AP1269" s="8"/>
      <c r="AQ1269" s="8"/>
      <c r="AS1269" s="36"/>
      <c r="AT1269" s="36"/>
      <c r="AU1269" s="9"/>
      <c r="AV1269" s="8"/>
      <c r="AW1269" s="8"/>
      <c r="AX1269" s="8"/>
      <c r="AY1269" s="8"/>
      <c r="AZ1269" s="8"/>
      <c r="BA1269" s="8"/>
      <c r="BB1269" s="8"/>
      <c r="BC1269" s="8"/>
    </row>
    <row r="1270" spans="1:55" x14ac:dyDescent="0.25">
      <c r="A1270" s="45">
        <v>82.5</v>
      </c>
      <c r="B1270" s="47" t="b">
        <v>1</v>
      </c>
      <c r="U1270" s="36"/>
      <c r="V1270" s="36"/>
      <c r="W1270" s="9"/>
      <c r="X1270" s="8"/>
      <c r="Y1270" s="8"/>
      <c r="Z1270" s="8"/>
      <c r="AA1270" s="8"/>
      <c r="AB1270" s="8"/>
      <c r="AC1270" s="8"/>
      <c r="AD1270" s="8"/>
      <c r="AE1270" s="8"/>
      <c r="AG1270" s="36"/>
      <c r="AH1270" s="36"/>
      <c r="AI1270" s="9"/>
      <c r="AJ1270" s="8"/>
      <c r="AK1270" s="8"/>
      <c r="AL1270" s="8"/>
      <c r="AM1270" s="8"/>
      <c r="AN1270" s="8"/>
      <c r="AO1270" s="8"/>
      <c r="AP1270" s="8"/>
      <c r="AQ1270" s="8"/>
      <c r="AS1270" s="36"/>
      <c r="AT1270" s="36"/>
      <c r="AU1270" s="9"/>
      <c r="AV1270" s="8"/>
      <c r="AW1270" s="8"/>
      <c r="AX1270" s="8"/>
      <c r="AY1270" s="8"/>
      <c r="AZ1270" s="8"/>
      <c r="BA1270" s="8"/>
      <c r="BB1270" s="8"/>
      <c r="BC1270" s="8"/>
    </row>
    <row r="1271" spans="1:55" x14ac:dyDescent="0.25">
      <c r="A1271" s="45">
        <v>82.2</v>
      </c>
      <c r="B1271" s="47" t="b">
        <v>1</v>
      </c>
      <c r="U1271" s="36"/>
      <c r="V1271" s="36"/>
      <c r="W1271" s="9"/>
      <c r="X1271" s="8"/>
      <c r="Y1271" s="8"/>
      <c r="Z1271" s="8"/>
      <c r="AA1271" s="8"/>
      <c r="AB1271" s="8"/>
      <c r="AC1271" s="8"/>
      <c r="AD1271" s="8"/>
      <c r="AE1271" s="8"/>
      <c r="AG1271" s="36"/>
      <c r="AH1271" s="36"/>
      <c r="AI1271" s="9"/>
      <c r="AJ1271" s="8"/>
      <c r="AK1271" s="8"/>
      <c r="AL1271" s="8"/>
      <c r="AM1271" s="8"/>
      <c r="AN1271" s="8"/>
      <c r="AO1271" s="8"/>
      <c r="AP1271" s="8"/>
      <c r="AQ1271" s="8"/>
      <c r="AS1271" s="36"/>
      <c r="AT1271" s="36"/>
      <c r="AU1271" s="9"/>
      <c r="AV1271" s="8"/>
      <c r="AW1271" s="8"/>
      <c r="AX1271" s="8"/>
      <c r="AY1271" s="8"/>
      <c r="AZ1271" s="8"/>
      <c r="BA1271" s="8"/>
      <c r="BB1271" s="8"/>
      <c r="BC1271" s="8"/>
    </row>
    <row r="1272" spans="1:55" x14ac:dyDescent="0.25">
      <c r="A1272" s="45">
        <v>82.1</v>
      </c>
      <c r="B1272" s="47" t="b">
        <v>1</v>
      </c>
      <c r="U1272" s="36"/>
      <c r="V1272" s="36"/>
      <c r="W1272" s="9"/>
      <c r="X1272" s="8"/>
      <c r="Y1272" s="8"/>
      <c r="Z1272" s="8"/>
      <c r="AA1272" s="8"/>
      <c r="AB1272" s="8"/>
      <c r="AC1272" s="8"/>
      <c r="AD1272" s="8"/>
      <c r="AE1272" s="8"/>
      <c r="AG1272" s="36"/>
      <c r="AH1272" s="36"/>
      <c r="AI1272" s="9"/>
      <c r="AJ1272" s="8"/>
      <c r="AK1272" s="8"/>
      <c r="AL1272" s="8"/>
      <c r="AM1272" s="8"/>
      <c r="AN1272" s="8"/>
      <c r="AO1272" s="8"/>
      <c r="AP1272" s="8"/>
      <c r="AQ1272" s="8"/>
      <c r="AS1272" s="36"/>
      <c r="AT1272" s="36"/>
      <c r="AU1272" s="9"/>
      <c r="AV1272" s="8"/>
      <c r="AW1272" s="8"/>
      <c r="AX1272" s="8"/>
      <c r="AY1272" s="8"/>
      <c r="AZ1272" s="8"/>
      <c r="BA1272" s="8"/>
      <c r="BB1272" s="8"/>
      <c r="BC1272" s="8"/>
    </row>
    <row r="1273" spans="1:55" x14ac:dyDescent="0.25">
      <c r="A1273" s="45">
        <v>81.8</v>
      </c>
      <c r="B1273" s="47" t="b">
        <v>1</v>
      </c>
      <c r="U1273" s="36"/>
      <c r="V1273" s="36"/>
      <c r="W1273" s="9"/>
      <c r="X1273" s="8"/>
      <c r="Y1273" s="8"/>
      <c r="Z1273" s="8"/>
      <c r="AA1273" s="8"/>
      <c r="AB1273" s="8"/>
      <c r="AC1273" s="8"/>
      <c r="AD1273" s="8"/>
      <c r="AE1273" s="8"/>
      <c r="AG1273" s="36"/>
      <c r="AH1273" s="36"/>
      <c r="AI1273" s="9"/>
      <c r="AJ1273" s="8"/>
      <c r="AK1273" s="8"/>
      <c r="AL1273" s="8"/>
      <c r="AM1273" s="8"/>
      <c r="AN1273" s="8"/>
      <c r="AO1273" s="8"/>
      <c r="AP1273" s="8"/>
      <c r="AQ1273" s="8"/>
      <c r="AS1273" s="36"/>
      <c r="AT1273" s="36"/>
      <c r="AU1273" s="9"/>
      <c r="AV1273" s="8"/>
      <c r="AW1273" s="8"/>
      <c r="AX1273" s="8"/>
      <c r="AY1273" s="8"/>
      <c r="AZ1273" s="8"/>
      <c r="BA1273" s="8"/>
      <c r="BB1273" s="8"/>
      <c r="BC1273" s="8"/>
    </row>
    <row r="1274" spans="1:55" x14ac:dyDescent="0.25">
      <c r="A1274" s="45">
        <v>81.8</v>
      </c>
      <c r="B1274" s="47" t="b">
        <v>1</v>
      </c>
      <c r="U1274" s="36"/>
      <c r="V1274" s="36"/>
      <c r="W1274" s="9"/>
      <c r="X1274" s="8"/>
      <c r="Y1274" s="8"/>
      <c r="Z1274" s="8"/>
      <c r="AA1274" s="8"/>
      <c r="AB1274" s="8"/>
      <c r="AC1274" s="8"/>
      <c r="AD1274" s="8"/>
      <c r="AE1274" s="8"/>
      <c r="AG1274" s="36"/>
      <c r="AH1274" s="36"/>
      <c r="AI1274" s="9"/>
      <c r="AJ1274" s="8"/>
      <c r="AK1274" s="8"/>
      <c r="AL1274" s="8"/>
      <c r="AM1274" s="8"/>
      <c r="AN1274" s="8"/>
      <c r="AO1274" s="8"/>
      <c r="AP1274" s="8"/>
      <c r="AQ1274" s="8"/>
      <c r="AS1274" s="36"/>
      <c r="AT1274" s="36"/>
      <c r="AU1274" s="9"/>
      <c r="AV1274" s="8"/>
      <c r="AW1274" s="8"/>
      <c r="AX1274" s="8"/>
      <c r="AY1274" s="8"/>
      <c r="AZ1274" s="8"/>
      <c r="BA1274" s="8"/>
      <c r="BB1274" s="8"/>
      <c r="BC1274" s="8"/>
    </row>
    <row r="1275" spans="1:55" x14ac:dyDescent="0.25">
      <c r="A1275" s="45">
        <v>81.7</v>
      </c>
      <c r="B1275" s="47" t="b">
        <v>1</v>
      </c>
      <c r="U1275" s="36"/>
      <c r="V1275" s="36"/>
      <c r="W1275" s="9"/>
      <c r="X1275" s="8"/>
      <c r="Y1275" s="8"/>
      <c r="Z1275" s="8"/>
      <c r="AA1275" s="8"/>
      <c r="AB1275" s="8"/>
      <c r="AC1275" s="8"/>
      <c r="AD1275" s="8"/>
      <c r="AE1275" s="8"/>
      <c r="AG1275" s="36"/>
      <c r="AH1275" s="36"/>
      <c r="AI1275" s="9"/>
      <c r="AJ1275" s="8"/>
      <c r="AK1275" s="8"/>
      <c r="AL1275" s="8"/>
      <c r="AM1275" s="8"/>
      <c r="AN1275" s="8"/>
      <c r="AO1275" s="8"/>
      <c r="AP1275" s="8"/>
      <c r="AQ1275" s="8"/>
      <c r="AS1275" s="36"/>
      <c r="AT1275" s="36"/>
      <c r="AU1275" s="9"/>
      <c r="AV1275" s="8"/>
      <c r="AW1275" s="8"/>
      <c r="AX1275" s="8"/>
      <c r="AY1275" s="8"/>
      <c r="AZ1275" s="8"/>
      <c r="BA1275" s="8"/>
      <c r="BB1275" s="8"/>
      <c r="BC1275" s="8"/>
    </row>
    <row r="1276" spans="1:55" x14ac:dyDescent="0.25">
      <c r="A1276" s="45">
        <v>81.5</v>
      </c>
      <c r="B1276" s="47" t="b">
        <v>1</v>
      </c>
      <c r="U1276" s="36"/>
      <c r="V1276" s="36"/>
      <c r="W1276" s="9"/>
      <c r="X1276" s="8"/>
      <c r="Y1276" s="8"/>
      <c r="Z1276" s="8"/>
      <c r="AA1276" s="8"/>
      <c r="AB1276" s="8"/>
      <c r="AC1276" s="8"/>
      <c r="AD1276" s="8"/>
      <c r="AE1276" s="8"/>
      <c r="AG1276" s="36"/>
      <c r="AH1276" s="36"/>
      <c r="AI1276" s="9"/>
      <c r="AJ1276" s="8"/>
      <c r="AK1276" s="8"/>
      <c r="AL1276" s="8"/>
      <c r="AM1276" s="8"/>
      <c r="AN1276" s="8"/>
      <c r="AO1276" s="8"/>
      <c r="AP1276" s="8"/>
      <c r="AQ1276" s="8"/>
      <c r="AS1276" s="36"/>
      <c r="AT1276" s="36"/>
      <c r="AU1276" s="9"/>
      <c r="AV1276" s="8"/>
      <c r="AW1276" s="8"/>
      <c r="AX1276" s="8"/>
      <c r="AY1276" s="8"/>
      <c r="AZ1276" s="8"/>
      <c r="BA1276" s="8"/>
      <c r="BB1276" s="8"/>
      <c r="BC1276" s="8"/>
    </row>
    <row r="1277" spans="1:55" x14ac:dyDescent="0.25">
      <c r="A1277" s="45">
        <v>81</v>
      </c>
      <c r="B1277" s="47" t="b">
        <v>1</v>
      </c>
      <c r="U1277" s="36"/>
      <c r="V1277" s="36"/>
      <c r="W1277" s="9"/>
      <c r="X1277" s="8"/>
      <c r="Y1277" s="8"/>
      <c r="Z1277" s="8"/>
      <c r="AA1277" s="8"/>
      <c r="AB1277" s="8"/>
      <c r="AC1277" s="8"/>
      <c r="AD1277" s="8"/>
      <c r="AE1277" s="8"/>
      <c r="AG1277" s="36"/>
      <c r="AH1277" s="36"/>
      <c r="AI1277" s="9"/>
      <c r="AJ1277" s="8"/>
      <c r="AK1277" s="8"/>
      <c r="AL1277" s="8"/>
      <c r="AM1277" s="8"/>
      <c r="AN1277" s="8"/>
      <c r="AO1277" s="8"/>
      <c r="AP1277" s="8"/>
      <c r="AQ1277" s="8"/>
      <c r="AS1277" s="36"/>
      <c r="AT1277" s="36"/>
      <c r="AU1277" s="9"/>
      <c r="AV1277" s="8"/>
      <c r="AW1277" s="8"/>
      <c r="AX1277" s="8"/>
      <c r="AY1277" s="8"/>
      <c r="AZ1277" s="8"/>
      <c r="BA1277" s="8"/>
      <c r="BB1277" s="8"/>
      <c r="BC1277" s="8"/>
    </row>
    <row r="1278" spans="1:55" x14ac:dyDescent="0.25">
      <c r="A1278" s="45">
        <v>84</v>
      </c>
      <c r="B1278" s="47" t="b">
        <v>1</v>
      </c>
      <c r="U1278" s="36"/>
      <c r="V1278" s="36"/>
      <c r="W1278" s="9"/>
      <c r="X1278" s="8"/>
      <c r="Y1278" s="8"/>
      <c r="Z1278" s="8"/>
      <c r="AA1278" s="8"/>
      <c r="AB1278" s="8"/>
      <c r="AC1278" s="8"/>
      <c r="AD1278" s="8"/>
      <c r="AE1278" s="8"/>
      <c r="AG1278" s="36"/>
      <c r="AH1278" s="36"/>
      <c r="AI1278" s="9"/>
      <c r="AJ1278" s="8"/>
      <c r="AK1278" s="8"/>
      <c r="AL1278" s="8"/>
      <c r="AM1278" s="8"/>
      <c r="AN1278" s="8"/>
      <c r="AO1278" s="8"/>
      <c r="AP1278" s="8"/>
      <c r="AQ1278" s="8"/>
      <c r="AS1278" s="36"/>
      <c r="AT1278" s="36"/>
      <c r="AU1278" s="9"/>
      <c r="AV1278" s="8"/>
      <c r="AW1278" s="8"/>
      <c r="AX1278" s="8"/>
      <c r="AY1278" s="8"/>
      <c r="AZ1278" s="8"/>
      <c r="BA1278" s="8"/>
      <c r="BB1278" s="8"/>
      <c r="BC1278" s="8"/>
    </row>
    <row r="1279" spans="1:55" x14ac:dyDescent="0.25">
      <c r="A1279" s="45">
        <v>84</v>
      </c>
      <c r="B1279" s="47" t="b">
        <v>1</v>
      </c>
      <c r="U1279" s="36"/>
      <c r="V1279" s="36"/>
      <c r="W1279" s="9"/>
      <c r="X1279" s="8"/>
      <c r="Y1279" s="8"/>
      <c r="Z1279" s="8"/>
      <c r="AA1279" s="8"/>
      <c r="AB1279" s="8"/>
      <c r="AC1279" s="8"/>
      <c r="AD1279" s="8"/>
      <c r="AE1279" s="8"/>
      <c r="AG1279" s="36"/>
      <c r="AH1279" s="36"/>
      <c r="AI1279" s="9"/>
      <c r="AJ1279" s="8"/>
      <c r="AK1279" s="8"/>
      <c r="AL1279" s="8"/>
      <c r="AM1279" s="8"/>
      <c r="AN1279" s="8"/>
      <c r="AO1279" s="8"/>
      <c r="AP1279" s="8"/>
      <c r="AQ1279" s="8"/>
      <c r="AS1279" s="36"/>
      <c r="AT1279" s="36"/>
      <c r="AU1279" s="9"/>
      <c r="AV1279" s="8"/>
      <c r="AW1279" s="8"/>
      <c r="AX1279" s="8"/>
      <c r="AY1279" s="8"/>
      <c r="AZ1279" s="8"/>
      <c r="BA1279" s="8"/>
      <c r="BB1279" s="8"/>
      <c r="BC1279" s="8"/>
    </row>
    <row r="1280" spans="1:55" x14ac:dyDescent="0.25">
      <c r="A1280" s="45">
        <v>80</v>
      </c>
      <c r="B1280" s="47" t="b">
        <v>1</v>
      </c>
      <c r="U1280" s="36"/>
      <c r="V1280" s="36"/>
      <c r="W1280" s="9"/>
      <c r="X1280" s="8"/>
      <c r="Y1280" s="8"/>
      <c r="Z1280" s="8"/>
      <c r="AA1280" s="8"/>
      <c r="AB1280" s="8"/>
      <c r="AC1280" s="8"/>
      <c r="AD1280" s="8"/>
      <c r="AE1280" s="8"/>
      <c r="AG1280" s="36"/>
      <c r="AH1280" s="36"/>
      <c r="AI1280" s="9"/>
      <c r="AJ1280" s="8"/>
      <c r="AK1280" s="8"/>
      <c r="AL1280" s="8"/>
      <c r="AM1280" s="8"/>
      <c r="AN1280" s="8"/>
      <c r="AO1280" s="8"/>
      <c r="AP1280" s="8"/>
      <c r="AQ1280" s="8"/>
      <c r="AS1280" s="36"/>
      <c r="AT1280" s="36"/>
      <c r="AU1280" s="9"/>
      <c r="AV1280" s="8"/>
      <c r="AW1280" s="8"/>
      <c r="AX1280" s="8"/>
      <c r="AY1280" s="8"/>
      <c r="AZ1280" s="8"/>
      <c r="BA1280" s="8"/>
      <c r="BB1280" s="8"/>
      <c r="BC1280" s="8"/>
    </row>
    <row r="1281" spans="1:55" x14ac:dyDescent="0.25">
      <c r="A1281" s="45">
        <v>81</v>
      </c>
      <c r="B1281" s="47" t="b">
        <v>1</v>
      </c>
      <c r="U1281" s="36"/>
      <c r="V1281" s="36"/>
      <c r="W1281" s="9"/>
      <c r="X1281" s="8"/>
      <c r="Y1281" s="8"/>
      <c r="Z1281" s="8"/>
      <c r="AA1281" s="8"/>
      <c r="AB1281" s="8"/>
      <c r="AC1281" s="8"/>
      <c r="AD1281" s="8"/>
      <c r="AE1281" s="8"/>
      <c r="AG1281" s="36"/>
      <c r="AH1281" s="36"/>
      <c r="AI1281" s="9"/>
      <c r="AJ1281" s="8"/>
      <c r="AK1281" s="8"/>
      <c r="AL1281" s="8"/>
      <c r="AM1281" s="8"/>
      <c r="AN1281" s="8"/>
      <c r="AO1281" s="8"/>
      <c r="AP1281" s="8"/>
      <c r="AQ1281" s="8"/>
      <c r="AS1281" s="36"/>
      <c r="AT1281" s="36"/>
      <c r="AU1281" s="9"/>
      <c r="AV1281" s="8"/>
      <c r="AW1281" s="8"/>
      <c r="AX1281" s="8"/>
      <c r="AY1281" s="8"/>
      <c r="AZ1281" s="8"/>
      <c r="BA1281" s="8"/>
      <c r="BB1281" s="8"/>
      <c r="BC1281" s="8"/>
    </row>
    <row r="1282" spans="1:55" x14ac:dyDescent="0.25">
      <c r="A1282" s="45">
        <v>79.7</v>
      </c>
      <c r="B1282" s="47" t="b">
        <v>1</v>
      </c>
      <c r="U1282" s="36"/>
      <c r="V1282" s="36"/>
      <c r="W1282" s="9"/>
      <c r="X1282" s="8"/>
      <c r="Y1282" s="8"/>
      <c r="Z1282" s="8"/>
      <c r="AA1282" s="8"/>
      <c r="AB1282" s="8"/>
      <c r="AC1282" s="8"/>
      <c r="AD1282" s="8"/>
      <c r="AE1282" s="8"/>
      <c r="AG1282" s="36"/>
      <c r="AH1282" s="36"/>
      <c r="AI1282" s="9"/>
      <c r="AJ1282" s="8"/>
      <c r="AK1282" s="8"/>
      <c r="AL1282" s="8"/>
      <c r="AM1282" s="8"/>
      <c r="AN1282" s="8"/>
      <c r="AO1282" s="8"/>
      <c r="AP1282" s="8"/>
      <c r="AQ1282" s="8"/>
      <c r="AS1282" s="36"/>
      <c r="AT1282" s="36"/>
      <c r="AU1282" s="9"/>
      <c r="AV1282" s="8"/>
      <c r="AW1282" s="8"/>
      <c r="AX1282" s="8"/>
      <c r="AY1282" s="8"/>
      <c r="AZ1282" s="8"/>
      <c r="BA1282" s="8"/>
      <c r="BB1282" s="8"/>
      <c r="BC1282" s="8"/>
    </row>
    <row r="1283" spans="1:55" x14ac:dyDescent="0.25">
      <c r="A1283" s="45">
        <v>79.3</v>
      </c>
      <c r="B1283" s="47" t="b">
        <v>1</v>
      </c>
      <c r="U1283" s="36"/>
      <c r="V1283" s="36"/>
      <c r="W1283" s="9"/>
      <c r="X1283" s="8"/>
      <c r="Y1283" s="8"/>
      <c r="Z1283" s="8"/>
      <c r="AA1283" s="8"/>
      <c r="AB1283" s="8"/>
      <c r="AC1283" s="8"/>
      <c r="AD1283" s="8"/>
      <c r="AE1283" s="8"/>
      <c r="AG1283" s="36"/>
      <c r="AH1283" s="36"/>
      <c r="AI1283" s="9"/>
      <c r="AJ1283" s="8"/>
      <c r="AK1283" s="8"/>
      <c r="AL1283" s="8"/>
      <c r="AM1283" s="8"/>
      <c r="AN1283" s="8"/>
      <c r="AO1283" s="8"/>
      <c r="AP1283" s="8"/>
      <c r="AQ1283" s="8"/>
      <c r="AS1283" s="36"/>
      <c r="AT1283" s="36"/>
      <c r="AU1283" s="9"/>
      <c r="AV1283" s="8"/>
      <c r="AW1283" s="8"/>
      <c r="AX1283" s="8"/>
      <c r="AY1283" s="8"/>
      <c r="AZ1283" s="8"/>
      <c r="BA1283" s="8"/>
      <c r="BB1283" s="8"/>
      <c r="BC1283" s="8"/>
    </row>
    <row r="1284" spans="1:55" x14ac:dyDescent="0.25">
      <c r="A1284" s="45">
        <v>79.3</v>
      </c>
      <c r="B1284" s="47" t="b">
        <v>1</v>
      </c>
      <c r="U1284" s="36"/>
      <c r="V1284" s="36"/>
      <c r="W1284" s="9"/>
      <c r="X1284" s="8"/>
      <c r="Y1284" s="8"/>
      <c r="Z1284" s="8"/>
      <c r="AA1284" s="8"/>
      <c r="AB1284" s="8"/>
      <c r="AC1284" s="8"/>
      <c r="AD1284" s="8"/>
      <c r="AE1284" s="8"/>
      <c r="AG1284" s="36"/>
      <c r="AH1284" s="36"/>
      <c r="AI1284" s="9"/>
      <c r="AJ1284" s="8"/>
      <c r="AK1284" s="8"/>
      <c r="AL1284" s="8"/>
      <c r="AM1284" s="8"/>
      <c r="AN1284" s="8"/>
      <c r="AO1284" s="8"/>
      <c r="AP1284" s="8"/>
      <c r="AQ1284" s="8"/>
      <c r="AS1284" s="36"/>
      <c r="AT1284" s="36"/>
      <c r="AU1284" s="9"/>
      <c r="AV1284" s="8"/>
      <c r="AW1284" s="8"/>
      <c r="AX1284" s="8"/>
      <c r="AY1284" s="8"/>
      <c r="AZ1284" s="8"/>
      <c r="BA1284" s="8"/>
      <c r="BB1284" s="8"/>
      <c r="BC1284" s="8"/>
    </row>
    <row r="1285" spans="1:55" x14ac:dyDescent="0.25">
      <c r="A1285" s="45">
        <v>78.900000000000006</v>
      </c>
      <c r="B1285" s="47" t="b">
        <v>1</v>
      </c>
      <c r="U1285" s="36"/>
      <c r="V1285" s="36"/>
      <c r="W1285" s="9"/>
      <c r="X1285" s="8"/>
      <c r="Y1285" s="8"/>
      <c r="Z1285" s="8"/>
      <c r="AA1285" s="8"/>
      <c r="AB1285" s="8"/>
      <c r="AC1285" s="8"/>
      <c r="AD1285" s="8"/>
      <c r="AE1285" s="8"/>
      <c r="AG1285" s="36"/>
      <c r="AH1285" s="36"/>
      <c r="AI1285" s="9"/>
      <c r="AJ1285" s="8"/>
      <c r="AK1285" s="8"/>
      <c r="AL1285" s="8"/>
      <c r="AM1285" s="8"/>
      <c r="AN1285" s="8"/>
      <c r="AO1285" s="8"/>
      <c r="AP1285" s="8"/>
      <c r="AQ1285" s="8"/>
      <c r="AS1285" s="36"/>
      <c r="AT1285" s="36"/>
      <c r="AU1285" s="9"/>
      <c r="AV1285" s="8"/>
      <c r="AW1285" s="8"/>
      <c r="AX1285" s="8"/>
      <c r="AY1285" s="8"/>
      <c r="AZ1285" s="8"/>
      <c r="BA1285" s="8"/>
      <c r="BB1285" s="8"/>
      <c r="BC1285" s="8"/>
    </row>
    <row r="1286" spans="1:55" x14ac:dyDescent="0.25">
      <c r="A1286" s="45">
        <v>82.7</v>
      </c>
      <c r="B1286" s="47" t="b">
        <v>1</v>
      </c>
      <c r="U1286" s="36"/>
      <c r="V1286" s="36"/>
      <c r="W1286" s="9"/>
      <c r="X1286" s="8"/>
      <c r="Y1286" s="8"/>
      <c r="Z1286" s="8"/>
      <c r="AA1286" s="8"/>
      <c r="AB1286" s="8"/>
      <c r="AC1286" s="8"/>
      <c r="AD1286" s="8"/>
      <c r="AE1286" s="8"/>
      <c r="AG1286" s="36"/>
      <c r="AH1286" s="36"/>
      <c r="AI1286" s="9"/>
      <c r="AJ1286" s="8"/>
      <c r="AK1286" s="8"/>
      <c r="AL1286" s="8"/>
      <c r="AM1286" s="8"/>
      <c r="AN1286" s="8"/>
      <c r="AO1286" s="8"/>
      <c r="AP1286" s="8"/>
      <c r="AQ1286" s="8"/>
      <c r="AS1286" s="36"/>
      <c r="AT1286" s="36"/>
      <c r="AU1286" s="9"/>
      <c r="AV1286" s="8"/>
      <c r="AW1286" s="8"/>
      <c r="AX1286" s="8"/>
      <c r="AY1286" s="8"/>
      <c r="AZ1286" s="8"/>
      <c r="BA1286" s="8"/>
      <c r="BB1286" s="8"/>
      <c r="BC1286" s="8"/>
    </row>
    <row r="1287" spans="1:55" x14ac:dyDescent="0.25">
      <c r="A1287" s="45">
        <v>82.5</v>
      </c>
      <c r="B1287" s="47" t="b">
        <v>1</v>
      </c>
      <c r="U1287" s="36"/>
      <c r="V1287" s="36"/>
      <c r="W1287" s="9"/>
      <c r="X1287" s="8"/>
      <c r="Y1287" s="8"/>
      <c r="Z1287" s="8"/>
      <c r="AA1287" s="8"/>
      <c r="AB1287" s="8"/>
      <c r="AC1287" s="8"/>
      <c r="AD1287" s="8"/>
      <c r="AE1287" s="8"/>
      <c r="AG1287" s="36"/>
      <c r="AH1287" s="36"/>
      <c r="AI1287" s="9"/>
      <c r="AJ1287" s="8"/>
      <c r="AK1287" s="8"/>
      <c r="AL1287" s="8"/>
      <c r="AM1287" s="8"/>
      <c r="AN1287" s="8"/>
      <c r="AO1287" s="8"/>
      <c r="AP1287" s="8"/>
      <c r="AQ1287" s="8"/>
      <c r="AS1287" s="36"/>
      <c r="AT1287" s="36"/>
      <c r="AU1287" s="9"/>
      <c r="AV1287" s="8"/>
      <c r="AW1287" s="8"/>
      <c r="AX1287" s="8"/>
      <c r="AY1287" s="8"/>
      <c r="AZ1287" s="8"/>
      <c r="BA1287" s="8"/>
      <c r="BB1287" s="8"/>
      <c r="BC1287" s="8"/>
    </row>
    <row r="1288" spans="1:55" x14ac:dyDescent="0.25">
      <c r="A1288" s="45">
        <v>82.3</v>
      </c>
      <c r="B1288" s="47" t="b">
        <v>1</v>
      </c>
      <c r="U1288" s="36"/>
      <c r="V1288" s="36"/>
      <c r="W1288" s="9"/>
      <c r="X1288" s="8"/>
      <c r="Y1288" s="8"/>
      <c r="Z1288" s="8"/>
      <c r="AA1288" s="8"/>
      <c r="AB1288" s="8"/>
      <c r="AC1288" s="8"/>
      <c r="AD1288" s="8"/>
      <c r="AE1288" s="8"/>
      <c r="AG1288" s="36"/>
      <c r="AH1288" s="36"/>
      <c r="AI1288" s="9"/>
      <c r="AJ1288" s="8"/>
      <c r="AK1288" s="8"/>
      <c r="AL1288" s="8"/>
      <c r="AM1288" s="8"/>
      <c r="AN1288" s="8"/>
      <c r="AO1288" s="8"/>
      <c r="AP1288" s="8"/>
      <c r="AQ1288" s="8"/>
      <c r="AS1288" s="36"/>
      <c r="AT1288" s="36"/>
      <c r="AU1288" s="9"/>
      <c r="AV1288" s="8"/>
      <c r="AW1288" s="8"/>
      <c r="AX1288" s="8"/>
      <c r="AY1288" s="8"/>
      <c r="AZ1288" s="8"/>
      <c r="BA1288" s="8"/>
      <c r="BB1288" s="8"/>
      <c r="BC1288" s="8"/>
    </row>
    <row r="1289" spans="1:55" x14ac:dyDescent="0.25">
      <c r="A1289" s="45">
        <v>82</v>
      </c>
      <c r="B1289" s="47" t="b">
        <v>1</v>
      </c>
      <c r="U1289" s="36"/>
      <c r="V1289" s="36"/>
      <c r="W1289" s="9"/>
      <c r="X1289" s="8"/>
      <c r="Y1289" s="8"/>
      <c r="Z1289" s="8"/>
      <c r="AA1289" s="8"/>
      <c r="AB1289" s="8"/>
      <c r="AC1289" s="8"/>
      <c r="AD1289" s="8"/>
      <c r="AE1289" s="8"/>
      <c r="AG1289" s="36"/>
      <c r="AH1289" s="36"/>
      <c r="AI1289" s="9"/>
      <c r="AJ1289" s="8"/>
      <c r="AK1289" s="8"/>
      <c r="AL1289" s="8"/>
      <c r="AM1289" s="8"/>
      <c r="AN1289" s="8"/>
      <c r="AO1289" s="8"/>
      <c r="AP1289" s="8"/>
      <c r="AQ1289" s="8"/>
      <c r="AS1289" s="36"/>
      <c r="AT1289" s="36"/>
      <c r="AU1289" s="9"/>
      <c r="AV1289" s="8"/>
      <c r="AW1289" s="8"/>
      <c r="AX1289" s="8"/>
      <c r="AY1289" s="8"/>
      <c r="AZ1289" s="8"/>
      <c r="BA1289" s="8"/>
      <c r="BB1289" s="8"/>
      <c r="BC1289" s="8"/>
    </row>
    <row r="1290" spans="1:55" x14ac:dyDescent="0.25">
      <c r="A1290" s="45">
        <v>82</v>
      </c>
      <c r="B1290" s="47" t="b">
        <v>1</v>
      </c>
      <c r="U1290" s="36"/>
      <c r="V1290" s="36"/>
      <c r="W1290" s="9"/>
      <c r="X1290" s="8"/>
      <c r="Y1290" s="8"/>
      <c r="Z1290" s="8"/>
      <c r="AA1290" s="8"/>
      <c r="AB1290" s="8"/>
      <c r="AC1290" s="8"/>
      <c r="AD1290" s="8"/>
      <c r="AE1290" s="8"/>
      <c r="AG1290" s="36"/>
      <c r="AH1290" s="36"/>
      <c r="AI1290" s="9"/>
      <c r="AJ1290" s="8"/>
      <c r="AK1290" s="8"/>
      <c r="AL1290" s="8"/>
      <c r="AM1290" s="8"/>
      <c r="AN1290" s="8"/>
      <c r="AO1290" s="8"/>
      <c r="AP1290" s="8"/>
      <c r="AQ1290" s="8"/>
      <c r="AS1290" s="36"/>
      <c r="AT1290" s="36"/>
      <c r="AU1290" s="9"/>
      <c r="AV1290" s="8"/>
      <c r="AW1290" s="8"/>
      <c r="AX1290" s="8"/>
      <c r="AY1290" s="8"/>
      <c r="AZ1290" s="8"/>
      <c r="BA1290" s="8"/>
      <c r="BB1290" s="8"/>
      <c r="BC1290" s="8"/>
    </row>
    <row r="1291" spans="1:55" x14ac:dyDescent="0.25">
      <c r="A1291" s="45">
        <v>81.8</v>
      </c>
      <c r="B1291" s="47" t="b">
        <v>1</v>
      </c>
      <c r="U1291" s="36"/>
      <c r="V1291" s="36"/>
      <c r="W1291" s="9"/>
      <c r="X1291" s="8"/>
      <c r="Y1291" s="8"/>
      <c r="Z1291" s="8"/>
      <c r="AA1291" s="8"/>
      <c r="AB1291" s="8"/>
      <c r="AC1291" s="8"/>
      <c r="AD1291" s="8"/>
      <c r="AE1291" s="8"/>
      <c r="AG1291" s="36"/>
      <c r="AH1291" s="36"/>
      <c r="AI1291" s="9"/>
      <c r="AJ1291" s="8"/>
      <c r="AK1291" s="8"/>
      <c r="AL1291" s="8"/>
      <c r="AM1291" s="8"/>
      <c r="AN1291" s="8"/>
      <c r="AO1291" s="8"/>
      <c r="AP1291" s="8"/>
      <c r="AQ1291" s="8"/>
      <c r="AS1291" s="36"/>
      <c r="AT1291" s="36"/>
      <c r="AU1291" s="9"/>
      <c r="AV1291" s="8"/>
      <c r="AW1291" s="8"/>
      <c r="AX1291" s="8"/>
      <c r="AY1291" s="8"/>
      <c r="AZ1291" s="8"/>
      <c r="BA1291" s="8"/>
      <c r="BB1291" s="8"/>
      <c r="BC1291" s="8"/>
    </row>
    <row r="1292" spans="1:55" x14ac:dyDescent="0.25">
      <c r="A1292" s="45">
        <v>81.599999999999994</v>
      </c>
      <c r="B1292" s="47" t="b">
        <v>1</v>
      </c>
      <c r="U1292" s="36"/>
      <c r="V1292" s="36"/>
      <c r="W1292" s="9"/>
      <c r="X1292" s="8"/>
      <c r="Y1292" s="8"/>
      <c r="Z1292" s="8"/>
      <c r="AA1292" s="8"/>
      <c r="AB1292" s="8"/>
      <c r="AC1292" s="8"/>
      <c r="AD1292" s="8"/>
      <c r="AE1292" s="8"/>
      <c r="AG1292" s="36"/>
      <c r="AH1292" s="36"/>
      <c r="AI1292" s="9"/>
      <c r="AJ1292" s="8"/>
      <c r="AK1292" s="8"/>
      <c r="AL1292" s="8"/>
      <c r="AM1292" s="8"/>
      <c r="AN1292" s="8"/>
      <c r="AO1292" s="8"/>
      <c r="AP1292" s="8"/>
      <c r="AQ1292" s="8"/>
      <c r="AS1292" s="36"/>
      <c r="AT1292" s="36"/>
      <c r="AU1292" s="9"/>
      <c r="AV1292" s="8"/>
      <c r="AW1292" s="8"/>
      <c r="AX1292" s="8"/>
      <c r="AY1292" s="8"/>
      <c r="AZ1292" s="8"/>
      <c r="BA1292" s="8"/>
      <c r="BB1292" s="8"/>
      <c r="BC1292" s="8"/>
    </row>
    <row r="1293" spans="1:55" x14ac:dyDescent="0.25">
      <c r="A1293" s="45">
        <v>81.5</v>
      </c>
      <c r="B1293" s="47" t="b">
        <v>1</v>
      </c>
      <c r="U1293" s="36"/>
      <c r="V1293" s="36"/>
      <c r="W1293" s="9"/>
      <c r="X1293" s="8"/>
      <c r="Y1293" s="8"/>
      <c r="Z1293" s="8"/>
      <c r="AA1293" s="8"/>
      <c r="AB1293" s="8"/>
      <c r="AC1293" s="8"/>
      <c r="AD1293" s="8"/>
      <c r="AE1293" s="8"/>
      <c r="AG1293" s="36"/>
      <c r="AH1293" s="36"/>
      <c r="AI1293" s="9"/>
      <c r="AJ1293" s="8"/>
      <c r="AK1293" s="8"/>
      <c r="AL1293" s="8"/>
      <c r="AM1293" s="8"/>
      <c r="AN1293" s="8"/>
      <c r="AO1293" s="8"/>
      <c r="AP1293" s="8"/>
      <c r="AQ1293" s="8"/>
      <c r="AS1293" s="36"/>
      <c r="AT1293" s="36"/>
      <c r="AU1293" s="9"/>
      <c r="AV1293" s="8"/>
      <c r="AW1293" s="8"/>
      <c r="AX1293" s="8"/>
      <c r="AY1293" s="8"/>
      <c r="AZ1293" s="8"/>
      <c r="BA1293" s="8"/>
      <c r="BB1293" s="8"/>
      <c r="BC1293" s="8"/>
    </row>
    <row r="1294" spans="1:55" x14ac:dyDescent="0.25">
      <c r="A1294" s="45">
        <v>81.3</v>
      </c>
      <c r="B1294" s="47" t="b">
        <v>1</v>
      </c>
      <c r="U1294" s="36"/>
      <c r="V1294" s="36"/>
      <c r="W1294" s="9"/>
      <c r="X1294" s="8"/>
      <c r="Y1294" s="8"/>
      <c r="Z1294" s="8"/>
      <c r="AA1294" s="8"/>
      <c r="AB1294" s="8"/>
      <c r="AC1294" s="8"/>
      <c r="AD1294" s="8"/>
      <c r="AE1294" s="8"/>
      <c r="AG1294" s="36"/>
      <c r="AH1294" s="36"/>
      <c r="AI1294" s="9"/>
      <c r="AJ1294" s="8"/>
      <c r="AK1294" s="8"/>
      <c r="AL1294" s="8"/>
      <c r="AM1294" s="8"/>
      <c r="AN1294" s="8"/>
      <c r="AO1294" s="8"/>
      <c r="AP1294" s="8"/>
      <c r="AQ1294" s="8"/>
      <c r="AS1294" s="36"/>
      <c r="AT1294" s="36"/>
      <c r="AU1294" s="9"/>
      <c r="AV1294" s="8"/>
      <c r="AW1294" s="8"/>
      <c r="AX1294" s="8"/>
      <c r="AY1294" s="8"/>
      <c r="AZ1294" s="8"/>
      <c r="BA1294" s="8"/>
      <c r="BB1294" s="8"/>
      <c r="BC1294" s="8"/>
    </row>
    <row r="1295" spans="1:55" x14ac:dyDescent="0.25">
      <c r="A1295" s="45">
        <v>81.2</v>
      </c>
      <c r="B1295" s="47" t="b">
        <v>1</v>
      </c>
      <c r="U1295" s="36"/>
      <c r="V1295" s="36"/>
      <c r="W1295" s="9"/>
      <c r="X1295" s="8"/>
      <c r="Y1295" s="8"/>
      <c r="Z1295" s="8"/>
      <c r="AA1295" s="8"/>
      <c r="AB1295" s="8"/>
      <c r="AC1295" s="8"/>
      <c r="AD1295" s="8"/>
      <c r="AE1295" s="8"/>
      <c r="AG1295" s="36"/>
      <c r="AH1295" s="36"/>
      <c r="AI1295" s="9"/>
      <c r="AJ1295" s="8"/>
      <c r="AK1295" s="8"/>
      <c r="AL1295" s="8"/>
      <c r="AM1295" s="8"/>
      <c r="AN1295" s="8"/>
      <c r="AO1295" s="8"/>
      <c r="AP1295" s="8"/>
      <c r="AQ1295" s="8"/>
      <c r="AS1295" s="36"/>
      <c r="AT1295" s="36"/>
      <c r="AU1295" s="9"/>
      <c r="AV1295" s="8"/>
      <c r="AW1295" s="8"/>
      <c r="AX1295" s="8"/>
      <c r="AY1295" s="8"/>
      <c r="AZ1295" s="8"/>
      <c r="BA1295" s="8"/>
      <c r="BB1295" s="8"/>
      <c r="BC1295" s="8"/>
    </row>
    <row r="1296" spans="1:55" x14ac:dyDescent="0.25">
      <c r="A1296" s="45">
        <v>88</v>
      </c>
      <c r="B1296" s="47" t="b">
        <v>1</v>
      </c>
      <c r="U1296" s="36"/>
      <c r="V1296" s="36"/>
      <c r="W1296" s="9"/>
      <c r="X1296" s="8"/>
      <c r="Y1296" s="8"/>
      <c r="Z1296" s="8"/>
      <c r="AA1296" s="8"/>
      <c r="AB1296" s="8"/>
      <c r="AC1296" s="8"/>
      <c r="AD1296" s="8"/>
      <c r="AE1296" s="8"/>
      <c r="AG1296" s="36"/>
      <c r="AH1296" s="36"/>
      <c r="AI1296" s="9"/>
      <c r="AJ1296" s="8"/>
      <c r="AK1296" s="8"/>
      <c r="AL1296" s="8"/>
      <c r="AM1296" s="8"/>
      <c r="AN1296" s="8"/>
      <c r="AO1296" s="8"/>
      <c r="AP1296" s="8"/>
      <c r="AQ1296" s="8"/>
      <c r="AS1296" s="36"/>
      <c r="AT1296" s="36"/>
      <c r="AU1296" s="9"/>
      <c r="AV1296" s="8"/>
      <c r="AW1296" s="8"/>
      <c r="AX1296" s="8"/>
      <c r="AY1296" s="8"/>
      <c r="AZ1296" s="8"/>
      <c r="BA1296" s="8"/>
      <c r="BB1296" s="8"/>
      <c r="BC1296" s="8"/>
    </row>
    <row r="1297" spans="1:55" x14ac:dyDescent="0.25">
      <c r="A1297" s="45">
        <v>89</v>
      </c>
      <c r="B1297" s="47" t="b">
        <v>1</v>
      </c>
      <c r="U1297" s="36"/>
      <c r="V1297" s="36"/>
      <c r="W1297" s="9"/>
      <c r="X1297" s="8"/>
      <c r="Y1297" s="8"/>
      <c r="Z1297" s="8"/>
      <c r="AA1297" s="8"/>
      <c r="AB1297" s="8"/>
      <c r="AC1297" s="8"/>
      <c r="AD1297" s="8"/>
      <c r="AE1297" s="8"/>
      <c r="AG1297" s="36"/>
      <c r="AH1297" s="36"/>
      <c r="AI1297" s="9"/>
      <c r="AJ1297" s="8"/>
      <c r="AK1297" s="8"/>
      <c r="AL1297" s="8"/>
      <c r="AM1297" s="8"/>
      <c r="AN1297" s="8"/>
      <c r="AO1297" s="8"/>
      <c r="AP1297" s="8"/>
      <c r="AQ1297" s="8"/>
      <c r="AS1297" s="36"/>
      <c r="AT1297" s="36"/>
      <c r="AU1297" s="9"/>
      <c r="AV1297" s="8"/>
      <c r="AW1297" s="8"/>
      <c r="AX1297" s="8"/>
      <c r="AY1297" s="8"/>
      <c r="AZ1297" s="8"/>
      <c r="BA1297" s="8"/>
      <c r="BB1297" s="8"/>
      <c r="BC1297" s="8"/>
    </row>
    <row r="1298" spans="1:55" x14ac:dyDescent="0.25">
      <c r="A1298" s="45">
        <v>79.900000000000006</v>
      </c>
      <c r="B1298" s="47" t="b">
        <v>1</v>
      </c>
      <c r="U1298" s="36"/>
      <c r="V1298" s="36"/>
      <c r="W1298" s="9"/>
      <c r="X1298" s="8"/>
      <c r="Y1298" s="8"/>
      <c r="Z1298" s="8"/>
      <c r="AA1298" s="8"/>
      <c r="AB1298" s="8"/>
      <c r="AC1298" s="8"/>
      <c r="AD1298" s="8"/>
      <c r="AE1298" s="8"/>
      <c r="AG1298" s="36"/>
      <c r="AH1298" s="36"/>
      <c r="AI1298" s="9"/>
      <c r="AJ1298" s="8"/>
      <c r="AK1298" s="8"/>
      <c r="AL1298" s="8"/>
      <c r="AM1298" s="8"/>
      <c r="AN1298" s="8"/>
      <c r="AO1298" s="8"/>
      <c r="AP1298" s="8"/>
      <c r="AQ1298" s="8"/>
      <c r="AS1298" s="36"/>
      <c r="AT1298" s="36"/>
      <c r="AU1298" s="9"/>
      <c r="AV1298" s="8"/>
      <c r="AW1298" s="8"/>
      <c r="AX1298" s="8"/>
      <c r="AY1298" s="8"/>
      <c r="AZ1298" s="8"/>
      <c r="BA1298" s="8"/>
      <c r="BB1298" s="8"/>
      <c r="BC1298" s="8"/>
    </row>
    <row r="1299" spans="1:55" x14ac:dyDescent="0.25">
      <c r="A1299" s="45">
        <v>80</v>
      </c>
      <c r="B1299" s="47" t="b">
        <v>1</v>
      </c>
      <c r="U1299" s="36"/>
      <c r="V1299" s="36"/>
      <c r="W1299" s="9"/>
      <c r="X1299" s="8"/>
      <c r="Y1299" s="8"/>
      <c r="Z1299" s="8"/>
      <c r="AA1299" s="8"/>
      <c r="AB1299" s="8"/>
      <c r="AC1299" s="8"/>
      <c r="AD1299" s="8"/>
      <c r="AE1299" s="8"/>
      <c r="AG1299" s="36"/>
      <c r="AH1299" s="36"/>
      <c r="AI1299" s="9"/>
      <c r="AJ1299" s="8"/>
      <c r="AK1299" s="8"/>
      <c r="AL1299" s="8"/>
      <c r="AM1299" s="8"/>
      <c r="AN1299" s="8"/>
      <c r="AO1299" s="8"/>
      <c r="AP1299" s="8"/>
      <c r="AQ1299" s="8"/>
      <c r="AS1299" s="36"/>
      <c r="AT1299" s="36"/>
      <c r="AU1299" s="9"/>
      <c r="AV1299" s="8"/>
      <c r="AW1299" s="8"/>
      <c r="AX1299" s="8"/>
      <c r="AY1299" s="8"/>
      <c r="AZ1299" s="8"/>
      <c r="BA1299" s="8"/>
      <c r="BB1299" s="8"/>
      <c r="BC1299" s="8"/>
    </row>
    <row r="1300" spans="1:55" x14ac:dyDescent="0.25">
      <c r="A1300" s="45">
        <v>79.8</v>
      </c>
      <c r="B1300" s="47" t="b">
        <v>1</v>
      </c>
      <c r="U1300" s="36"/>
      <c r="V1300" s="36"/>
      <c r="W1300" s="9"/>
      <c r="X1300" s="8"/>
      <c r="Y1300" s="8"/>
      <c r="Z1300" s="8"/>
      <c r="AA1300" s="8"/>
      <c r="AB1300" s="8"/>
      <c r="AC1300" s="8"/>
      <c r="AD1300" s="8"/>
      <c r="AE1300" s="8"/>
      <c r="AG1300" s="36"/>
      <c r="AH1300" s="36"/>
      <c r="AI1300" s="9"/>
      <c r="AJ1300" s="8"/>
      <c r="AK1300" s="8"/>
      <c r="AL1300" s="8"/>
      <c r="AM1300" s="8"/>
      <c r="AN1300" s="8"/>
      <c r="AO1300" s="8"/>
      <c r="AP1300" s="8"/>
      <c r="AQ1300" s="8"/>
      <c r="AS1300" s="36"/>
      <c r="AT1300" s="36"/>
      <c r="AU1300" s="9"/>
      <c r="AV1300" s="8"/>
      <c r="AW1300" s="8"/>
      <c r="AX1300" s="8"/>
      <c r="AY1300" s="8"/>
      <c r="AZ1300" s="8"/>
      <c r="BA1300" s="8"/>
      <c r="BB1300" s="8"/>
      <c r="BC1300" s="8"/>
    </row>
    <row r="1301" spans="1:55" x14ac:dyDescent="0.25">
      <c r="A1301" s="45">
        <v>79.400000000000006</v>
      </c>
      <c r="B1301" s="47" t="b">
        <v>1</v>
      </c>
      <c r="U1301" s="36"/>
      <c r="V1301" s="36"/>
      <c r="W1301" s="9"/>
      <c r="X1301" s="8"/>
      <c r="Y1301" s="8"/>
      <c r="Z1301" s="8"/>
      <c r="AA1301" s="8"/>
      <c r="AB1301" s="8"/>
      <c r="AC1301" s="8"/>
      <c r="AD1301" s="8"/>
      <c r="AE1301" s="8"/>
      <c r="AG1301" s="36"/>
      <c r="AH1301" s="36"/>
      <c r="AI1301" s="9"/>
      <c r="AJ1301" s="8"/>
      <c r="AK1301" s="8"/>
      <c r="AL1301" s="8"/>
      <c r="AM1301" s="8"/>
      <c r="AN1301" s="8"/>
      <c r="AO1301" s="8"/>
      <c r="AP1301" s="8"/>
      <c r="AQ1301" s="8"/>
      <c r="AS1301" s="36"/>
      <c r="AT1301" s="36"/>
      <c r="AU1301" s="9"/>
      <c r="AV1301" s="8"/>
      <c r="AW1301" s="8"/>
      <c r="AX1301" s="8"/>
      <c r="AY1301" s="8"/>
      <c r="AZ1301" s="8"/>
      <c r="BA1301" s="8"/>
      <c r="BB1301" s="8"/>
      <c r="BC1301" s="8"/>
    </row>
    <row r="1302" spans="1:55" x14ac:dyDescent="0.25">
      <c r="A1302" s="45">
        <v>76.2</v>
      </c>
      <c r="B1302" s="47" t="b">
        <v>1</v>
      </c>
      <c r="U1302" s="36"/>
      <c r="V1302" s="36"/>
      <c r="W1302" s="9"/>
      <c r="X1302" s="8"/>
      <c r="Y1302" s="8"/>
      <c r="Z1302" s="8"/>
      <c r="AA1302" s="8"/>
      <c r="AB1302" s="8"/>
      <c r="AC1302" s="8"/>
      <c r="AD1302" s="8"/>
      <c r="AE1302" s="8"/>
      <c r="AG1302" s="36"/>
      <c r="AH1302" s="36"/>
      <c r="AI1302" s="9"/>
      <c r="AJ1302" s="8"/>
      <c r="AK1302" s="8"/>
      <c r="AL1302" s="8"/>
      <c r="AM1302" s="8"/>
      <c r="AN1302" s="8"/>
      <c r="AO1302" s="8"/>
      <c r="AP1302" s="8"/>
      <c r="AQ1302" s="8"/>
      <c r="AS1302" s="36"/>
      <c r="AT1302" s="36"/>
      <c r="AU1302" s="9"/>
      <c r="AV1302" s="8"/>
      <c r="AW1302" s="8"/>
      <c r="AX1302" s="8"/>
      <c r="AY1302" s="8"/>
      <c r="AZ1302" s="8"/>
      <c r="BA1302" s="8"/>
      <c r="BB1302" s="8"/>
      <c r="BC1302" s="8"/>
    </row>
    <row r="1303" spans="1:55" x14ac:dyDescent="0.25">
      <c r="A1303" s="45">
        <v>75.8</v>
      </c>
      <c r="B1303" s="47" t="b">
        <v>1</v>
      </c>
      <c r="U1303" s="36"/>
      <c r="V1303" s="36"/>
      <c r="W1303" s="9"/>
      <c r="X1303" s="8"/>
      <c r="Y1303" s="8"/>
      <c r="Z1303" s="8"/>
      <c r="AA1303" s="8"/>
      <c r="AB1303" s="8"/>
      <c r="AC1303" s="8"/>
      <c r="AD1303" s="8"/>
      <c r="AE1303" s="8"/>
      <c r="AG1303" s="36"/>
      <c r="AH1303" s="36"/>
      <c r="AI1303" s="9"/>
      <c r="AJ1303" s="8"/>
      <c r="AK1303" s="8"/>
      <c r="AL1303" s="8"/>
      <c r="AM1303" s="8"/>
      <c r="AN1303" s="8"/>
      <c r="AO1303" s="8"/>
      <c r="AP1303" s="8"/>
      <c r="AQ1303" s="8"/>
      <c r="AS1303" s="36"/>
      <c r="AT1303" s="36"/>
      <c r="AU1303" s="9"/>
      <c r="AV1303" s="8"/>
      <c r="AW1303" s="8"/>
      <c r="AX1303" s="8"/>
      <c r="AY1303" s="8"/>
      <c r="AZ1303" s="8"/>
      <c r="BA1303" s="8"/>
      <c r="BB1303" s="8"/>
      <c r="BC1303" s="8"/>
    </row>
    <row r="1304" spans="1:55" x14ac:dyDescent="0.25">
      <c r="A1304" s="45">
        <v>75.599999999999994</v>
      </c>
      <c r="B1304" s="47" t="b">
        <v>1</v>
      </c>
      <c r="U1304" s="36"/>
      <c r="V1304" s="36"/>
      <c r="W1304" s="9"/>
      <c r="X1304" s="8"/>
      <c r="Y1304" s="8"/>
      <c r="Z1304" s="8"/>
      <c r="AA1304" s="8"/>
      <c r="AB1304" s="8"/>
      <c r="AC1304" s="8"/>
      <c r="AD1304" s="8"/>
      <c r="AE1304" s="8"/>
      <c r="AG1304" s="36"/>
      <c r="AH1304" s="36"/>
      <c r="AI1304" s="9"/>
      <c r="AJ1304" s="8"/>
      <c r="AK1304" s="8"/>
      <c r="AL1304" s="8"/>
      <c r="AM1304" s="8"/>
      <c r="AN1304" s="8"/>
      <c r="AO1304" s="8"/>
      <c r="AP1304" s="8"/>
      <c r="AQ1304" s="8"/>
      <c r="AS1304" s="36"/>
      <c r="AT1304" s="36"/>
      <c r="AU1304" s="9"/>
      <c r="AV1304" s="8"/>
      <c r="AW1304" s="8"/>
      <c r="AX1304" s="8"/>
      <c r="AY1304" s="8"/>
      <c r="AZ1304" s="8"/>
      <c r="BA1304" s="8"/>
      <c r="BB1304" s="8"/>
      <c r="BC1304" s="8"/>
    </row>
    <row r="1305" spans="1:55" x14ac:dyDescent="0.25">
      <c r="A1305" s="45">
        <v>75.3</v>
      </c>
      <c r="B1305" s="47" t="b">
        <v>1</v>
      </c>
      <c r="U1305" s="36"/>
      <c r="V1305" s="36"/>
      <c r="W1305" s="9"/>
      <c r="X1305" s="8"/>
      <c r="Y1305" s="8"/>
      <c r="Z1305" s="8"/>
      <c r="AA1305" s="8"/>
      <c r="AB1305" s="8"/>
      <c r="AC1305" s="8"/>
      <c r="AD1305" s="8"/>
      <c r="AE1305" s="8"/>
      <c r="AG1305" s="36"/>
      <c r="AH1305" s="36"/>
      <c r="AI1305" s="9"/>
      <c r="AJ1305" s="8"/>
      <c r="AK1305" s="8"/>
      <c r="AL1305" s="8"/>
      <c r="AM1305" s="8"/>
      <c r="AN1305" s="8"/>
      <c r="AO1305" s="8"/>
      <c r="AP1305" s="8"/>
      <c r="AQ1305" s="8"/>
      <c r="AS1305" s="36"/>
      <c r="AT1305" s="36"/>
      <c r="AU1305" s="9"/>
      <c r="AV1305" s="8"/>
      <c r="AW1305" s="8"/>
      <c r="AX1305" s="8"/>
      <c r="AY1305" s="8"/>
      <c r="AZ1305" s="8"/>
      <c r="BA1305" s="8"/>
      <c r="BB1305" s="8"/>
      <c r="BC1305" s="8"/>
    </row>
    <row r="1306" spans="1:55" x14ac:dyDescent="0.25">
      <c r="A1306" s="45">
        <v>75.2</v>
      </c>
      <c r="B1306" s="47" t="b">
        <v>1</v>
      </c>
      <c r="U1306" s="36"/>
      <c r="V1306" s="36"/>
      <c r="W1306" s="9"/>
      <c r="X1306" s="8"/>
      <c r="Y1306" s="8"/>
      <c r="Z1306" s="8"/>
      <c r="AA1306" s="8"/>
      <c r="AB1306" s="8"/>
      <c r="AC1306" s="8"/>
      <c r="AD1306" s="8"/>
      <c r="AE1306" s="8"/>
      <c r="AG1306" s="36"/>
      <c r="AH1306" s="36"/>
      <c r="AI1306" s="9"/>
      <c r="AJ1306" s="8"/>
      <c r="AK1306" s="8"/>
      <c r="AL1306" s="8"/>
      <c r="AM1306" s="8"/>
      <c r="AN1306" s="8"/>
      <c r="AO1306" s="8"/>
      <c r="AP1306" s="8"/>
      <c r="AQ1306" s="8"/>
      <c r="AS1306" s="36"/>
      <c r="AT1306" s="36"/>
      <c r="AU1306" s="9"/>
      <c r="AV1306" s="8"/>
      <c r="AW1306" s="8"/>
      <c r="AX1306" s="8"/>
      <c r="AY1306" s="8"/>
      <c r="AZ1306" s="8"/>
      <c r="BA1306" s="8"/>
      <c r="BB1306" s="8"/>
      <c r="BC1306" s="8"/>
    </row>
    <row r="1307" spans="1:55" x14ac:dyDescent="0.25">
      <c r="A1307" s="45">
        <v>75</v>
      </c>
      <c r="B1307" s="47" t="b">
        <v>1</v>
      </c>
      <c r="U1307" s="36"/>
      <c r="V1307" s="36"/>
      <c r="W1307" s="9"/>
      <c r="X1307" s="8"/>
      <c r="Y1307" s="8"/>
      <c r="Z1307" s="8"/>
      <c r="AA1307" s="8"/>
      <c r="AB1307" s="8"/>
      <c r="AC1307" s="8"/>
      <c r="AD1307" s="8"/>
      <c r="AE1307" s="8"/>
      <c r="AG1307" s="36"/>
      <c r="AH1307" s="36"/>
      <c r="AI1307" s="9"/>
      <c r="AJ1307" s="8"/>
      <c r="AK1307" s="8"/>
      <c r="AL1307" s="8"/>
      <c r="AM1307" s="8"/>
      <c r="AN1307" s="8"/>
      <c r="AO1307" s="8"/>
      <c r="AP1307" s="8"/>
      <c r="AQ1307" s="8"/>
      <c r="AS1307" s="36"/>
      <c r="AT1307" s="36"/>
      <c r="AU1307" s="9"/>
      <c r="AV1307" s="8"/>
      <c r="AW1307" s="8"/>
      <c r="AX1307" s="8"/>
      <c r="AY1307" s="8"/>
      <c r="AZ1307" s="8"/>
      <c r="BA1307" s="8"/>
      <c r="BB1307" s="8"/>
      <c r="BC1307" s="8"/>
    </row>
    <row r="1308" spans="1:55" x14ac:dyDescent="0.25">
      <c r="A1308" s="45">
        <v>74.7</v>
      </c>
      <c r="B1308" s="47" t="b">
        <v>1</v>
      </c>
      <c r="U1308" s="36"/>
      <c r="V1308" s="36"/>
      <c r="W1308" s="9"/>
      <c r="X1308" s="8"/>
      <c r="Y1308" s="8"/>
      <c r="Z1308" s="8"/>
      <c r="AA1308" s="8"/>
      <c r="AB1308" s="8"/>
      <c r="AC1308" s="8"/>
      <c r="AD1308" s="8"/>
      <c r="AE1308" s="8"/>
      <c r="AG1308" s="36"/>
      <c r="AH1308" s="36"/>
      <c r="AI1308" s="9"/>
      <c r="AJ1308" s="8"/>
      <c r="AK1308" s="8"/>
      <c r="AL1308" s="8"/>
      <c r="AM1308" s="8"/>
      <c r="AN1308" s="8"/>
      <c r="AO1308" s="8"/>
      <c r="AP1308" s="8"/>
      <c r="AQ1308" s="8"/>
      <c r="AS1308" s="36"/>
      <c r="AT1308" s="36"/>
      <c r="AU1308" s="9"/>
      <c r="AV1308" s="8"/>
      <c r="AW1308" s="8"/>
      <c r="AX1308" s="8"/>
      <c r="AY1308" s="8"/>
      <c r="AZ1308" s="8"/>
      <c r="BA1308" s="8"/>
      <c r="BB1308" s="8"/>
      <c r="BC1308" s="8"/>
    </row>
    <row r="1309" spans="1:55" x14ac:dyDescent="0.25">
      <c r="A1309" s="45">
        <v>74.5</v>
      </c>
      <c r="B1309" s="47" t="b">
        <v>1</v>
      </c>
      <c r="U1309" s="36"/>
      <c r="V1309" s="36"/>
      <c r="W1309" s="9"/>
      <c r="X1309" s="8"/>
      <c r="Y1309" s="8"/>
      <c r="Z1309" s="8"/>
      <c r="AA1309" s="8"/>
      <c r="AB1309" s="8"/>
      <c r="AC1309" s="8"/>
      <c r="AD1309" s="8"/>
      <c r="AE1309" s="8"/>
      <c r="AG1309" s="36"/>
      <c r="AH1309" s="36"/>
      <c r="AI1309" s="9"/>
      <c r="AJ1309" s="8"/>
      <c r="AK1309" s="8"/>
      <c r="AL1309" s="8"/>
      <c r="AM1309" s="8"/>
      <c r="AN1309" s="8"/>
      <c r="AO1309" s="8"/>
      <c r="AP1309" s="8"/>
      <c r="AQ1309" s="8"/>
      <c r="AS1309" s="36"/>
      <c r="AT1309" s="36"/>
      <c r="AU1309" s="9"/>
      <c r="AV1309" s="8"/>
      <c r="AW1309" s="8"/>
      <c r="AX1309" s="8"/>
      <c r="AY1309" s="8"/>
      <c r="AZ1309" s="8"/>
      <c r="BA1309" s="8"/>
      <c r="BB1309" s="8"/>
      <c r="BC1309" s="8"/>
    </row>
    <row r="1310" spans="1:55" x14ac:dyDescent="0.25">
      <c r="A1310" s="45">
        <v>74.2</v>
      </c>
      <c r="B1310" s="47" t="b">
        <v>1</v>
      </c>
      <c r="U1310" s="36"/>
      <c r="V1310" s="36"/>
      <c r="W1310" s="9"/>
      <c r="X1310" s="8"/>
      <c r="Y1310" s="8"/>
      <c r="Z1310" s="8"/>
      <c r="AA1310" s="8"/>
      <c r="AB1310" s="8"/>
      <c r="AC1310" s="8"/>
      <c r="AD1310" s="8"/>
      <c r="AE1310" s="8"/>
      <c r="AG1310" s="36"/>
      <c r="AH1310" s="36"/>
      <c r="AI1310" s="9"/>
      <c r="AJ1310" s="8"/>
      <c r="AK1310" s="8"/>
      <c r="AL1310" s="8"/>
      <c r="AM1310" s="8"/>
      <c r="AN1310" s="8"/>
      <c r="AO1310" s="8"/>
      <c r="AP1310" s="8"/>
      <c r="AQ1310" s="8"/>
      <c r="AS1310" s="36"/>
      <c r="AT1310" s="36"/>
      <c r="AU1310" s="9"/>
      <c r="AV1310" s="8"/>
      <c r="AW1310" s="8"/>
      <c r="AX1310" s="8"/>
      <c r="AY1310" s="8"/>
      <c r="AZ1310" s="8"/>
      <c r="BA1310" s="8"/>
      <c r="BB1310" s="8"/>
      <c r="BC1310" s="8"/>
    </row>
    <row r="1311" spans="1:55" x14ac:dyDescent="0.25">
      <c r="A1311" s="45">
        <v>74</v>
      </c>
      <c r="B1311" s="47" t="b">
        <v>1</v>
      </c>
      <c r="U1311" s="36"/>
      <c r="V1311" s="36"/>
      <c r="W1311" s="9"/>
      <c r="X1311" s="8"/>
      <c r="Y1311" s="8"/>
      <c r="Z1311" s="8"/>
      <c r="AA1311" s="8"/>
      <c r="AB1311" s="8"/>
      <c r="AC1311" s="8"/>
      <c r="AD1311" s="8"/>
      <c r="AE1311" s="8"/>
      <c r="AG1311" s="36"/>
      <c r="AH1311" s="36"/>
      <c r="AI1311" s="9"/>
      <c r="AJ1311" s="8"/>
      <c r="AK1311" s="8"/>
      <c r="AL1311" s="8"/>
      <c r="AM1311" s="8"/>
      <c r="AN1311" s="8"/>
      <c r="AO1311" s="8"/>
      <c r="AP1311" s="8"/>
      <c r="AQ1311" s="8"/>
      <c r="AS1311" s="36"/>
      <c r="AT1311" s="36"/>
      <c r="AU1311" s="9"/>
      <c r="AV1311" s="8"/>
      <c r="AW1311" s="8"/>
      <c r="AX1311" s="8"/>
      <c r="AY1311" s="8"/>
      <c r="AZ1311" s="8"/>
      <c r="BA1311" s="8"/>
      <c r="BB1311" s="8"/>
      <c r="BC1311" s="8"/>
    </row>
    <row r="1312" spans="1:55" x14ac:dyDescent="0.25">
      <c r="A1312" s="45">
        <v>73.5</v>
      </c>
      <c r="B1312" s="47" t="b">
        <v>1</v>
      </c>
      <c r="U1312" s="36"/>
      <c r="V1312" s="36"/>
      <c r="W1312" s="9"/>
      <c r="X1312" s="8"/>
      <c r="Y1312" s="8"/>
      <c r="Z1312" s="8"/>
      <c r="AA1312" s="8"/>
      <c r="AB1312" s="8"/>
      <c r="AC1312" s="8"/>
      <c r="AD1312" s="8"/>
      <c r="AE1312" s="8"/>
      <c r="AG1312" s="36"/>
      <c r="AH1312" s="36"/>
      <c r="AI1312" s="9"/>
      <c r="AJ1312" s="8"/>
      <c r="AK1312" s="8"/>
      <c r="AL1312" s="8"/>
      <c r="AM1312" s="8"/>
      <c r="AN1312" s="8"/>
      <c r="AO1312" s="8"/>
      <c r="AP1312" s="8"/>
      <c r="AQ1312" s="8"/>
      <c r="AS1312" s="36"/>
      <c r="AT1312" s="36"/>
      <c r="AU1312" s="9"/>
      <c r="AV1312" s="8"/>
      <c r="AW1312" s="8"/>
      <c r="AX1312" s="8"/>
      <c r="AY1312" s="8"/>
      <c r="AZ1312" s="8"/>
      <c r="BA1312" s="8"/>
      <c r="BB1312" s="8"/>
      <c r="BC1312" s="8"/>
    </row>
    <row r="1313" spans="1:55" x14ac:dyDescent="0.25">
      <c r="A1313" s="45">
        <v>73.3</v>
      </c>
      <c r="B1313" s="47" t="b">
        <v>1</v>
      </c>
      <c r="U1313" s="36"/>
      <c r="V1313" s="36"/>
      <c r="W1313" s="9"/>
      <c r="X1313" s="8"/>
      <c r="Y1313" s="8"/>
      <c r="Z1313" s="8"/>
      <c r="AA1313" s="8"/>
      <c r="AB1313" s="8"/>
      <c r="AC1313" s="8"/>
      <c r="AD1313" s="8"/>
      <c r="AE1313" s="8"/>
      <c r="AG1313" s="36"/>
      <c r="AH1313" s="36"/>
      <c r="AI1313" s="9"/>
      <c r="AJ1313" s="8"/>
      <c r="AK1313" s="8"/>
      <c r="AL1313" s="8"/>
      <c r="AM1313" s="8"/>
      <c r="AN1313" s="8"/>
      <c r="AO1313" s="8"/>
      <c r="AP1313" s="8"/>
      <c r="AQ1313" s="8"/>
      <c r="AS1313" s="36"/>
      <c r="AT1313" s="36"/>
      <c r="AU1313" s="9"/>
      <c r="AV1313" s="8"/>
      <c r="AW1313" s="8"/>
      <c r="AX1313" s="8"/>
      <c r="AY1313" s="8"/>
      <c r="AZ1313" s="8"/>
      <c r="BA1313" s="8"/>
      <c r="BB1313" s="8"/>
      <c r="BC1313" s="8"/>
    </row>
    <row r="1314" spans="1:55" x14ac:dyDescent="0.25">
      <c r="A1314" s="45">
        <v>73.099999999999994</v>
      </c>
      <c r="B1314" s="47" t="b">
        <v>1</v>
      </c>
      <c r="U1314" s="36"/>
      <c r="V1314" s="36"/>
      <c r="W1314" s="9"/>
      <c r="X1314" s="8"/>
      <c r="Y1314" s="8"/>
      <c r="Z1314" s="8"/>
      <c r="AA1314" s="8"/>
      <c r="AB1314" s="8"/>
      <c r="AC1314" s="8"/>
      <c r="AD1314" s="8"/>
      <c r="AE1314" s="8"/>
      <c r="AG1314" s="36"/>
      <c r="AH1314" s="36"/>
      <c r="AI1314" s="9"/>
      <c r="AJ1314" s="8"/>
      <c r="AK1314" s="8"/>
      <c r="AL1314" s="8"/>
      <c r="AM1314" s="8"/>
      <c r="AN1314" s="8"/>
      <c r="AO1314" s="8"/>
      <c r="AP1314" s="8"/>
      <c r="AQ1314" s="8"/>
      <c r="AS1314" s="36"/>
      <c r="AT1314" s="36"/>
      <c r="AU1314" s="9"/>
      <c r="AV1314" s="8"/>
      <c r="AW1314" s="8"/>
      <c r="AX1314" s="8"/>
      <c r="AY1314" s="8"/>
      <c r="AZ1314" s="8"/>
      <c r="BA1314" s="8"/>
      <c r="BB1314" s="8"/>
      <c r="BC1314" s="8"/>
    </row>
    <row r="1315" spans="1:55" x14ac:dyDescent="0.25">
      <c r="A1315" s="45">
        <v>73</v>
      </c>
      <c r="B1315" s="47" t="b">
        <v>1</v>
      </c>
      <c r="U1315" s="36"/>
      <c r="V1315" s="36"/>
      <c r="W1315" s="9"/>
      <c r="X1315" s="8"/>
      <c r="Y1315" s="8"/>
      <c r="Z1315" s="8"/>
      <c r="AA1315" s="8"/>
      <c r="AB1315" s="8"/>
      <c r="AC1315" s="8"/>
      <c r="AD1315" s="8"/>
      <c r="AE1315" s="8"/>
      <c r="AG1315" s="36"/>
      <c r="AH1315" s="36"/>
      <c r="AI1315" s="9"/>
      <c r="AJ1315" s="8"/>
      <c r="AK1315" s="8"/>
      <c r="AL1315" s="8"/>
      <c r="AM1315" s="8"/>
      <c r="AN1315" s="8"/>
      <c r="AO1315" s="8"/>
      <c r="AP1315" s="8"/>
      <c r="AQ1315" s="8"/>
      <c r="AS1315" s="36"/>
      <c r="AT1315" s="36"/>
      <c r="AU1315" s="9"/>
      <c r="AV1315" s="8"/>
      <c r="AW1315" s="8"/>
      <c r="AX1315" s="8"/>
      <c r="AY1315" s="8"/>
      <c r="AZ1315" s="8"/>
      <c r="BA1315" s="8"/>
      <c r="BB1315" s="8"/>
      <c r="BC1315" s="8"/>
    </row>
    <row r="1316" spans="1:55" x14ac:dyDescent="0.25">
      <c r="A1316" s="45">
        <v>72.7</v>
      </c>
      <c r="B1316" s="47" t="b">
        <v>1</v>
      </c>
      <c r="U1316" s="36"/>
      <c r="V1316" s="36"/>
      <c r="W1316" s="9"/>
      <c r="X1316" s="8"/>
      <c r="Y1316" s="8"/>
      <c r="Z1316" s="8"/>
      <c r="AA1316" s="8"/>
      <c r="AB1316" s="8"/>
      <c r="AC1316" s="8"/>
      <c r="AD1316" s="8"/>
      <c r="AE1316" s="8"/>
      <c r="AG1316" s="36"/>
      <c r="AH1316" s="36"/>
      <c r="AI1316" s="9"/>
      <c r="AJ1316" s="8"/>
      <c r="AK1316" s="8"/>
      <c r="AL1316" s="8"/>
      <c r="AM1316" s="8"/>
      <c r="AN1316" s="8"/>
      <c r="AO1316" s="8"/>
      <c r="AP1316" s="8"/>
      <c r="AQ1316" s="8"/>
      <c r="AS1316" s="36"/>
      <c r="AT1316" s="36"/>
      <c r="AU1316" s="9"/>
      <c r="AV1316" s="8"/>
      <c r="AW1316" s="8"/>
      <c r="AX1316" s="8"/>
      <c r="AY1316" s="8"/>
      <c r="AZ1316" s="8"/>
      <c r="BA1316" s="8"/>
      <c r="BB1316" s="8"/>
      <c r="BC1316" s="8"/>
    </row>
    <row r="1317" spans="1:55" x14ac:dyDescent="0.25">
      <c r="A1317" s="45">
        <v>72.599999999999994</v>
      </c>
      <c r="B1317" s="47" t="b">
        <v>1</v>
      </c>
      <c r="U1317" s="36"/>
      <c r="V1317" s="36"/>
      <c r="W1317" s="9"/>
      <c r="X1317" s="8"/>
      <c r="Y1317" s="8"/>
      <c r="Z1317" s="8"/>
      <c r="AA1317" s="8"/>
      <c r="AB1317" s="8"/>
      <c r="AC1317" s="8"/>
      <c r="AD1317" s="8"/>
      <c r="AE1317" s="8"/>
      <c r="AG1317" s="36"/>
      <c r="AH1317" s="36"/>
      <c r="AI1317" s="9"/>
      <c r="AJ1317" s="8"/>
      <c r="AK1317" s="8"/>
      <c r="AL1317" s="8"/>
      <c r="AM1317" s="8"/>
      <c r="AN1317" s="8"/>
      <c r="AO1317" s="8"/>
      <c r="AP1317" s="8"/>
      <c r="AQ1317" s="8"/>
      <c r="AS1317" s="36"/>
      <c r="AT1317" s="36"/>
      <c r="AU1317" s="9"/>
      <c r="AV1317" s="8"/>
      <c r="AW1317" s="8"/>
      <c r="AX1317" s="8"/>
      <c r="AY1317" s="8"/>
      <c r="AZ1317" s="8"/>
      <c r="BA1317" s="8"/>
      <c r="BB1317" s="8"/>
      <c r="BC1317" s="8"/>
    </row>
    <row r="1318" spans="1:55" x14ac:dyDescent="0.25">
      <c r="A1318" s="45">
        <v>83.7</v>
      </c>
      <c r="B1318" s="47" t="b">
        <v>1</v>
      </c>
      <c r="U1318" s="36"/>
      <c r="V1318" s="36"/>
      <c r="W1318" s="9"/>
      <c r="X1318" s="8"/>
      <c r="Y1318" s="8"/>
      <c r="Z1318" s="8"/>
      <c r="AA1318" s="8"/>
      <c r="AB1318" s="8"/>
      <c r="AC1318" s="8"/>
      <c r="AD1318" s="8"/>
      <c r="AE1318" s="8"/>
      <c r="AG1318" s="36"/>
      <c r="AH1318" s="36"/>
      <c r="AI1318" s="9"/>
      <c r="AJ1318" s="8"/>
      <c r="AK1318" s="8"/>
      <c r="AL1318" s="8"/>
      <c r="AM1318" s="8"/>
      <c r="AN1318" s="8"/>
      <c r="AO1318" s="8"/>
      <c r="AP1318" s="8"/>
      <c r="AQ1318" s="8"/>
      <c r="AS1318" s="36"/>
      <c r="AT1318" s="36"/>
      <c r="AU1318" s="9"/>
      <c r="AV1318" s="8"/>
      <c r="AW1318" s="8"/>
      <c r="AX1318" s="8"/>
      <c r="AY1318" s="8"/>
      <c r="AZ1318" s="8"/>
      <c r="BA1318" s="8"/>
      <c r="BB1318" s="8"/>
      <c r="BC1318" s="8"/>
    </row>
    <row r="1319" spans="1:55" x14ac:dyDescent="0.25">
      <c r="A1319" s="45">
        <v>83.5</v>
      </c>
      <c r="B1319" s="47" t="b">
        <v>1</v>
      </c>
      <c r="U1319" s="36"/>
      <c r="V1319" s="36"/>
      <c r="W1319" s="9"/>
      <c r="X1319" s="8"/>
      <c r="Y1319" s="8"/>
      <c r="Z1319" s="8"/>
      <c r="AA1319" s="8"/>
      <c r="AB1319" s="8"/>
      <c r="AC1319" s="8"/>
      <c r="AD1319" s="8"/>
      <c r="AE1319" s="8"/>
      <c r="AG1319" s="36"/>
      <c r="AH1319" s="36"/>
      <c r="AI1319" s="9"/>
      <c r="AJ1319" s="8"/>
      <c r="AK1319" s="8"/>
      <c r="AL1319" s="8"/>
      <c r="AM1319" s="8"/>
      <c r="AN1319" s="8"/>
      <c r="AO1319" s="8"/>
      <c r="AP1319" s="8"/>
      <c r="AQ1319" s="8"/>
      <c r="AS1319" s="36"/>
      <c r="AT1319" s="36"/>
      <c r="AU1319" s="9"/>
      <c r="AV1319" s="8"/>
      <c r="AW1319" s="8"/>
      <c r="AX1319" s="8"/>
      <c r="AY1319" s="8"/>
      <c r="AZ1319" s="8"/>
      <c r="BA1319" s="8"/>
      <c r="BB1319" s="8"/>
      <c r="BC1319" s="8"/>
    </row>
    <row r="1320" spans="1:55" x14ac:dyDescent="0.25">
      <c r="A1320" s="45">
        <v>83.5</v>
      </c>
      <c r="B1320" s="47" t="b">
        <v>1</v>
      </c>
      <c r="U1320" s="36"/>
      <c r="V1320" s="36"/>
      <c r="W1320" s="9"/>
      <c r="X1320" s="8"/>
      <c r="Y1320" s="8"/>
      <c r="Z1320" s="8"/>
      <c r="AA1320" s="8"/>
      <c r="AB1320" s="8"/>
      <c r="AC1320" s="8"/>
      <c r="AD1320" s="8"/>
      <c r="AE1320" s="8"/>
      <c r="AG1320" s="36"/>
      <c r="AH1320" s="36"/>
      <c r="AI1320" s="9"/>
      <c r="AJ1320" s="8"/>
      <c r="AK1320" s="8"/>
      <c r="AL1320" s="8"/>
      <c r="AM1320" s="8"/>
      <c r="AN1320" s="8"/>
      <c r="AO1320" s="8"/>
      <c r="AP1320" s="8"/>
      <c r="AQ1320" s="8"/>
      <c r="AS1320" s="36"/>
      <c r="AT1320" s="36"/>
      <c r="AU1320" s="9"/>
      <c r="AV1320" s="8"/>
      <c r="AW1320" s="8"/>
      <c r="AX1320" s="8"/>
      <c r="AY1320" s="8"/>
      <c r="AZ1320" s="8"/>
      <c r="BA1320" s="8"/>
      <c r="BB1320" s="8"/>
      <c r="BC1320" s="8"/>
    </row>
    <row r="1321" spans="1:55" x14ac:dyDescent="0.25">
      <c r="A1321" s="45">
        <v>83.3</v>
      </c>
      <c r="B1321" s="47" t="b">
        <v>1</v>
      </c>
      <c r="U1321" s="36"/>
      <c r="V1321" s="36"/>
      <c r="W1321" s="9"/>
      <c r="X1321" s="8"/>
      <c r="Y1321" s="8"/>
      <c r="Z1321" s="8"/>
      <c r="AA1321" s="8"/>
      <c r="AB1321" s="8"/>
      <c r="AC1321" s="8"/>
      <c r="AD1321" s="8"/>
      <c r="AE1321" s="8"/>
      <c r="AG1321" s="36"/>
      <c r="AH1321" s="36"/>
      <c r="AI1321" s="9"/>
      <c r="AJ1321" s="8"/>
      <c r="AK1321" s="8"/>
      <c r="AL1321" s="8"/>
      <c r="AM1321" s="8"/>
      <c r="AN1321" s="8"/>
      <c r="AO1321" s="8"/>
      <c r="AP1321" s="8"/>
      <c r="AQ1321" s="8"/>
      <c r="AS1321" s="36"/>
      <c r="AT1321" s="36"/>
      <c r="AU1321" s="9"/>
      <c r="AV1321" s="8"/>
      <c r="AW1321" s="8"/>
      <c r="AX1321" s="8"/>
      <c r="AY1321" s="8"/>
      <c r="AZ1321" s="8"/>
      <c r="BA1321" s="8"/>
      <c r="BB1321" s="8"/>
      <c r="BC1321" s="8"/>
    </row>
    <row r="1322" spans="1:55" x14ac:dyDescent="0.25">
      <c r="A1322" s="45">
        <v>82.5</v>
      </c>
      <c r="B1322" s="47" t="b">
        <v>1</v>
      </c>
      <c r="U1322" s="36"/>
      <c r="V1322" s="36"/>
      <c r="W1322" s="9"/>
      <c r="X1322" s="8"/>
      <c r="Y1322" s="8"/>
      <c r="Z1322" s="8"/>
      <c r="AA1322" s="8"/>
      <c r="AB1322" s="8"/>
      <c r="AC1322" s="8"/>
      <c r="AD1322" s="8"/>
      <c r="AE1322" s="8"/>
      <c r="AG1322" s="36"/>
      <c r="AH1322" s="36"/>
      <c r="AI1322" s="9"/>
      <c r="AJ1322" s="8"/>
      <c r="AK1322" s="8"/>
      <c r="AL1322" s="8"/>
      <c r="AM1322" s="8"/>
      <c r="AN1322" s="8"/>
      <c r="AO1322" s="8"/>
      <c r="AP1322" s="8"/>
      <c r="AQ1322" s="8"/>
      <c r="AS1322" s="36"/>
      <c r="AT1322" s="36"/>
      <c r="AU1322" s="9"/>
      <c r="AV1322" s="8"/>
      <c r="AW1322" s="8"/>
      <c r="AX1322" s="8"/>
      <c r="AY1322" s="8"/>
      <c r="AZ1322" s="8"/>
      <c r="BA1322" s="8"/>
      <c r="BB1322" s="8"/>
      <c r="BC1322" s="8"/>
    </row>
    <row r="1323" spans="1:55" x14ac:dyDescent="0.25">
      <c r="A1323" s="45">
        <v>83</v>
      </c>
      <c r="B1323" s="47" t="b">
        <v>1</v>
      </c>
      <c r="U1323" s="36"/>
      <c r="V1323" s="36"/>
      <c r="W1323" s="9"/>
      <c r="X1323" s="8"/>
      <c r="Y1323" s="8"/>
      <c r="Z1323" s="8"/>
      <c r="AA1323" s="8"/>
      <c r="AB1323" s="8"/>
      <c r="AC1323" s="8"/>
      <c r="AD1323" s="8"/>
      <c r="AE1323" s="8"/>
      <c r="AG1323" s="36"/>
      <c r="AH1323" s="36"/>
      <c r="AI1323" s="9"/>
      <c r="AJ1323" s="8"/>
      <c r="AK1323" s="8"/>
      <c r="AL1323" s="8"/>
      <c r="AM1323" s="8"/>
      <c r="AN1323" s="8"/>
      <c r="AO1323" s="8"/>
      <c r="AP1323" s="8"/>
      <c r="AQ1323" s="8"/>
      <c r="AS1323" s="36"/>
      <c r="AT1323" s="36"/>
      <c r="AU1323" s="9"/>
      <c r="AV1323" s="8"/>
      <c r="AW1323" s="8"/>
      <c r="AX1323" s="8"/>
      <c r="AY1323" s="8"/>
      <c r="AZ1323" s="8"/>
      <c r="BA1323" s="8"/>
      <c r="BB1323" s="8"/>
      <c r="BC1323" s="8"/>
    </row>
    <row r="1324" spans="1:55" x14ac:dyDescent="0.25">
      <c r="A1324" s="45">
        <v>83</v>
      </c>
      <c r="B1324" s="47" t="b">
        <v>1</v>
      </c>
      <c r="U1324" s="36"/>
      <c r="V1324" s="36"/>
      <c r="W1324" s="9"/>
      <c r="X1324" s="8"/>
      <c r="Y1324" s="8"/>
      <c r="Z1324" s="8"/>
      <c r="AA1324" s="8"/>
      <c r="AB1324" s="8"/>
      <c r="AC1324" s="8"/>
      <c r="AD1324" s="8"/>
      <c r="AE1324" s="8"/>
      <c r="AG1324" s="36"/>
      <c r="AH1324" s="36"/>
      <c r="AI1324" s="9"/>
      <c r="AJ1324" s="8"/>
      <c r="AK1324" s="8"/>
      <c r="AL1324" s="8"/>
      <c r="AM1324" s="8"/>
      <c r="AN1324" s="8"/>
      <c r="AO1324" s="8"/>
      <c r="AP1324" s="8"/>
      <c r="AQ1324" s="8"/>
      <c r="AS1324" s="36"/>
      <c r="AT1324" s="36"/>
      <c r="AU1324" s="9"/>
      <c r="AV1324" s="8"/>
      <c r="AW1324" s="8"/>
      <c r="AX1324" s="8"/>
      <c r="AY1324" s="8"/>
      <c r="AZ1324" s="8"/>
      <c r="BA1324" s="8"/>
      <c r="BB1324" s="8"/>
      <c r="BC1324" s="8"/>
    </row>
    <row r="1325" spans="1:55" x14ac:dyDescent="0.25">
      <c r="A1325" s="45">
        <v>82.7</v>
      </c>
      <c r="B1325" s="47" t="b">
        <v>1</v>
      </c>
      <c r="U1325" s="36"/>
      <c r="V1325" s="36"/>
      <c r="W1325" s="9"/>
      <c r="X1325" s="8"/>
      <c r="Y1325" s="8"/>
      <c r="Z1325" s="8"/>
      <c r="AA1325" s="8"/>
      <c r="AB1325" s="8"/>
      <c r="AC1325" s="8"/>
      <c r="AD1325" s="8"/>
      <c r="AE1325" s="8"/>
      <c r="AG1325" s="36"/>
      <c r="AH1325" s="36"/>
      <c r="AI1325" s="9"/>
      <c r="AJ1325" s="8"/>
      <c r="AK1325" s="8"/>
      <c r="AL1325" s="8"/>
      <c r="AM1325" s="8"/>
      <c r="AN1325" s="8"/>
      <c r="AO1325" s="8"/>
      <c r="AP1325" s="8"/>
      <c r="AQ1325" s="8"/>
      <c r="AS1325" s="36"/>
      <c r="AT1325" s="36"/>
      <c r="AU1325" s="9"/>
      <c r="AV1325" s="8"/>
      <c r="AW1325" s="8"/>
      <c r="AX1325" s="8"/>
      <c r="AY1325" s="8"/>
      <c r="AZ1325" s="8"/>
      <c r="BA1325" s="8"/>
      <c r="BB1325" s="8"/>
      <c r="BC1325" s="8"/>
    </row>
    <row r="1326" spans="1:55" x14ac:dyDescent="0.25">
      <c r="A1326" s="45">
        <v>82.6</v>
      </c>
      <c r="B1326" s="47" t="b">
        <v>1</v>
      </c>
      <c r="U1326" s="36"/>
      <c r="V1326" s="36"/>
      <c r="W1326" s="9"/>
      <c r="X1326" s="8"/>
      <c r="Y1326" s="8"/>
      <c r="Z1326" s="8"/>
      <c r="AA1326" s="8"/>
      <c r="AB1326" s="8"/>
      <c r="AC1326" s="8"/>
      <c r="AD1326" s="8"/>
      <c r="AE1326" s="8"/>
      <c r="AG1326" s="36"/>
      <c r="AH1326" s="36"/>
      <c r="AI1326" s="9"/>
      <c r="AJ1326" s="8"/>
      <c r="AK1326" s="8"/>
      <c r="AL1326" s="8"/>
      <c r="AM1326" s="8"/>
      <c r="AN1326" s="8"/>
      <c r="AO1326" s="8"/>
      <c r="AP1326" s="8"/>
      <c r="AQ1326" s="8"/>
      <c r="AS1326" s="36"/>
      <c r="AT1326" s="36"/>
      <c r="AU1326" s="9"/>
      <c r="AV1326" s="8"/>
      <c r="AW1326" s="8"/>
      <c r="AX1326" s="8"/>
      <c r="AY1326" s="8"/>
      <c r="AZ1326" s="8"/>
      <c r="BA1326" s="8"/>
      <c r="BB1326" s="8"/>
      <c r="BC1326" s="8"/>
    </row>
    <row r="1327" spans="1:55" x14ac:dyDescent="0.25">
      <c r="A1327" s="45">
        <v>82.4</v>
      </c>
      <c r="B1327" s="47" t="b">
        <v>1</v>
      </c>
      <c r="U1327" s="36"/>
      <c r="V1327" s="36"/>
      <c r="W1327" s="9"/>
      <c r="X1327" s="8"/>
      <c r="Y1327" s="8"/>
      <c r="Z1327" s="8"/>
      <c r="AA1327" s="8"/>
      <c r="AB1327" s="8"/>
      <c r="AC1327" s="8"/>
      <c r="AD1327" s="8"/>
      <c r="AE1327" s="8"/>
      <c r="AG1327" s="36"/>
      <c r="AH1327" s="36"/>
      <c r="AI1327" s="9"/>
      <c r="AJ1327" s="8"/>
      <c r="AK1327" s="8"/>
      <c r="AL1327" s="8"/>
      <c r="AM1327" s="8"/>
      <c r="AN1327" s="8"/>
      <c r="AO1327" s="8"/>
      <c r="AP1327" s="8"/>
      <c r="AQ1327" s="8"/>
      <c r="AS1327" s="36"/>
      <c r="AT1327" s="36"/>
      <c r="AU1327" s="9"/>
      <c r="AV1327" s="8"/>
      <c r="AW1327" s="8"/>
      <c r="AX1327" s="8"/>
      <c r="AY1327" s="8"/>
      <c r="AZ1327" s="8"/>
      <c r="BA1327" s="8"/>
      <c r="BB1327" s="8"/>
      <c r="BC1327" s="8"/>
    </row>
    <row r="1328" spans="1:55" x14ac:dyDescent="0.25">
      <c r="A1328" s="45">
        <v>82</v>
      </c>
      <c r="B1328" s="47" t="b">
        <v>1</v>
      </c>
      <c r="U1328" s="36"/>
      <c r="V1328" s="36"/>
      <c r="W1328" s="9"/>
      <c r="X1328" s="8"/>
      <c r="Y1328" s="8"/>
      <c r="Z1328" s="8"/>
      <c r="AA1328" s="8"/>
      <c r="AB1328" s="8"/>
      <c r="AC1328" s="8"/>
      <c r="AD1328" s="8"/>
      <c r="AE1328" s="8"/>
      <c r="AG1328" s="36"/>
      <c r="AH1328" s="36"/>
      <c r="AI1328" s="9"/>
      <c r="AJ1328" s="8"/>
      <c r="AK1328" s="8"/>
      <c r="AL1328" s="8"/>
      <c r="AM1328" s="8"/>
      <c r="AN1328" s="8"/>
      <c r="AO1328" s="8"/>
      <c r="AP1328" s="8"/>
      <c r="AQ1328" s="8"/>
      <c r="AS1328" s="36"/>
      <c r="AT1328" s="36"/>
      <c r="AU1328" s="9"/>
      <c r="AV1328" s="8"/>
      <c r="AW1328" s="8"/>
      <c r="AX1328" s="8"/>
      <c r="AY1328" s="8"/>
      <c r="AZ1328" s="8"/>
      <c r="BA1328" s="8"/>
      <c r="BB1328" s="8"/>
      <c r="BC1328" s="8"/>
    </row>
    <row r="1329" spans="1:55" x14ac:dyDescent="0.25">
      <c r="A1329" s="45">
        <v>82.1</v>
      </c>
      <c r="B1329" s="47" t="b">
        <v>1</v>
      </c>
      <c r="U1329" s="36"/>
      <c r="V1329" s="36"/>
      <c r="W1329" s="9"/>
      <c r="X1329" s="8"/>
      <c r="Y1329" s="8"/>
      <c r="Z1329" s="8"/>
      <c r="AA1329" s="8"/>
      <c r="AB1329" s="8"/>
      <c r="AC1329" s="8"/>
      <c r="AD1329" s="8"/>
      <c r="AE1329" s="8"/>
      <c r="AG1329" s="36"/>
      <c r="AH1329" s="36"/>
      <c r="AI1329" s="9"/>
      <c r="AJ1329" s="8"/>
      <c r="AK1329" s="8"/>
      <c r="AL1329" s="8"/>
      <c r="AM1329" s="8"/>
      <c r="AN1329" s="8"/>
      <c r="AO1329" s="8"/>
      <c r="AP1329" s="8"/>
      <c r="AQ1329" s="8"/>
      <c r="AS1329" s="36"/>
      <c r="AT1329" s="36"/>
      <c r="AU1329" s="9"/>
      <c r="AV1329" s="8"/>
      <c r="AW1329" s="8"/>
      <c r="AX1329" s="8"/>
      <c r="AY1329" s="8"/>
      <c r="AZ1329" s="8"/>
      <c r="BA1329" s="8"/>
      <c r="BB1329" s="8"/>
      <c r="BC1329" s="8"/>
    </row>
    <row r="1330" spans="1:55" x14ac:dyDescent="0.25">
      <c r="A1330" s="45">
        <v>81.900000000000006</v>
      </c>
      <c r="B1330" s="47" t="b">
        <v>1</v>
      </c>
      <c r="U1330" s="36"/>
      <c r="V1330" s="36"/>
      <c r="W1330" s="9"/>
      <c r="X1330" s="8"/>
      <c r="Y1330" s="8"/>
      <c r="Z1330" s="8"/>
      <c r="AA1330" s="8"/>
      <c r="AB1330" s="8"/>
      <c r="AC1330" s="8"/>
      <c r="AD1330" s="8"/>
      <c r="AE1330" s="8"/>
      <c r="AG1330" s="36"/>
      <c r="AH1330" s="36"/>
      <c r="AI1330" s="9"/>
      <c r="AJ1330" s="8"/>
      <c r="AK1330" s="8"/>
      <c r="AL1330" s="8"/>
      <c r="AM1330" s="8"/>
      <c r="AN1330" s="8"/>
      <c r="AO1330" s="8"/>
      <c r="AP1330" s="8"/>
      <c r="AQ1330" s="8"/>
      <c r="AS1330" s="36"/>
      <c r="AT1330" s="36"/>
      <c r="AU1330" s="9"/>
      <c r="AV1330" s="8"/>
      <c r="AW1330" s="8"/>
      <c r="AX1330" s="8"/>
      <c r="AY1330" s="8"/>
      <c r="AZ1330" s="8"/>
      <c r="BA1330" s="8"/>
      <c r="BB1330" s="8"/>
      <c r="BC1330" s="8"/>
    </row>
    <row r="1331" spans="1:55" x14ac:dyDescent="0.25">
      <c r="A1331" s="45">
        <v>81.8</v>
      </c>
      <c r="B1331" s="47" t="b">
        <v>1</v>
      </c>
      <c r="U1331" s="36"/>
      <c r="V1331" s="36"/>
      <c r="W1331" s="9"/>
      <c r="X1331" s="8"/>
      <c r="Y1331" s="8"/>
      <c r="Z1331" s="8"/>
      <c r="AA1331" s="8"/>
      <c r="AB1331" s="8"/>
      <c r="AC1331" s="8"/>
      <c r="AD1331" s="8"/>
      <c r="AE1331" s="8"/>
      <c r="AG1331" s="36"/>
      <c r="AH1331" s="36"/>
      <c r="AI1331" s="9"/>
      <c r="AJ1331" s="8"/>
      <c r="AK1331" s="8"/>
      <c r="AL1331" s="8"/>
      <c r="AM1331" s="8"/>
      <c r="AN1331" s="8"/>
      <c r="AO1331" s="8"/>
      <c r="AP1331" s="8"/>
      <c r="AQ1331" s="8"/>
      <c r="AS1331" s="36"/>
      <c r="AT1331" s="36"/>
      <c r="AU1331" s="9"/>
      <c r="AV1331" s="8"/>
      <c r="AW1331" s="8"/>
      <c r="AX1331" s="8"/>
      <c r="AY1331" s="8"/>
      <c r="AZ1331" s="8"/>
      <c r="BA1331" s="8"/>
      <c r="BB1331" s="8"/>
      <c r="BC1331" s="8"/>
    </row>
    <row r="1332" spans="1:55" x14ac:dyDescent="0.25">
      <c r="A1332" s="45">
        <v>81.5</v>
      </c>
      <c r="B1332" s="47" t="b">
        <v>1</v>
      </c>
      <c r="U1332" s="36"/>
      <c r="V1332" s="36"/>
      <c r="W1332" s="9"/>
      <c r="X1332" s="8"/>
      <c r="Y1332" s="8"/>
      <c r="Z1332" s="8"/>
      <c r="AA1332" s="8"/>
      <c r="AB1332" s="8"/>
      <c r="AC1332" s="8"/>
      <c r="AD1332" s="8"/>
      <c r="AE1332" s="8"/>
      <c r="AG1332" s="36"/>
      <c r="AH1332" s="36"/>
      <c r="AI1332" s="9"/>
      <c r="AJ1332" s="8"/>
      <c r="AK1332" s="8"/>
      <c r="AL1332" s="8"/>
      <c r="AM1332" s="8"/>
      <c r="AN1332" s="8"/>
      <c r="AO1332" s="8"/>
      <c r="AP1332" s="8"/>
      <c r="AQ1332" s="8"/>
      <c r="AS1332" s="36"/>
      <c r="AT1332" s="36"/>
      <c r="AU1332" s="9"/>
      <c r="AV1332" s="8"/>
      <c r="AW1332" s="8"/>
      <c r="AX1332" s="8"/>
      <c r="AY1332" s="8"/>
      <c r="AZ1332" s="8"/>
      <c r="BA1332" s="8"/>
      <c r="BB1332" s="8"/>
      <c r="BC1332" s="8"/>
    </row>
    <row r="1333" spans="1:55" x14ac:dyDescent="0.25">
      <c r="A1333" s="45">
        <v>81.099999999999994</v>
      </c>
      <c r="B1333" s="47" t="b">
        <v>1</v>
      </c>
      <c r="U1333" s="36"/>
      <c r="V1333" s="36"/>
      <c r="W1333" s="9"/>
      <c r="X1333" s="8"/>
      <c r="Y1333" s="8"/>
      <c r="Z1333" s="8"/>
      <c r="AA1333" s="8"/>
      <c r="AB1333" s="8"/>
      <c r="AC1333" s="8"/>
      <c r="AD1333" s="8"/>
      <c r="AE1333" s="8"/>
      <c r="AG1333" s="36"/>
      <c r="AH1333" s="36"/>
      <c r="AI1333" s="9"/>
      <c r="AJ1333" s="8"/>
      <c r="AK1333" s="8"/>
      <c r="AL1333" s="8"/>
      <c r="AM1333" s="8"/>
      <c r="AN1333" s="8"/>
      <c r="AO1333" s="8"/>
      <c r="AP1333" s="8"/>
      <c r="AQ1333" s="8"/>
      <c r="AS1333" s="36"/>
      <c r="AT1333" s="36"/>
      <c r="AU1333" s="9"/>
      <c r="AV1333" s="8"/>
      <c r="AW1333" s="8"/>
      <c r="AX1333" s="8"/>
      <c r="AY1333" s="8"/>
      <c r="AZ1333" s="8"/>
      <c r="BA1333" s="8"/>
      <c r="BB1333" s="8"/>
      <c r="BC1333" s="8"/>
    </row>
    <row r="1334" spans="1:55" x14ac:dyDescent="0.25">
      <c r="A1334" s="45">
        <v>74.099999999999994</v>
      </c>
      <c r="B1334" s="47" t="b">
        <v>1</v>
      </c>
      <c r="U1334" s="36"/>
      <c r="V1334" s="36"/>
      <c r="W1334" s="9"/>
      <c r="X1334" s="8"/>
      <c r="Y1334" s="8"/>
      <c r="Z1334" s="8"/>
      <c r="AA1334" s="8"/>
      <c r="AB1334" s="8"/>
      <c r="AC1334" s="8"/>
      <c r="AD1334" s="8"/>
      <c r="AE1334" s="8"/>
      <c r="AG1334" s="36"/>
      <c r="AH1334" s="36"/>
      <c r="AI1334" s="9"/>
      <c r="AJ1334" s="8"/>
      <c r="AK1334" s="8"/>
      <c r="AL1334" s="8"/>
      <c r="AM1334" s="8"/>
      <c r="AN1334" s="8"/>
      <c r="AO1334" s="8"/>
      <c r="AP1334" s="8"/>
      <c r="AQ1334" s="8"/>
      <c r="AS1334" s="36"/>
      <c r="AT1334" s="36"/>
      <c r="AU1334" s="9"/>
      <c r="AV1334" s="8"/>
      <c r="AW1334" s="8"/>
      <c r="AX1334" s="8"/>
      <c r="AY1334" s="8"/>
      <c r="AZ1334" s="8"/>
      <c r="BA1334" s="8"/>
      <c r="BB1334" s="8"/>
      <c r="BC1334" s="8"/>
    </row>
    <row r="1335" spans="1:55" x14ac:dyDescent="0.25">
      <c r="A1335" s="45">
        <v>74</v>
      </c>
      <c r="B1335" s="47" t="b">
        <v>1</v>
      </c>
      <c r="U1335" s="36"/>
      <c r="V1335" s="36"/>
      <c r="W1335" s="9"/>
      <c r="X1335" s="8"/>
      <c r="Y1335" s="8"/>
      <c r="Z1335" s="8"/>
      <c r="AA1335" s="8"/>
      <c r="AB1335" s="8"/>
      <c r="AC1335" s="8"/>
      <c r="AD1335" s="8"/>
      <c r="AE1335" s="8"/>
      <c r="AG1335" s="36"/>
      <c r="AH1335" s="36"/>
      <c r="AI1335" s="9"/>
      <c r="AJ1335" s="8"/>
      <c r="AK1335" s="8"/>
      <c r="AL1335" s="8"/>
      <c r="AM1335" s="8"/>
      <c r="AN1335" s="8"/>
      <c r="AO1335" s="8"/>
      <c r="AP1335" s="8"/>
      <c r="AQ1335" s="8"/>
      <c r="AS1335" s="36"/>
      <c r="AT1335" s="36"/>
      <c r="AU1335" s="9"/>
      <c r="AV1335" s="8"/>
      <c r="AW1335" s="8"/>
      <c r="AX1335" s="8"/>
      <c r="AY1335" s="8"/>
      <c r="AZ1335" s="8"/>
      <c r="BA1335" s="8"/>
      <c r="BB1335" s="8"/>
      <c r="BC1335" s="8"/>
    </row>
    <row r="1336" spans="1:55" x14ac:dyDescent="0.25">
      <c r="A1336" s="45">
        <v>73.900000000000006</v>
      </c>
      <c r="B1336" s="47" t="b">
        <v>1</v>
      </c>
      <c r="U1336" s="36"/>
      <c r="V1336" s="36"/>
      <c r="W1336" s="9"/>
      <c r="X1336" s="8"/>
      <c r="Y1336" s="8"/>
      <c r="Z1336" s="8"/>
      <c r="AA1336" s="8"/>
      <c r="AB1336" s="8"/>
      <c r="AC1336" s="8"/>
      <c r="AD1336" s="8"/>
      <c r="AE1336" s="8"/>
      <c r="AG1336" s="36"/>
      <c r="AH1336" s="36"/>
      <c r="AI1336" s="9"/>
      <c r="AJ1336" s="8"/>
      <c r="AK1336" s="8"/>
      <c r="AL1336" s="8"/>
      <c r="AM1336" s="8"/>
      <c r="AN1336" s="8"/>
      <c r="AO1336" s="8"/>
      <c r="AP1336" s="8"/>
      <c r="AQ1336" s="8"/>
      <c r="AS1336" s="36"/>
      <c r="AT1336" s="36"/>
      <c r="AU1336" s="9"/>
      <c r="AV1336" s="8"/>
      <c r="AW1336" s="8"/>
      <c r="AX1336" s="8"/>
      <c r="AY1336" s="8"/>
      <c r="AZ1336" s="8"/>
      <c r="BA1336" s="8"/>
      <c r="BB1336" s="8"/>
      <c r="BC1336" s="8"/>
    </row>
    <row r="1337" spans="1:55" x14ac:dyDescent="0.25">
      <c r="A1337" s="45">
        <v>73.7</v>
      </c>
      <c r="B1337" s="47" t="b">
        <v>1</v>
      </c>
      <c r="U1337" s="36"/>
      <c r="V1337" s="36"/>
      <c r="W1337" s="9"/>
      <c r="X1337" s="8"/>
      <c r="Y1337" s="8"/>
      <c r="Z1337" s="8"/>
      <c r="AA1337" s="8"/>
      <c r="AB1337" s="8"/>
      <c r="AC1337" s="8"/>
      <c r="AD1337" s="8"/>
      <c r="AE1337" s="8"/>
      <c r="AG1337" s="36"/>
      <c r="AH1337" s="36"/>
      <c r="AI1337" s="9"/>
      <c r="AJ1337" s="8"/>
      <c r="AK1337" s="8"/>
      <c r="AL1337" s="8"/>
      <c r="AM1337" s="8"/>
      <c r="AN1337" s="8"/>
      <c r="AO1337" s="8"/>
      <c r="AP1337" s="8"/>
      <c r="AQ1337" s="8"/>
      <c r="AS1337" s="36"/>
      <c r="AT1337" s="36"/>
      <c r="AU1337" s="9"/>
      <c r="AV1337" s="8"/>
      <c r="AW1337" s="8"/>
      <c r="AX1337" s="8"/>
      <c r="AY1337" s="8"/>
      <c r="AZ1337" s="8"/>
      <c r="BA1337" s="8"/>
      <c r="BB1337" s="8"/>
      <c r="BC1337" s="8"/>
    </row>
    <row r="1338" spans="1:55" x14ac:dyDescent="0.25">
      <c r="A1338" s="45">
        <v>73.599999999999994</v>
      </c>
      <c r="B1338" s="47" t="b">
        <v>1</v>
      </c>
      <c r="U1338" s="36"/>
      <c r="V1338" s="36"/>
      <c r="W1338" s="9"/>
      <c r="X1338" s="8"/>
      <c r="Y1338" s="8"/>
      <c r="Z1338" s="8"/>
      <c r="AA1338" s="8"/>
      <c r="AB1338" s="8"/>
      <c r="AC1338" s="8"/>
      <c r="AD1338" s="8"/>
      <c r="AE1338" s="8"/>
      <c r="AG1338" s="36"/>
      <c r="AH1338" s="36"/>
      <c r="AI1338" s="9"/>
      <c r="AJ1338" s="8"/>
      <c r="AK1338" s="8"/>
      <c r="AL1338" s="8"/>
      <c r="AM1338" s="8"/>
      <c r="AN1338" s="8"/>
      <c r="AO1338" s="8"/>
      <c r="AP1338" s="8"/>
      <c r="AQ1338" s="8"/>
      <c r="AS1338" s="36"/>
      <c r="AT1338" s="36"/>
      <c r="AU1338" s="9"/>
      <c r="AV1338" s="8"/>
      <c r="AW1338" s="8"/>
      <c r="AX1338" s="8"/>
      <c r="AY1338" s="8"/>
      <c r="AZ1338" s="8"/>
      <c r="BA1338" s="8"/>
      <c r="BB1338" s="8"/>
      <c r="BC1338" s="8"/>
    </row>
    <row r="1339" spans="1:55" x14ac:dyDescent="0.25">
      <c r="A1339" s="45">
        <v>73.400000000000006</v>
      </c>
      <c r="B1339" s="47" t="b">
        <v>1</v>
      </c>
      <c r="U1339" s="36"/>
      <c r="V1339" s="36"/>
      <c r="W1339" s="9"/>
      <c r="X1339" s="8"/>
      <c r="Y1339" s="8"/>
      <c r="Z1339" s="8"/>
      <c r="AA1339" s="8"/>
      <c r="AB1339" s="8"/>
      <c r="AC1339" s="8"/>
      <c r="AD1339" s="8"/>
      <c r="AE1339" s="8"/>
      <c r="AG1339" s="36"/>
      <c r="AH1339" s="36"/>
      <c r="AI1339" s="9"/>
      <c r="AJ1339" s="8"/>
      <c r="AK1339" s="8"/>
      <c r="AL1339" s="8"/>
      <c r="AM1339" s="8"/>
      <c r="AN1339" s="8"/>
      <c r="AO1339" s="8"/>
      <c r="AP1339" s="8"/>
      <c r="AQ1339" s="8"/>
      <c r="AS1339" s="36"/>
      <c r="AT1339" s="36"/>
      <c r="AU1339" s="9"/>
      <c r="AV1339" s="8"/>
      <c r="AW1339" s="8"/>
      <c r="AX1339" s="8"/>
      <c r="AY1339" s="8"/>
      <c r="AZ1339" s="8"/>
      <c r="BA1339" s="8"/>
      <c r="BB1339" s="8"/>
      <c r="BC1339" s="8"/>
    </row>
    <row r="1340" spans="1:55" x14ac:dyDescent="0.25">
      <c r="A1340" s="45">
        <v>73.3</v>
      </c>
      <c r="B1340" s="47" t="b">
        <v>1</v>
      </c>
      <c r="U1340" s="36"/>
      <c r="V1340" s="36"/>
      <c r="W1340" s="9"/>
      <c r="X1340" s="8"/>
      <c r="Y1340" s="8"/>
      <c r="Z1340" s="8"/>
      <c r="AA1340" s="8"/>
      <c r="AB1340" s="8"/>
      <c r="AC1340" s="8"/>
      <c r="AD1340" s="8"/>
      <c r="AE1340" s="8"/>
      <c r="AG1340" s="36"/>
      <c r="AH1340" s="36"/>
      <c r="AI1340" s="9"/>
      <c r="AJ1340" s="8"/>
      <c r="AK1340" s="8"/>
      <c r="AL1340" s="8"/>
      <c r="AM1340" s="8"/>
      <c r="AN1340" s="8"/>
      <c r="AO1340" s="8"/>
      <c r="AP1340" s="8"/>
      <c r="AQ1340" s="8"/>
      <c r="AS1340" s="36"/>
      <c r="AT1340" s="36"/>
      <c r="AU1340" s="9"/>
      <c r="AV1340" s="8"/>
      <c r="AW1340" s="8"/>
      <c r="AX1340" s="8"/>
      <c r="AY1340" s="8"/>
      <c r="AZ1340" s="8"/>
      <c r="BA1340" s="8"/>
      <c r="BB1340" s="8"/>
      <c r="BC1340" s="8"/>
    </row>
    <row r="1341" spans="1:55" x14ac:dyDescent="0.25">
      <c r="A1341" s="45">
        <v>73.099999999999994</v>
      </c>
      <c r="B1341" s="47" t="b">
        <v>1</v>
      </c>
      <c r="U1341" s="36"/>
      <c r="V1341" s="36"/>
      <c r="W1341" s="9"/>
      <c r="X1341" s="8"/>
      <c r="Y1341" s="8"/>
      <c r="Z1341" s="8"/>
      <c r="AA1341" s="8"/>
      <c r="AB1341" s="8"/>
      <c r="AC1341" s="8"/>
      <c r="AD1341" s="8"/>
      <c r="AE1341" s="8"/>
      <c r="AG1341" s="36"/>
      <c r="AH1341" s="36"/>
      <c r="AI1341" s="9"/>
      <c r="AJ1341" s="8"/>
      <c r="AK1341" s="8"/>
      <c r="AL1341" s="8"/>
      <c r="AM1341" s="8"/>
      <c r="AN1341" s="8"/>
      <c r="AO1341" s="8"/>
      <c r="AP1341" s="8"/>
      <c r="AQ1341" s="8"/>
      <c r="AS1341" s="36"/>
      <c r="AT1341" s="36"/>
      <c r="AU1341" s="9"/>
      <c r="AV1341" s="8"/>
      <c r="AW1341" s="8"/>
      <c r="AX1341" s="8"/>
      <c r="AY1341" s="8"/>
      <c r="AZ1341" s="8"/>
      <c r="BA1341" s="8"/>
      <c r="BB1341" s="8"/>
      <c r="BC1341" s="8"/>
    </row>
    <row r="1342" spans="1:55" x14ac:dyDescent="0.25">
      <c r="A1342" s="45">
        <v>73</v>
      </c>
      <c r="B1342" s="47" t="b">
        <v>1</v>
      </c>
      <c r="U1342" s="36"/>
      <c r="V1342" s="36"/>
      <c r="W1342" s="9"/>
      <c r="X1342" s="8"/>
      <c r="Y1342" s="8"/>
      <c r="Z1342" s="8"/>
      <c r="AA1342" s="8"/>
      <c r="AB1342" s="8"/>
      <c r="AC1342" s="8"/>
      <c r="AD1342" s="8"/>
      <c r="AE1342" s="8"/>
      <c r="AG1342" s="36"/>
      <c r="AH1342" s="36"/>
      <c r="AI1342" s="9"/>
      <c r="AJ1342" s="8"/>
      <c r="AK1342" s="8"/>
      <c r="AL1342" s="8"/>
      <c r="AM1342" s="8"/>
      <c r="AN1342" s="8"/>
      <c r="AO1342" s="8"/>
      <c r="AP1342" s="8"/>
      <c r="AQ1342" s="8"/>
      <c r="AS1342" s="36"/>
      <c r="AT1342" s="36"/>
      <c r="AU1342" s="9"/>
      <c r="AV1342" s="8"/>
      <c r="AW1342" s="8"/>
      <c r="AX1342" s="8"/>
      <c r="AY1342" s="8"/>
      <c r="AZ1342" s="8"/>
      <c r="BA1342" s="8"/>
      <c r="BB1342" s="8"/>
      <c r="BC1342" s="8"/>
    </row>
    <row r="1343" spans="1:55" x14ac:dyDescent="0.25">
      <c r="A1343" s="45">
        <v>72.8</v>
      </c>
      <c r="B1343" s="47" t="b">
        <v>1</v>
      </c>
      <c r="U1343" s="36"/>
      <c r="V1343" s="36"/>
      <c r="W1343" s="9"/>
      <c r="X1343" s="8"/>
      <c r="Y1343" s="8"/>
      <c r="Z1343" s="8"/>
      <c r="AA1343" s="8"/>
      <c r="AB1343" s="8"/>
      <c r="AC1343" s="8"/>
      <c r="AD1343" s="8"/>
      <c r="AE1343" s="8"/>
      <c r="AG1343" s="36"/>
      <c r="AH1343" s="36"/>
      <c r="AI1343" s="9"/>
      <c r="AJ1343" s="8"/>
      <c r="AK1343" s="8"/>
      <c r="AL1343" s="8"/>
      <c r="AM1343" s="8"/>
      <c r="AN1343" s="8"/>
      <c r="AO1343" s="8"/>
      <c r="AP1343" s="8"/>
      <c r="AQ1343" s="8"/>
      <c r="AS1343" s="36"/>
      <c r="AT1343" s="36"/>
      <c r="AU1343" s="9"/>
      <c r="AV1343" s="8"/>
      <c r="AW1343" s="8"/>
      <c r="AX1343" s="8"/>
      <c r="AY1343" s="8"/>
      <c r="AZ1343" s="8"/>
      <c r="BA1343" s="8"/>
      <c r="BB1343" s="8"/>
      <c r="BC1343" s="8"/>
    </row>
    <row r="1344" spans="1:55" x14ac:dyDescent="0.25">
      <c r="A1344" s="45">
        <v>72.400000000000006</v>
      </c>
      <c r="B1344" s="47" t="b">
        <v>1</v>
      </c>
      <c r="U1344" s="36"/>
      <c r="V1344" s="36"/>
      <c r="W1344" s="9"/>
      <c r="X1344" s="8"/>
      <c r="Y1344" s="8"/>
      <c r="Z1344" s="8"/>
      <c r="AA1344" s="8"/>
      <c r="AB1344" s="8"/>
      <c r="AC1344" s="8"/>
      <c r="AD1344" s="8"/>
      <c r="AE1344" s="8"/>
      <c r="AG1344" s="36"/>
      <c r="AH1344" s="36"/>
      <c r="AI1344" s="9"/>
      <c r="AJ1344" s="8"/>
      <c r="AK1344" s="8"/>
      <c r="AL1344" s="8"/>
      <c r="AM1344" s="8"/>
      <c r="AN1344" s="8"/>
      <c r="AO1344" s="8"/>
      <c r="AP1344" s="8"/>
      <c r="AQ1344" s="8"/>
      <c r="AS1344" s="36"/>
      <c r="AT1344" s="36"/>
      <c r="AU1344" s="9"/>
      <c r="AV1344" s="8"/>
      <c r="AW1344" s="8"/>
      <c r="AX1344" s="8"/>
      <c r="AY1344" s="8"/>
      <c r="AZ1344" s="8"/>
      <c r="BA1344" s="8"/>
      <c r="BB1344" s="8"/>
      <c r="BC1344" s="8"/>
    </row>
    <row r="1345" spans="1:55" x14ac:dyDescent="0.25">
      <c r="A1345" s="45">
        <v>72.5</v>
      </c>
      <c r="B1345" s="47" t="b">
        <v>1</v>
      </c>
      <c r="U1345" s="36"/>
      <c r="V1345" s="36"/>
      <c r="W1345" s="9"/>
      <c r="X1345" s="8"/>
      <c r="Y1345" s="8"/>
      <c r="Z1345" s="8"/>
      <c r="AA1345" s="8"/>
      <c r="AB1345" s="8"/>
      <c r="AC1345" s="8"/>
      <c r="AD1345" s="8"/>
      <c r="AE1345" s="8"/>
      <c r="AG1345" s="36"/>
      <c r="AH1345" s="36"/>
      <c r="AI1345" s="9"/>
      <c r="AJ1345" s="8"/>
      <c r="AK1345" s="8"/>
      <c r="AL1345" s="8"/>
      <c r="AM1345" s="8"/>
      <c r="AN1345" s="8"/>
      <c r="AO1345" s="8"/>
      <c r="AP1345" s="8"/>
      <c r="AQ1345" s="8"/>
      <c r="AS1345" s="36"/>
      <c r="AT1345" s="36"/>
      <c r="AU1345" s="9"/>
      <c r="AV1345" s="8"/>
      <c r="AW1345" s="8"/>
      <c r="AX1345" s="8"/>
      <c r="AY1345" s="8"/>
      <c r="AZ1345" s="8"/>
      <c r="BA1345" s="8"/>
      <c r="BB1345" s="8"/>
      <c r="BC1345" s="8"/>
    </row>
    <row r="1346" spans="1:55" x14ac:dyDescent="0.25">
      <c r="A1346" s="45">
        <v>72.3</v>
      </c>
      <c r="B1346" s="47" t="b">
        <v>1</v>
      </c>
      <c r="U1346" s="36"/>
      <c r="V1346" s="36"/>
      <c r="W1346" s="9"/>
      <c r="X1346" s="8"/>
      <c r="Y1346" s="8"/>
      <c r="Z1346" s="8"/>
      <c r="AA1346" s="8"/>
      <c r="AB1346" s="8"/>
      <c r="AC1346" s="8"/>
      <c r="AD1346" s="8"/>
      <c r="AE1346" s="8"/>
      <c r="AG1346" s="36"/>
      <c r="AH1346" s="36"/>
      <c r="AI1346" s="9"/>
      <c r="AJ1346" s="8"/>
      <c r="AK1346" s="8"/>
      <c r="AL1346" s="8"/>
      <c r="AM1346" s="8"/>
      <c r="AN1346" s="8"/>
      <c r="AO1346" s="8"/>
      <c r="AP1346" s="8"/>
      <c r="AQ1346" s="8"/>
      <c r="AS1346" s="36"/>
      <c r="AT1346" s="36"/>
      <c r="AU1346" s="9"/>
      <c r="AV1346" s="8"/>
      <c r="AW1346" s="8"/>
      <c r="AX1346" s="8"/>
      <c r="AY1346" s="8"/>
      <c r="AZ1346" s="8"/>
      <c r="BA1346" s="8"/>
      <c r="BB1346" s="8"/>
      <c r="BC1346" s="8"/>
    </row>
    <row r="1347" spans="1:55" x14ac:dyDescent="0.25">
      <c r="A1347" s="45">
        <v>72.099999999999994</v>
      </c>
      <c r="B1347" s="47" t="b">
        <v>1</v>
      </c>
      <c r="U1347" s="36"/>
      <c r="V1347" s="36"/>
      <c r="W1347" s="9"/>
      <c r="X1347" s="8"/>
      <c r="Y1347" s="8"/>
      <c r="Z1347" s="8"/>
      <c r="AA1347" s="8"/>
      <c r="AB1347" s="8"/>
      <c r="AC1347" s="8"/>
      <c r="AD1347" s="8"/>
      <c r="AE1347" s="8"/>
      <c r="AG1347" s="36"/>
      <c r="AH1347" s="36"/>
      <c r="AI1347" s="9"/>
      <c r="AJ1347" s="8"/>
      <c r="AK1347" s="8"/>
      <c r="AL1347" s="8"/>
      <c r="AM1347" s="8"/>
      <c r="AN1347" s="8"/>
      <c r="AO1347" s="8"/>
      <c r="AP1347" s="8"/>
      <c r="AQ1347" s="8"/>
      <c r="AS1347" s="36"/>
      <c r="AT1347" s="36"/>
      <c r="AU1347" s="9"/>
      <c r="AV1347" s="8"/>
      <c r="AW1347" s="8"/>
      <c r="AX1347" s="8"/>
      <c r="AY1347" s="8"/>
      <c r="AZ1347" s="8"/>
      <c r="BA1347" s="8"/>
      <c r="BB1347" s="8"/>
      <c r="BC1347" s="8"/>
    </row>
    <row r="1348" spans="1:55" x14ac:dyDescent="0.25">
      <c r="A1348" s="45">
        <v>71.900000000000006</v>
      </c>
      <c r="B1348" s="47" t="b">
        <v>1</v>
      </c>
      <c r="U1348" s="36"/>
      <c r="V1348" s="36"/>
      <c r="W1348" s="9"/>
      <c r="X1348" s="8"/>
      <c r="Y1348" s="8"/>
      <c r="Z1348" s="8"/>
      <c r="AA1348" s="8"/>
      <c r="AB1348" s="8"/>
      <c r="AC1348" s="8"/>
      <c r="AD1348" s="8"/>
      <c r="AE1348" s="8"/>
      <c r="AG1348" s="36"/>
      <c r="AH1348" s="36"/>
      <c r="AI1348" s="9"/>
      <c r="AJ1348" s="8"/>
      <c r="AK1348" s="8"/>
      <c r="AL1348" s="8"/>
      <c r="AM1348" s="8"/>
      <c r="AN1348" s="8"/>
      <c r="AO1348" s="8"/>
      <c r="AP1348" s="8"/>
      <c r="AQ1348" s="8"/>
      <c r="AS1348" s="36"/>
      <c r="AT1348" s="36"/>
      <c r="AU1348" s="9"/>
      <c r="AV1348" s="8"/>
      <c r="AW1348" s="8"/>
      <c r="AX1348" s="8"/>
      <c r="AY1348" s="8"/>
      <c r="AZ1348" s="8"/>
      <c r="BA1348" s="8"/>
      <c r="BB1348" s="8"/>
      <c r="BC1348" s="8"/>
    </row>
    <row r="1349" spans="1:55" x14ac:dyDescent="0.25">
      <c r="A1349" s="45">
        <v>71.7</v>
      </c>
      <c r="B1349" s="47" t="b">
        <v>1</v>
      </c>
      <c r="U1349" s="36"/>
      <c r="V1349" s="36"/>
      <c r="W1349" s="9"/>
      <c r="X1349" s="8"/>
      <c r="Y1349" s="8"/>
      <c r="Z1349" s="8"/>
      <c r="AA1349" s="8"/>
      <c r="AB1349" s="8"/>
      <c r="AC1349" s="8"/>
      <c r="AD1349" s="8"/>
      <c r="AE1349" s="8"/>
      <c r="AG1349" s="36"/>
      <c r="AH1349" s="36"/>
      <c r="AI1349" s="9"/>
      <c r="AJ1349" s="8"/>
      <c r="AK1349" s="8"/>
      <c r="AL1349" s="8"/>
      <c r="AM1349" s="8"/>
      <c r="AN1349" s="8"/>
      <c r="AO1349" s="8"/>
      <c r="AP1349" s="8"/>
      <c r="AQ1349" s="8"/>
      <c r="AS1349" s="36"/>
      <c r="AT1349" s="36"/>
      <c r="AU1349" s="9"/>
      <c r="AV1349" s="8"/>
      <c r="AW1349" s="8"/>
      <c r="AX1349" s="8"/>
      <c r="AY1349" s="8"/>
      <c r="AZ1349" s="8"/>
      <c r="BA1349" s="8"/>
      <c r="BB1349" s="8"/>
      <c r="BC1349" s="8"/>
    </row>
    <row r="1350" spans="1:55" x14ac:dyDescent="0.25">
      <c r="A1350" s="45">
        <v>72</v>
      </c>
      <c r="B1350" s="47" t="b">
        <v>1</v>
      </c>
      <c r="U1350" s="36"/>
      <c r="V1350" s="36"/>
      <c r="W1350" s="9"/>
      <c r="X1350" s="8"/>
      <c r="Y1350" s="8"/>
      <c r="Z1350" s="8"/>
      <c r="AA1350" s="8"/>
      <c r="AB1350" s="8"/>
      <c r="AC1350" s="8"/>
      <c r="AD1350" s="8"/>
      <c r="AE1350" s="8"/>
      <c r="AG1350" s="36"/>
      <c r="AH1350" s="36"/>
      <c r="AI1350" s="9"/>
      <c r="AJ1350" s="8"/>
      <c r="AK1350" s="8"/>
      <c r="AL1350" s="8"/>
      <c r="AM1350" s="8"/>
      <c r="AN1350" s="8"/>
      <c r="AO1350" s="8"/>
      <c r="AP1350" s="8"/>
      <c r="AQ1350" s="8"/>
      <c r="AS1350" s="36"/>
      <c r="AT1350" s="36"/>
      <c r="AU1350" s="9"/>
      <c r="AV1350" s="8"/>
      <c r="AW1350" s="8"/>
      <c r="AX1350" s="8"/>
      <c r="AY1350" s="8"/>
      <c r="AZ1350" s="8"/>
      <c r="BA1350" s="8"/>
      <c r="BB1350" s="8"/>
      <c r="BC1350" s="8"/>
    </row>
    <row r="1351" spans="1:55" x14ac:dyDescent="0.25">
      <c r="A1351" s="45">
        <v>69.900000000000006</v>
      </c>
      <c r="B1351" s="47" t="b">
        <v>1</v>
      </c>
      <c r="U1351" s="36"/>
      <c r="V1351" s="36"/>
      <c r="W1351" s="9"/>
      <c r="X1351" s="8"/>
      <c r="Y1351" s="8"/>
      <c r="Z1351" s="8"/>
      <c r="AA1351" s="8"/>
      <c r="AB1351" s="8"/>
      <c r="AC1351" s="8"/>
      <c r="AD1351" s="8"/>
      <c r="AE1351" s="8"/>
      <c r="AG1351" s="36"/>
      <c r="AH1351" s="36"/>
      <c r="AI1351" s="9"/>
      <c r="AJ1351" s="8"/>
      <c r="AK1351" s="8"/>
      <c r="AL1351" s="8"/>
      <c r="AM1351" s="8"/>
      <c r="AN1351" s="8"/>
      <c r="AO1351" s="8"/>
      <c r="AP1351" s="8"/>
      <c r="AQ1351" s="8"/>
      <c r="AS1351" s="36"/>
      <c r="AT1351" s="36"/>
      <c r="AU1351" s="9"/>
      <c r="AV1351" s="8"/>
      <c r="AW1351" s="8"/>
      <c r="AX1351" s="8"/>
      <c r="AY1351" s="8"/>
      <c r="AZ1351" s="8"/>
      <c r="BA1351" s="8"/>
      <c r="BB1351" s="8"/>
      <c r="BC1351" s="8"/>
    </row>
    <row r="1352" spans="1:55" x14ac:dyDescent="0.25">
      <c r="A1352" s="45">
        <v>69.5</v>
      </c>
      <c r="B1352" s="47" t="b">
        <v>1</v>
      </c>
      <c r="U1352" s="36"/>
      <c r="V1352" s="36"/>
      <c r="W1352" s="9"/>
      <c r="X1352" s="8"/>
      <c r="Y1352" s="8"/>
      <c r="Z1352" s="8"/>
      <c r="AA1352" s="8"/>
      <c r="AB1352" s="8"/>
      <c r="AC1352" s="8"/>
      <c r="AD1352" s="8"/>
      <c r="AE1352" s="8"/>
      <c r="AG1352" s="36"/>
      <c r="AH1352" s="36"/>
      <c r="AI1352" s="9"/>
      <c r="AJ1352" s="8"/>
      <c r="AK1352" s="8"/>
      <c r="AL1352" s="8"/>
      <c r="AM1352" s="8"/>
      <c r="AN1352" s="8"/>
      <c r="AO1352" s="8"/>
      <c r="AP1352" s="8"/>
      <c r="AQ1352" s="8"/>
      <c r="AS1352" s="36"/>
      <c r="AT1352" s="36"/>
      <c r="AU1352" s="9"/>
      <c r="AV1352" s="8"/>
      <c r="AW1352" s="8"/>
      <c r="AX1352" s="8"/>
      <c r="AY1352" s="8"/>
      <c r="AZ1352" s="8"/>
      <c r="BA1352" s="8"/>
      <c r="BB1352" s="8"/>
      <c r="BC1352" s="8"/>
    </row>
    <row r="1353" spans="1:55" x14ac:dyDescent="0.25">
      <c r="A1353" s="45">
        <v>69.099999999999994</v>
      </c>
      <c r="B1353" s="47" t="b">
        <v>1</v>
      </c>
      <c r="U1353" s="36"/>
      <c r="V1353" s="36"/>
      <c r="W1353" s="9"/>
      <c r="X1353" s="8"/>
      <c r="Y1353" s="8"/>
      <c r="Z1353" s="8"/>
      <c r="AA1353" s="8"/>
      <c r="AB1353" s="8"/>
      <c r="AC1353" s="8"/>
      <c r="AD1353" s="8"/>
      <c r="AE1353" s="8"/>
      <c r="AG1353" s="36"/>
      <c r="AH1353" s="36"/>
      <c r="AI1353" s="9"/>
      <c r="AJ1353" s="8"/>
      <c r="AK1353" s="8"/>
      <c r="AL1353" s="8"/>
      <c r="AM1353" s="8"/>
      <c r="AN1353" s="8"/>
      <c r="AO1353" s="8"/>
      <c r="AP1353" s="8"/>
      <c r="AQ1353" s="8"/>
      <c r="AS1353" s="36"/>
      <c r="AT1353" s="36"/>
      <c r="AU1353" s="9"/>
      <c r="AV1353" s="8"/>
      <c r="AW1353" s="8"/>
      <c r="AX1353" s="8"/>
      <c r="AY1353" s="8"/>
      <c r="AZ1353" s="8"/>
      <c r="BA1353" s="8"/>
      <c r="BB1353" s="8"/>
      <c r="BC1353" s="8"/>
    </row>
    <row r="1354" spans="1:55" x14ac:dyDescent="0.25">
      <c r="A1354" s="45">
        <v>68.5</v>
      </c>
      <c r="B1354" s="47" t="b">
        <v>1</v>
      </c>
      <c r="U1354" s="36"/>
      <c r="V1354" s="36"/>
      <c r="W1354" s="9"/>
      <c r="X1354" s="8"/>
      <c r="Y1354" s="8"/>
      <c r="Z1354" s="8"/>
      <c r="AA1354" s="8"/>
      <c r="AB1354" s="8"/>
      <c r="AC1354" s="8"/>
      <c r="AD1354" s="8"/>
      <c r="AE1354" s="8"/>
      <c r="AG1354" s="36"/>
      <c r="AH1354" s="36"/>
      <c r="AI1354" s="9"/>
      <c r="AJ1354" s="8"/>
      <c r="AK1354" s="8"/>
      <c r="AL1354" s="8"/>
      <c r="AM1354" s="8"/>
      <c r="AN1354" s="8"/>
      <c r="AO1354" s="8"/>
      <c r="AP1354" s="8"/>
      <c r="AQ1354" s="8"/>
      <c r="AS1354" s="36"/>
      <c r="AT1354" s="36"/>
      <c r="AU1354" s="9"/>
      <c r="AV1354" s="8"/>
      <c r="AW1354" s="8"/>
      <c r="AX1354" s="8"/>
      <c r="AY1354" s="8"/>
      <c r="AZ1354" s="8"/>
      <c r="BA1354" s="8"/>
      <c r="BB1354" s="8"/>
      <c r="BC1354" s="8"/>
    </row>
    <row r="1355" spans="1:55" x14ac:dyDescent="0.25">
      <c r="A1355" s="45">
        <v>67.8</v>
      </c>
      <c r="B1355" s="47" t="b">
        <v>1</v>
      </c>
      <c r="U1355" s="36"/>
      <c r="V1355" s="36"/>
      <c r="W1355" s="9"/>
      <c r="X1355" s="8"/>
      <c r="Y1355" s="8"/>
      <c r="Z1355" s="8"/>
      <c r="AA1355" s="8"/>
      <c r="AB1355" s="8"/>
      <c r="AC1355" s="8"/>
      <c r="AD1355" s="8"/>
      <c r="AE1355" s="8"/>
      <c r="AG1355" s="36"/>
      <c r="AH1355" s="36"/>
      <c r="AI1355" s="9"/>
      <c r="AJ1355" s="8"/>
      <c r="AK1355" s="8"/>
      <c r="AL1355" s="8"/>
      <c r="AM1355" s="8"/>
      <c r="AN1355" s="8"/>
      <c r="AO1355" s="8"/>
      <c r="AP1355" s="8"/>
      <c r="AQ1355" s="8"/>
      <c r="AS1355" s="36"/>
      <c r="AT1355" s="36"/>
      <c r="AU1355" s="9"/>
      <c r="AV1355" s="8"/>
      <c r="AW1355" s="8"/>
      <c r="AX1355" s="8"/>
      <c r="AY1355" s="8"/>
      <c r="AZ1355" s="8"/>
      <c r="BA1355" s="8"/>
      <c r="BB1355" s="8"/>
      <c r="BC1355" s="8"/>
    </row>
    <row r="1356" spans="1:55" x14ac:dyDescent="0.25">
      <c r="A1356" s="45">
        <v>67.8</v>
      </c>
      <c r="B1356" s="47" t="b">
        <v>1</v>
      </c>
      <c r="U1356" s="36"/>
      <c r="V1356" s="36"/>
      <c r="W1356" s="9"/>
      <c r="X1356" s="8"/>
      <c r="Y1356" s="8"/>
      <c r="Z1356" s="8"/>
      <c r="AA1356" s="8"/>
      <c r="AB1356" s="8"/>
      <c r="AC1356" s="8"/>
      <c r="AD1356" s="8"/>
      <c r="AE1356" s="8"/>
      <c r="AG1356" s="36"/>
      <c r="AH1356" s="36"/>
      <c r="AI1356" s="9"/>
      <c r="AJ1356" s="8"/>
      <c r="AK1356" s="8"/>
      <c r="AL1356" s="8"/>
      <c r="AM1356" s="8"/>
      <c r="AN1356" s="8"/>
      <c r="AO1356" s="8"/>
      <c r="AP1356" s="8"/>
      <c r="AQ1356" s="8"/>
      <c r="AS1356" s="36"/>
      <c r="AT1356" s="36"/>
      <c r="AU1356" s="9"/>
      <c r="AV1356" s="8"/>
      <c r="AW1356" s="8"/>
      <c r="AX1356" s="8"/>
      <c r="AY1356" s="8"/>
      <c r="AZ1356" s="8"/>
      <c r="BA1356" s="8"/>
      <c r="BB1356" s="8"/>
      <c r="BC1356" s="8"/>
    </row>
    <row r="1357" spans="1:55" x14ac:dyDescent="0.25">
      <c r="A1357" s="45">
        <v>66.599999999999994</v>
      </c>
      <c r="B1357" s="47" t="b">
        <v>1</v>
      </c>
      <c r="U1357" s="36"/>
      <c r="V1357" s="36"/>
      <c r="W1357" s="9"/>
      <c r="X1357" s="8"/>
      <c r="Y1357" s="8"/>
      <c r="Z1357" s="8"/>
      <c r="AA1357" s="8"/>
      <c r="AB1357" s="8"/>
      <c r="AC1357" s="8"/>
      <c r="AD1357" s="8"/>
      <c r="AE1357" s="8"/>
      <c r="AG1357" s="36"/>
      <c r="AH1357" s="36"/>
      <c r="AI1357" s="9"/>
      <c r="AJ1357" s="8"/>
      <c r="AK1357" s="8"/>
      <c r="AL1357" s="8"/>
      <c r="AM1357" s="8"/>
      <c r="AN1357" s="8"/>
      <c r="AO1357" s="8"/>
      <c r="AP1357" s="8"/>
      <c r="AQ1357" s="8"/>
      <c r="AS1357" s="36"/>
      <c r="AT1357" s="36"/>
      <c r="AU1357" s="9"/>
      <c r="AV1357" s="8"/>
      <c r="AW1357" s="8"/>
      <c r="AX1357" s="8"/>
      <c r="AY1357" s="8"/>
      <c r="AZ1357" s="8"/>
      <c r="BA1357" s="8"/>
      <c r="BB1357" s="8"/>
      <c r="BC1357" s="8"/>
    </row>
    <row r="1358" spans="1:55" x14ac:dyDescent="0.25">
      <c r="A1358" s="45">
        <v>65.3</v>
      </c>
      <c r="B1358" s="47" t="b">
        <v>1</v>
      </c>
      <c r="U1358" s="36"/>
      <c r="V1358" s="36"/>
      <c r="W1358" s="9"/>
      <c r="X1358" s="8"/>
      <c r="Y1358" s="8"/>
      <c r="Z1358" s="8"/>
      <c r="AA1358" s="8"/>
      <c r="AB1358" s="8"/>
      <c r="AC1358" s="8"/>
      <c r="AD1358" s="8"/>
      <c r="AE1358" s="8"/>
      <c r="AG1358" s="36"/>
      <c r="AH1358" s="36"/>
      <c r="AI1358" s="9"/>
      <c r="AJ1358" s="8"/>
      <c r="AK1358" s="8"/>
      <c r="AL1358" s="8"/>
      <c r="AM1358" s="8"/>
      <c r="AN1358" s="8"/>
      <c r="AO1358" s="8"/>
      <c r="AP1358" s="8"/>
      <c r="AQ1358" s="8"/>
      <c r="AS1358" s="36"/>
      <c r="AT1358" s="36"/>
      <c r="AU1358" s="9"/>
      <c r="AV1358" s="8"/>
      <c r="AW1358" s="8"/>
      <c r="AX1358" s="8"/>
      <c r="AY1358" s="8"/>
      <c r="AZ1358" s="8"/>
      <c r="BA1358" s="8"/>
      <c r="BB1358" s="8"/>
      <c r="BC1358" s="8"/>
    </row>
    <row r="1359" spans="1:55" x14ac:dyDescent="0.25">
      <c r="A1359" s="45">
        <v>65</v>
      </c>
      <c r="B1359" s="47" t="b">
        <v>1</v>
      </c>
      <c r="U1359" s="36"/>
      <c r="V1359" s="36"/>
      <c r="W1359" s="9"/>
      <c r="X1359" s="8"/>
      <c r="Y1359" s="8"/>
      <c r="Z1359" s="8"/>
      <c r="AA1359" s="8"/>
      <c r="AB1359" s="8"/>
      <c r="AC1359" s="8"/>
      <c r="AD1359" s="8"/>
      <c r="AE1359" s="8"/>
      <c r="AG1359" s="36"/>
      <c r="AH1359" s="36"/>
      <c r="AI1359" s="9"/>
      <c r="AJ1359" s="8"/>
      <c r="AK1359" s="8"/>
      <c r="AL1359" s="8"/>
      <c r="AM1359" s="8"/>
      <c r="AN1359" s="8"/>
      <c r="AO1359" s="8"/>
      <c r="AP1359" s="8"/>
      <c r="AQ1359" s="8"/>
      <c r="AS1359" s="36"/>
      <c r="AT1359" s="36"/>
      <c r="AU1359" s="9"/>
      <c r="AV1359" s="8"/>
      <c r="AW1359" s="8"/>
      <c r="AX1359" s="8"/>
      <c r="AY1359" s="8"/>
      <c r="AZ1359" s="8"/>
      <c r="BA1359" s="8"/>
      <c r="BB1359" s="8"/>
      <c r="BC1359" s="8"/>
    </row>
    <row r="1360" spans="1:55" x14ac:dyDescent="0.25">
      <c r="A1360" s="45">
        <v>64.599999999999994</v>
      </c>
      <c r="B1360" s="47" t="b">
        <v>1</v>
      </c>
      <c r="U1360" s="36"/>
      <c r="V1360" s="36"/>
      <c r="W1360" s="9"/>
      <c r="X1360" s="8"/>
      <c r="Y1360" s="8"/>
      <c r="Z1360" s="8"/>
      <c r="AA1360" s="8"/>
      <c r="AB1360" s="8"/>
      <c r="AC1360" s="8"/>
      <c r="AD1360" s="8"/>
      <c r="AE1360" s="8"/>
      <c r="AG1360" s="36"/>
      <c r="AH1360" s="36"/>
      <c r="AI1360" s="9"/>
      <c r="AJ1360" s="8"/>
      <c r="AK1360" s="8"/>
      <c r="AL1360" s="8"/>
      <c r="AM1360" s="8"/>
      <c r="AN1360" s="8"/>
      <c r="AO1360" s="8"/>
      <c r="AP1360" s="8"/>
      <c r="AQ1360" s="8"/>
      <c r="AS1360" s="36"/>
      <c r="AT1360" s="36"/>
      <c r="AU1360" s="9"/>
      <c r="AV1360" s="8"/>
      <c r="AW1360" s="8"/>
      <c r="AX1360" s="8"/>
      <c r="AY1360" s="8"/>
      <c r="AZ1360" s="8"/>
      <c r="BA1360" s="8"/>
      <c r="BB1360" s="8"/>
      <c r="BC1360" s="8"/>
    </row>
    <row r="1361" spans="1:55" x14ac:dyDescent="0.25">
      <c r="A1361" s="45">
        <v>64.7</v>
      </c>
      <c r="B1361" s="47" t="b">
        <v>1</v>
      </c>
      <c r="U1361" s="36"/>
      <c r="V1361" s="36"/>
      <c r="W1361" s="9"/>
      <c r="X1361" s="8"/>
      <c r="Y1361" s="8"/>
      <c r="Z1361" s="8"/>
      <c r="AA1361" s="8"/>
      <c r="AB1361" s="8"/>
      <c r="AC1361" s="8"/>
      <c r="AD1361" s="8"/>
      <c r="AE1361" s="8"/>
      <c r="AG1361" s="36"/>
      <c r="AH1361" s="36"/>
      <c r="AI1361" s="9"/>
      <c r="AJ1361" s="8"/>
      <c r="AK1361" s="8"/>
      <c r="AL1361" s="8"/>
      <c r="AM1361" s="8"/>
      <c r="AN1361" s="8"/>
      <c r="AO1361" s="8"/>
      <c r="AP1361" s="8"/>
      <c r="AQ1361" s="8"/>
      <c r="AS1361" s="36"/>
      <c r="AT1361" s="36"/>
      <c r="AU1361" s="9"/>
      <c r="AV1361" s="8"/>
      <c r="AW1361" s="8"/>
      <c r="AX1361" s="8"/>
      <c r="AY1361" s="8"/>
      <c r="AZ1361" s="8"/>
      <c r="BA1361" s="8"/>
      <c r="BB1361" s="8"/>
      <c r="BC1361" s="8"/>
    </row>
    <row r="1362" spans="1:55" x14ac:dyDescent="0.25">
      <c r="A1362" s="45">
        <v>64.400000000000006</v>
      </c>
      <c r="B1362" s="47" t="b">
        <v>1</v>
      </c>
      <c r="U1362" s="36"/>
      <c r="V1362" s="36"/>
      <c r="W1362" s="9"/>
      <c r="X1362" s="8"/>
      <c r="Y1362" s="8"/>
      <c r="Z1362" s="8"/>
      <c r="AA1362" s="8"/>
      <c r="AB1362" s="8"/>
      <c r="AC1362" s="8"/>
      <c r="AD1362" s="8"/>
      <c r="AE1362" s="8"/>
      <c r="AG1362" s="36"/>
      <c r="AH1362" s="36"/>
      <c r="AI1362" s="9"/>
      <c r="AJ1362" s="8"/>
      <c r="AK1362" s="8"/>
      <c r="AL1362" s="8"/>
      <c r="AM1362" s="8"/>
      <c r="AN1362" s="8"/>
      <c r="AO1362" s="8"/>
      <c r="AP1362" s="8"/>
      <c r="AQ1362" s="8"/>
      <c r="AS1362" s="36"/>
      <c r="AT1362" s="36"/>
      <c r="AU1362" s="9"/>
      <c r="AV1362" s="8"/>
      <c r="AW1362" s="8"/>
      <c r="AX1362" s="8"/>
      <c r="AY1362" s="8"/>
      <c r="AZ1362" s="8"/>
      <c r="BA1362" s="8"/>
      <c r="BB1362" s="8"/>
      <c r="BC1362" s="8"/>
    </row>
    <row r="1363" spans="1:55" x14ac:dyDescent="0.25">
      <c r="A1363" s="45">
        <v>64.7</v>
      </c>
      <c r="B1363" s="47" t="b">
        <v>1</v>
      </c>
      <c r="U1363" s="36"/>
      <c r="V1363" s="36"/>
      <c r="W1363" s="9"/>
      <c r="X1363" s="8"/>
      <c r="Y1363" s="8"/>
      <c r="Z1363" s="8"/>
      <c r="AA1363" s="8"/>
      <c r="AB1363" s="8"/>
      <c r="AC1363" s="8"/>
      <c r="AD1363" s="8"/>
      <c r="AE1363" s="8"/>
      <c r="AG1363" s="36"/>
      <c r="AH1363" s="36"/>
      <c r="AI1363" s="9"/>
      <c r="AJ1363" s="8"/>
      <c r="AK1363" s="8"/>
      <c r="AL1363" s="8"/>
      <c r="AM1363" s="8"/>
      <c r="AN1363" s="8"/>
      <c r="AO1363" s="8"/>
      <c r="AP1363" s="8"/>
      <c r="AQ1363" s="8"/>
      <c r="AS1363" s="36"/>
      <c r="AT1363" s="36"/>
      <c r="AU1363" s="9"/>
      <c r="AV1363" s="8"/>
      <c r="AW1363" s="8"/>
      <c r="AX1363" s="8"/>
      <c r="AY1363" s="8"/>
      <c r="AZ1363" s="8"/>
      <c r="BA1363" s="8"/>
      <c r="BB1363" s="8"/>
      <c r="BC1363" s="8"/>
    </row>
    <row r="1364" spans="1:55" x14ac:dyDescent="0.25">
      <c r="A1364" s="45">
        <v>64.400000000000006</v>
      </c>
      <c r="B1364" s="47" t="b">
        <v>1</v>
      </c>
      <c r="U1364" s="36"/>
      <c r="V1364" s="36"/>
      <c r="W1364" s="9"/>
      <c r="X1364" s="8"/>
      <c r="Y1364" s="8"/>
      <c r="Z1364" s="8"/>
      <c r="AA1364" s="8"/>
      <c r="AB1364" s="8"/>
      <c r="AC1364" s="8"/>
      <c r="AD1364" s="8"/>
      <c r="AE1364" s="8"/>
      <c r="AG1364" s="36"/>
      <c r="AH1364" s="36"/>
      <c r="AI1364" s="9"/>
      <c r="AJ1364" s="8"/>
      <c r="AK1364" s="8"/>
      <c r="AL1364" s="8"/>
      <c r="AM1364" s="8"/>
      <c r="AN1364" s="8"/>
      <c r="AO1364" s="8"/>
      <c r="AP1364" s="8"/>
      <c r="AQ1364" s="8"/>
      <c r="AS1364" s="36"/>
      <c r="AT1364" s="36"/>
      <c r="AU1364" s="9"/>
      <c r="AV1364" s="8"/>
      <c r="AW1364" s="8"/>
      <c r="AX1364" s="8"/>
      <c r="AY1364" s="8"/>
      <c r="AZ1364" s="8"/>
      <c r="BA1364" s="8"/>
      <c r="BB1364" s="8"/>
      <c r="BC1364" s="8"/>
    </row>
    <row r="1365" spans="1:55" x14ac:dyDescent="0.25">
      <c r="A1365" s="45">
        <v>63.9</v>
      </c>
      <c r="B1365" s="47" t="b">
        <v>1</v>
      </c>
      <c r="U1365" s="36"/>
      <c r="V1365" s="36"/>
      <c r="W1365" s="9"/>
      <c r="X1365" s="8"/>
      <c r="Y1365" s="8"/>
      <c r="Z1365" s="8"/>
      <c r="AA1365" s="8"/>
      <c r="AB1365" s="8"/>
      <c r="AC1365" s="8"/>
      <c r="AD1365" s="8"/>
      <c r="AE1365" s="8"/>
      <c r="AG1365" s="36"/>
      <c r="AH1365" s="36"/>
      <c r="AI1365" s="9"/>
      <c r="AJ1365" s="8"/>
      <c r="AK1365" s="8"/>
      <c r="AL1365" s="8"/>
      <c r="AM1365" s="8"/>
      <c r="AN1365" s="8"/>
      <c r="AO1365" s="8"/>
      <c r="AP1365" s="8"/>
      <c r="AQ1365" s="8"/>
      <c r="AS1365" s="36"/>
      <c r="AT1365" s="36"/>
      <c r="AU1365" s="9"/>
      <c r="AV1365" s="8"/>
      <c r="AW1365" s="8"/>
      <c r="AX1365" s="8"/>
      <c r="AY1365" s="8"/>
      <c r="AZ1365" s="8"/>
      <c r="BA1365" s="8"/>
      <c r="BB1365" s="8"/>
      <c r="BC1365" s="8"/>
    </row>
    <row r="1366" spans="1:55" x14ac:dyDescent="0.25">
      <c r="A1366" s="45">
        <v>63.4</v>
      </c>
      <c r="B1366" s="47" t="b">
        <v>1</v>
      </c>
      <c r="U1366" s="36"/>
      <c r="V1366" s="36"/>
      <c r="W1366" s="9"/>
      <c r="X1366" s="8"/>
      <c r="Y1366" s="8"/>
      <c r="Z1366" s="8"/>
      <c r="AA1366" s="8"/>
      <c r="AB1366" s="8"/>
      <c r="AC1366" s="8"/>
      <c r="AD1366" s="8"/>
      <c r="AE1366" s="8"/>
      <c r="AG1366" s="36"/>
      <c r="AH1366" s="36"/>
      <c r="AI1366" s="9"/>
      <c r="AJ1366" s="8"/>
      <c r="AK1366" s="8"/>
      <c r="AL1366" s="8"/>
      <c r="AM1366" s="8"/>
      <c r="AN1366" s="8"/>
      <c r="AO1366" s="8"/>
      <c r="AP1366" s="8"/>
      <c r="AQ1366" s="8"/>
      <c r="AS1366" s="36"/>
      <c r="AT1366" s="36"/>
      <c r="AU1366" s="9"/>
      <c r="AV1366" s="8"/>
      <c r="AW1366" s="8"/>
      <c r="AX1366" s="8"/>
      <c r="AY1366" s="8"/>
      <c r="AZ1366" s="8"/>
      <c r="BA1366" s="8"/>
      <c r="BB1366" s="8"/>
      <c r="BC1366" s="8"/>
    </row>
    <row r="1367" spans="1:55" x14ac:dyDescent="0.25">
      <c r="A1367" s="45">
        <v>62.9</v>
      </c>
      <c r="B1367" s="47" t="b">
        <v>1</v>
      </c>
      <c r="U1367" s="36"/>
      <c r="V1367" s="36"/>
      <c r="W1367" s="9"/>
      <c r="X1367" s="8"/>
      <c r="Y1367" s="8"/>
      <c r="Z1367" s="8"/>
      <c r="AA1367" s="8"/>
      <c r="AB1367" s="8"/>
      <c r="AC1367" s="8"/>
      <c r="AD1367" s="8"/>
      <c r="AE1367" s="8"/>
      <c r="AG1367" s="36"/>
      <c r="AH1367" s="36"/>
      <c r="AI1367" s="9"/>
      <c r="AJ1367" s="8"/>
      <c r="AK1367" s="8"/>
      <c r="AL1367" s="8"/>
      <c r="AM1367" s="8"/>
      <c r="AN1367" s="8"/>
      <c r="AO1367" s="8"/>
      <c r="AP1367" s="8"/>
      <c r="AQ1367" s="8"/>
      <c r="AS1367" s="36"/>
      <c r="AT1367" s="36"/>
      <c r="AU1367" s="9"/>
      <c r="AV1367" s="8"/>
      <c r="AW1367" s="8"/>
      <c r="AX1367" s="8"/>
      <c r="AY1367" s="8"/>
      <c r="AZ1367" s="8"/>
      <c r="BA1367" s="8"/>
      <c r="BB1367" s="8"/>
      <c r="BC1367" s="8"/>
    </row>
    <row r="1368" spans="1:55" x14ac:dyDescent="0.25">
      <c r="A1368" s="45">
        <v>62.6</v>
      </c>
      <c r="B1368" s="47" t="b">
        <v>1</v>
      </c>
      <c r="U1368" s="36"/>
      <c r="V1368" s="36"/>
      <c r="W1368" s="9"/>
      <c r="X1368" s="8"/>
      <c r="Y1368" s="8"/>
      <c r="Z1368" s="8"/>
      <c r="AA1368" s="8"/>
      <c r="AB1368" s="8"/>
      <c r="AC1368" s="8"/>
      <c r="AD1368" s="8"/>
      <c r="AE1368" s="8"/>
      <c r="AG1368" s="36"/>
      <c r="AH1368" s="36"/>
      <c r="AI1368" s="9"/>
      <c r="AJ1368" s="8"/>
      <c r="AK1368" s="8"/>
      <c r="AL1368" s="8"/>
      <c r="AM1368" s="8"/>
      <c r="AN1368" s="8"/>
      <c r="AO1368" s="8"/>
      <c r="AP1368" s="8"/>
      <c r="AQ1368" s="8"/>
      <c r="AS1368" s="36"/>
      <c r="AT1368" s="36"/>
      <c r="AU1368" s="9"/>
      <c r="AV1368" s="8"/>
      <c r="AW1368" s="8"/>
      <c r="AX1368" s="8"/>
      <c r="AY1368" s="8"/>
      <c r="AZ1368" s="8"/>
      <c r="BA1368" s="8"/>
      <c r="BB1368" s="8"/>
      <c r="BC1368" s="8"/>
    </row>
    <row r="1369" spans="1:55" x14ac:dyDescent="0.25">
      <c r="A1369" s="45">
        <v>62.1</v>
      </c>
      <c r="B1369" s="47" t="b">
        <v>1</v>
      </c>
      <c r="U1369" s="36"/>
      <c r="V1369" s="36"/>
      <c r="W1369" s="9"/>
      <c r="X1369" s="8"/>
      <c r="Y1369" s="8"/>
      <c r="Z1369" s="8"/>
      <c r="AA1369" s="8"/>
      <c r="AB1369" s="8"/>
      <c r="AC1369" s="8"/>
      <c r="AD1369" s="8"/>
      <c r="AE1369" s="8"/>
      <c r="AG1369" s="36"/>
      <c r="AH1369" s="36"/>
      <c r="AI1369" s="9"/>
      <c r="AJ1369" s="8"/>
      <c r="AK1369" s="8"/>
      <c r="AL1369" s="8"/>
      <c r="AM1369" s="8"/>
      <c r="AN1369" s="8"/>
      <c r="AO1369" s="8"/>
      <c r="AP1369" s="8"/>
      <c r="AQ1369" s="8"/>
      <c r="AS1369" s="36"/>
      <c r="AT1369" s="36"/>
      <c r="AU1369" s="9"/>
      <c r="AV1369" s="8"/>
      <c r="AW1369" s="8"/>
      <c r="AX1369" s="8"/>
      <c r="AY1369" s="8"/>
      <c r="AZ1369" s="8"/>
      <c r="BA1369" s="8"/>
      <c r="BB1369" s="8"/>
      <c r="BC1369" s="8"/>
    </row>
    <row r="1370" spans="1:55" x14ac:dyDescent="0.25">
      <c r="A1370" s="45">
        <v>61.2</v>
      </c>
      <c r="B1370" s="47" t="b">
        <v>1</v>
      </c>
      <c r="U1370" s="36"/>
      <c r="V1370" s="36"/>
      <c r="W1370" s="9"/>
      <c r="X1370" s="8"/>
      <c r="Y1370" s="8"/>
      <c r="Z1370" s="8"/>
      <c r="AA1370" s="8"/>
      <c r="AB1370" s="8"/>
      <c r="AC1370" s="8"/>
      <c r="AD1370" s="8"/>
      <c r="AE1370" s="8"/>
      <c r="AG1370" s="36"/>
      <c r="AH1370" s="36"/>
      <c r="AI1370" s="9"/>
      <c r="AJ1370" s="8"/>
      <c r="AK1370" s="8"/>
      <c r="AL1370" s="8"/>
      <c r="AM1370" s="8"/>
      <c r="AN1370" s="8"/>
      <c r="AO1370" s="8"/>
      <c r="AP1370" s="8"/>
      <c r="AQ1370" s="8"/>
      <c r="AS1370" s="36"/>
      <c r="AT1370" s="36"/>
      <c r="AU1370" s="9"/>
      <c r="AV1370" s="8"/>
      <c r="AW1370" s="8"/>
      <c r="AX1370" s="8"/>
      <c r="AY1370" s="8"/>
      <c r="AZ1370" s="8"/>
      <c r="BA1370" s="8"/>
      <c r="BB1370" s="8"/>
      <c r="BC1370" s="8"/>
    </row>
    <row r="1371" spans="1:55" x14ac:dyDescent="0.25">
      <c r="A1371" s="45">
        <v>63</v>
      </c>
      <c r="B1371" s="47" t="b">
        <v>1</v>
      </c>
      <c r="U1371" s="36"/>
      <c r="V1371" s="36"/>
      <c r="W1371" s="9"/>
      <c r="X1371" s="8"/>
      <c r="Y1371" s="8"/>
      <c r="Z1371" s="8"/>
      <c r="AA1371" s="8"/>
      <c r="AB1371" s="8"/>
      <c r="AC1371" s="8"/>
      <c r="AD1371" s="8"/>
      <c r="AE1371" s="8"/>
      <c r="AG1371" s="36"/>
      <c r="AH1371" s="36"/>
      <c r="AI1371" s="9"/>
      <c r="AJ1371" s="8"/>
      <c r="AK1371" s="8"/>
      <c r="AL1371" s="8"/>
      <c r="AM1371" s="8"/>
      <c r="AN1371" s="8"/>
      <c r="AO1371" s="8"/>
      <c r="AP1371" s="8"/>
      <c r="AQ1371" s="8"/>
      <c r="AS1371" s="36"/>
      <c r="AT1371" s="36"/>
      <c r="AU1371" s="9"/>
      <c r="AV1371" s="8"/>
      <c r="AW1371" s="8"/>
      <c r="AX1371" s="8"/>
      <c r="AY1371" s="8"/>
      <c r="AZ1371" s="8"/>
      <c r="BA1371" s="8"/>
      <c r="BB1371" s="8"/>
      <c r="BC1371" s="8"/>
    </row>
    <row r="1372" spans="1:55" x14ac:dyDescent="0.25">
      <c r="A1372" s="45">
        <v>59.1</v>
      </c>
      <c r="B1372" s="47" t="b">
        <v>1</v>
      </c>
      <c r="U1372" s="36"/>
      <c r="V1372" s="36"/>
      <c r="W1372" s="9"/>
      <c r="X1372" s="8"/>
      <c r="Y1372" s="8"/>
      <c r="Z1372" s="8"/>
      <c r="AA1372" s="8"/>
      <c r="AB1372" s="8"/>
      <c r="AC1372" s="8"/>
      <c r="AD1372" s="8"/>
      <c r="AE1372" s="8"/>
      <c r="AG1372" s="36"/>
      <c r="AH1372" s="36"/>
      <c r="AI1372" s="9"/>
      <c r="AJ1372" s="8"/>
      <c r="AK1372" s="8"/>
      <c r="AL1372" s="8"/>
      <c r="AM1372" s="8"/>
      <c r="AN1372" s="8"/>
      <c r="AO1372" s="8"/>
      <c r="AP1372" s="8"/>
      <c r="AQ1372" s="8"/>
      <c r="AS1372" s="36"/>
      <c r="AT1372" s="36"/>
      <c r="AU1372" s="9"/>
      <c r="AV1372" s="8"/>
      <c r="AW1372" s="8"/>
      <c r="AX1372" s="8"/>
      <c r="AY1372" s="8"/>
      <c r="AZ1372" s="8"/>
      <c r="BA1372" s="8"/>
      <c r="BB1372" s="8"/>
      <c r="BC1372" s="8"/>
    </row>
    <row r="1373" spans="1:55" x14ac:dyDescent="0.25">
      <c r="A1373" s="45">
        <v>57.9</v>
      </c>
      <c r="B1373" s="47" t="b">
        <v>1</v>
      </c>
      <c r="U1373" s="36"/>
      <c r="V1373" s="36"/>
      <c r="W1373" s="9"/>
      <c r="X1373" s="8"/>
      <c r="Y1373" s="8"/>
      <c r="Z1373" s="8"/>
      <c r="AA1373" s="8"/>
      <c r="AB1373" s="8"/>
      <c r="AC1373" s="8"/>
      <c r="AD1373" s="8"/>
      <c r="AE1373" s="8"/>
      <c r="AG1373" s="36"/>
      <c r="AH1373" s="36"/>
      <c r="AI1373" s="9"/>
      <c r="AJ1373" s="8"/>
      <c r="AK1373" s="8"/>
      <c r="AL1373" s="8"/>
      <c r="AM1373" s="8"/>
      <c r="AN1373" s="8"/>
      <c r="AO1373" s="8"/>
      <c r="AP1373" s="8"/>
      <c r="AQ1373" s="8"/>
      <c r="AS1373" s="36"/>
      <c r="AT1373" s="36"/>
      <c r="AU1373" s="9"/>
      <c r="AV1373" s="8"/>
      <c r="AW1373" s="8"/>
      <c r="AX1373" s="8"/>
      <c r="AY1373" s="8"/>
      <c r="AZ1373" s="8"/>
      <c r="BA1373" s="8"/>
      <c r="BB1373" s="8"/>
      <c r="BC1373" s="8"/>
    </row>
    <row r="1374" spans="1:55" x14ac:dyDescent="0.25">
      <c r="A1374" s="45">
        <v>56.8</v>
      </c>
      <c r="B1374" s="47" t="b">
        <v>1</v>
      </c>
      <c r="U1374" s="36"/>
      <c r="V1374" s="36"/>
      <c r="W1374" s="9"/>
      <c r="X1374" s="8"/>
      <c r="Y1374" s="8"/>
      <c r="Z1374" s="8"/>
      <c r="AA1374" s="8"/>
      <c r="AB1374" s="8"/>
      <c r="AC1374" s="8"/>
      <c r="AD1374" s="8"/>
      <c r="AE1374" s="8"/>
      <c r="AG1374" s="36"/>
      <c r="AH1374" s="36"/>
      <c r="AI1374" s="9"/>
      <c r="AJ1374" s="8"/>
      <c r="AK1374" s="8"/>
      <c r="AL1374" s="8"/>
      <c r="AM1374" s="8"/>
      <c r="AN1374" s="8"/>
      <c r="AO1374" s="8"/>
      <c r="AP1374" s="8"/>
      <c r="AQ1374" s="8"/>
      <c r="AS1374" s="36"/>
      <c r="AT1374" s="36"/>
      <c r="AU1374" s="9"/>
      <c r="AV1374" s="8"/>
      <c r="AW1374" s="8"/>
      <c r="AX1374" s="8"/>
      <c r="AY1374" s="8"/>
      <c r="AZ1374" s="8"/>
      <c r="BA1374" s="8"/>
      <c r="BB1374" s="8"/>
      <c r="BC1374" s="8"/>
    </row>
    <row r="1375" spans="1:55" x14ac:dyDescent="0.25">
      <c r="A1375" s="45">
        <v>55.3</v>
      </c>
      <c r="B1375" s="47" t="b">
        <v>1</v>
      </c>
      <c r="U1375" s="36"/>
      <c r="V1375" s="36"/>
      <c r="W1375" s="9"/>
      <c r="X1375" s="8"/>
      <c r="Y1375" s="8"/>
      <c r="Z1375" s="8"/>
      <c r="AA1375" s="8"/>
      <c r="AB1375" s="8"/>
      <c r="AC1375" s="8"/>
      <c r="AD1375" s="8"/>
      <c r="AE1375" s="8"/>
      <c r="AG1375" s="36"/>
      <c r="AH1375" s="36"/>
      <c r="AI1375" s="9"/>
      <c r="AJ1375" s="8"/>
      <c r="AK1375" s="8"/>
      <c r="AL1375" s="8"/>
      <c r="AM1375" s="8"/>
      <c r="AN1375" s="8"/>
      <c r="AO1375" s="8"/>
      <c r="AP1375" s="8"/>
      <c r="AQ1375" s="8"/>
      <c r="AS1375" s="36"/>
      <c r="AT1375" s="36"/>
      <c r="AU1375" s="9"/>
      <c r="AV1375" s="8"/>
      <c r="AW1375" s="8"/>
      <c r="AX1375" s="8"/>
      <c r="AY1375" s="8"/>
      <c r="AZ1375" s="8"/>
      <c r="BA1375" s="8"/>
      <c r="BB1375" s="8"/>
      <c r="BC1375" s="8"/>
    </row>
    <row r="1376" spans="1:55" x14ac:dyDescent="0.25">
      <c r="A1376" s="45">
        <v>54.1</v>
      </c>
      <c r="B1376" s="47" t="b">
        <v>1</v>
      </c>
      <c r="U1376" s="36"/>
      <c r="V1376" s="36"/>
      <c r="W1376" s="9"/>
      <c r="X1376" s="8"/>
      <c r="Y1376" s="8"/>
      <c r="Z1376" s="8"/>
      <c r="AA1376" s="8"/>
      <c r="AB1376" s="8"/>
      <c r="AC1376" s="8"/>
      <c r="AD1376" s="8"/>
      <c r="AE1376" s="8"/>
      <c r="AG1376" s="36"/>
      <c r="AH1376" s="36"/>
      <c r="AI1376" s="9"/>
      <c r="AJ1376" s="8"/>
      <c r="AK1376" s="8"/>
      <c r="AL1376" s="8"/>
      <c r="AM1376" s="8"/>
      <c r="AN1376" s="8"/>
      <c r="AO1376" s="8"/>
      <c r="AP1376" s="8"/>
      <c r="AQ1376" s="8"/>
      <c r="AS1376" s="36"/>
      <c r="AT1376" s="36"/>
      <c r="AU1376" s="9"/>
      <c r="AV1376" s="8"/>
      <c r="AW1376" s="8"/>
      <c r="AX1376" s="8"/>
      <c r="AY1376" s="8"/>
      <c r="AZ1376" s="8"/>
      <c r="BA1376" s="8"/>
      <c r="BB1376" s="8"/>
      <c r="BC1376" s="8"/>
    </row>
    <row r="1377" spans="1:55" x14ac:dyDescent="0.25">
      <c r="A1377" s="45">
        <v>53</v>
      </c>
      <c r="B1377" s="47" t="b">
        <v>1</v>
      </c>
      <c r="U1377" s="36"/>
      <c r="V1377" s="36"/>
      <c r="W1377" s="9"/>
      <c r="X1377" s="8"/>
      <c r="Y1377" s="8"/>
      <c r="Z1377" s="8"/>
      <c r="AA1377" s="8"/>
      <c r="AB1377" s="8"/>
      <c r="AC1377" s="8"/>
      <c r="AD1377" s="8"/>
      <c r="AE1377" s="8"/>
      <c r="AG1377" s="36"/>
      <c r="AH1377" s="36"/>
      <c r="AI1377" s="9"/>
      <c r="AJ1377" s="8"/>
      <c r="AK1377" s="8"/>
      <c r="AL1377" s="8"/>
      <c r="AM1377" s="8"/>
      <c r="AN1377" s="8"/>
      <c r="AO1377" s="8"/>
      <c r="AP1377" s="8"/>
      <c r="AQ1377" s="8"/>
      <c r="AS1377" s="36"/>
      <c r="AT1377" s="36"/>
      <c r="AU1377" s="9"/>
      <c r="AV1377" s="8"/>
      <c r="AW1377" s="8"/>
      <c r="AX1377" s="8"/>
      <c r="AY1377" s="8"/>
      <c r="AZ1377" s="8"/>
      <c r="BA1377" s="8"/>
      <c r="BB1377" s="8"/>
      <c r="BC1377" s="8"/>
    </row>
    <row r="1378" spans="1:55" x14ac:dyDescent="0.25">
      <c r="A1378" s="45">
        <v>52.4</v>
      </c>
      <c r="B1378" s="47" t="b">
        <v>1</v>
      </c>
      <c r="U1378" s="36"/>
      <c r="V1378" s="36"/>
      <c r="W1378" s="9"/>
      <c r="X1378" s="8"/>
      <c r="Y1378" s="8"/>
      <c r="Z1378" s="8"/>
      <c r="AA1378" s="8"/>
      <c r="AB1378" s="8"/>
      <c r="AC1378" s="8"/>
      <c r="AD1378" s="8"/>
      <c r="AE1378" s="8"/>
      <c r="AG1378" s="36"/>
      <c r="AH1378" s="36"/>
      <c r="AI1378" s="9"/>
      <c r="AJ1378" s="8"/>
      <c r="AK1378" s="8"/>
      <c r="AL1378" s="8"/>
      <c r="AM1378" s="8"/>
      <c r="AN1378" s="8"/>
      <c r="AO1378" s="8"/>
      <c r="AP1378" s="8"/>
      <c r="AQ1378" s="8"/>
      <c r="AS1378" s="36"/>
      <c r="AT1378" s="36"/>
      <c r="AU1378" s="9"/>
      <c r="AV1378" s="8"/>
      <c r="AW1378" s="8"/>
      <c r="AX1378" s="8"/>
      <c r="AY1378" s="8"/>
      <c r="AZ1378" s="8"/>
      <c r="BA1378" s="8"/>
      <c r="BB1378" s="8"/>
      <c r="BC1378" s="8"/>
    </row>
    <row r="1379" spans="1:55" x14ac:dyDescent="0.25">
      <c r="A1379" s="45">
        <v>52.1</v>
      </c>
      <c r="B1379" s="47" t="b">
        <v>1</v>
      </c>
      <c r="U1379" s="36"/>
      <c r="V1379" s="36"/>
      <c r="W1379" s="9"/>
      <c r="X1379" s="8"/>
      <c r="Y1379" s="8"/>
      <c r="Z1379" s="8"/>
      <c r="AA1379" s="8"/>
      <c r="AB1379" s="8"/>
      <c r="AC1379" s="8"/>
      <c r="AD1379" s="8"/>
      <c r="AE1379" s="8"/>
      <c r="AG1379" s="36"/>
      <c r="AH1379" s="36"/>
      <c r="AI1379" s="9"/>
      <c r="AJ1379" s="8"/>
      <c r="AK1379" s="8"/>
      <c r="AL1379" s="8"/>
      <c r="AM1379" s="8"/>
      <c r="AN1379" s="8"/>
      <c r="AO1379" s="8"/>
      <c r="AP1379" s="8"/>
      <c r="AQ1379" s="8"/>
      <c r="AS1379" s="36"/>
      <c r="AT1379" s="36"/>
      <c r="AU1379" s="9"/>
      <c r="AV1379" s="8"/>
      <c r="AW1379" s="8"/>
      <c r="AX1379" s="8"/>
      <c r="AY1379" s="8"/>
      <c r="AZ1379" s="8"/>
      <c r="BA1379" s="8"/>
      <c r="BB1379" s="8"/>
      <c r="BC1379" s="8"/>
    </row>
    <row r="1380" spans="1:55" x14ac:dyDescent="0.25">
      <c r="A1380" s="45">
        <v>51.9</v>
      </c>
      <c r="B1380" s="47" t="b">
        <v>1</v>
      </c>
      <c r="U1380" s="36"/>
      <c r="V1380" s="36"/>
      <c r="W1380" s="9"/>
      <c r="X1380" s="8"/>
      <c r="Y1380" s="8"/>
      <c r="Z1380" s="8"/>
      <c r="AA1380" s="8"/>
      <c r="AB1380" s="8"/>
      <c r="AC1380" s="8"/>
      <c r="AD1380" s="8"/>
      <c r="AE1380" s="8"/>
      <c r="AG1380" s="36"/>
      <c r="AH1380" s="36"/>
      <c r="AI1380" s="9"/>
      <c r="AJ1380" s="8"/>
      <c r="AK1380" s="8"/>
      <c r="AL1380" s="8"/>
      <c r="AM1380" s="8"/>
      <c r="AN1380" s="8"/>
      <c r="AO1380" s="8"/>
      <c r="AP1380" s="8"/>
      <c r="AQ1380" s="8"/>
      <c r="AS1380" s="36"/>
      <c r="AT1380" s="36"/>
      <c r="AU1380" s="9"/>
      <c r="AV1380" s="8"/>
      <c r="AW1380" s="8"/>
      <c r="AX1380" s="8"/>
      <c r="AY1380" s="8"/>
      <c r="AZ1380" s="8"/>
      <c r="BA1380" s="8"/>
      <c r="BB1380" s="8"/>
      <c r="BC1380" s="8"/>
    </row>
    <row r="1381" spans="1:55" x14ac:dyDescent="0.25">
      <c r="A1381" s="45">
        <v>51.9</v>
      </c>
      <c r="B1381" s="47" t="b">
        <v>1</v>
      </c>
      <c r="U1381" s="36"/>
      <c r="V1381" s="36"/>
      <c r="W1381" s="9"/>
      <c r="X1381" s="8"/>
      <c r="Y1381" s="8"/>
      <c r="Z1381" s="8"/>
      <c r="AA1381" s="8"/>
      <c r="AB1381" s="8"/>
      <c r="AC1381" s="8"/>
      <c r="AD1381" s="8"/>
      <c r="AE1381" s="8"/>
      <c r="AG1381" s="36"/>
      <c r="AH1381" s="36"/>
      <c r="AI1381" s="9"/>
      <c r="AJ1381" s="8"/>
      <c r="AK1381" s="8"/>
      <c r="AL1381" s="8"/>
      <c r="AM1381" s="8"/>
      <c r="AN1381" s="8"/>
      <c r="AO1381" s="8"/>
      <c r="AP1381" s="8"/>
      <c r="AQ1381" s="8"/>
      <c r="AS1381" s="36"/>
      <c r="AT1381" s="36"/>
      <c r="AU1381" s="9"/>
      <c r="AV1381" s="8"/>
      <c r="AW1381" s="8"/>
      <c r="AX1381" s="8"/>
      <c r="AY1381" s="8"/>
      <c r="AZ1381" s="8"/>
      <c r="BA1381" s="8"/>
      <c r="BB1381" s="8"/>
      <c r="BC1381" s="8"/>
    </row>
    <row r="1382" spans="1:55" x14ac:dyDescent="0.25">
      <c r="A1382" s="45">
        <v>66.3</v>
      </c>
      <c r="B1382" s="47" t="b">
        <v>1</v>
      </c>
      <c r="U1382" s="36"/>
      <c r="V1382" s="36"/>
      <c r="W1382" s="9"/>
      <c r="X1382" s="8"/>
      <c r="Y1382" s="8"/>
      <c r="Z1382" s="8"/>
      <c r="AA1382" s="8"/>
      <c r="AB1382" s="8"/>
      <c r="AC1382" s="8"/>
      <c r="AD1382" s="8"/>
      <c r="AE1382" s="8"/>
      <c r="AG1382" s="36"/>
      <c r="AH1382" s="36"/>
      <c r="AI1382" s="9"/>
      <c r="AJ1382" s="8"/>
      <c r="AK1382" s="8"/>
      <c r="AL1382" s="8"/>
      <c r="AM1382" s="8"/>
      <c r="AN1382" s="8"/>
      <c r="AO1382" s="8"/>
      <c r="AP1382" s="8"/>
      <c r="AQ1382" s="8"/>
      <c r="AS1382" s="36"/>
      <c r="AT1382" s="36"/>
      <c r="AU1382" s="9"/>
      <c r="AV1382" s="8"/>
      <c r="AW1382" s="8"/>
      <c r="AX1382" s="8"/>
      <c r="AY1382" s="8"/>
      <c r="AZ1382" s="8"/>
      <c r="BA1382" s="8"/>
      <c r="BB1382" s="8"/>
      <c r="BC1382" s="8"/>
    </row>
    <row r="1383" spans="1:55" x14ac:dyDescent="0.25">
      <c r="A1383" s="45">
        <v>66.099999999999994</v>
      </c>
      <c r="B1383" s="47" t="b">
        <v>1</v>
      </c>
      <c r="U1383" s="36"/>
      <c r="V1383" s="36"/>
      <c r="W1383" s="9"/>
      <c r="X1383" s="8"/>
      <c r="Y1383" s="8"/>
      <c r="Z1383" s="8"/>
      <c r="AA1383" s="8"/>
      <c r="AB1383" s="8"/>
      <c r="AC1383" s="8"/>
      <c r="AD1383" s="8"/>
      <c r="AE1383" s="8"/>
      <c r="AG1383" s="36"/>
      <c r="AH1383" s="36"/>
      <c r="AI1383" s="9"/>
      <c r="AJ1383" s="8"/>
      <c r="AK1383" s="8"/>
      <c r="AL1383" s="8"/>
      <c r="AM1383" s="8"/>
      <c r="AN1383" s="8"/>
      <c r="AO1383" s="8"/>
      <c r="AP1383" s="8"/>
      <c r="AQ1383" s="8"/>
      <c r="AS1383" s="36"/>
      <c r="AT1383" s="36"/>
      <c r="AU1383" s="9"/>
      <c r="AV1383" s="8"/>
      <c r="AW1383" s="8"/>
      <c r="AX1383" s="8"/>
      <c r="AY1383" s="8"/>
      <c r="AZ1383" s="8"/>
      <c r="BA1383" s="8"/>
      <c r="BB1383" s="8"/>
      <c r="BC1383" s="8"/>
    </row>
    <row r="1384" spans="1:55" x14ac:dyDescent="0.25">
      <c r="A1384" s="45">
        <v>65.8</v>
      </c>
      <c r="B1384" s="47" t="b">
        <v>1</v>
      </c>
      <c r="U1384" s="36"/>
      <c r="V1384" s="36"/>
      <c r="W1384" s="9"/>
      <c r="X1384" s="8"/>
      <c r="Y1384" s="8"/>
      <c r="Z1384" s="8"/>
      <c r="AA1384" s="8"/>
      <c r="AB1384" s="8"/>
      <c r="AC1384" s="8"/>
      <c r="AD1384" s="8"/>
      <c r="AE1384" s="8"/>
      <c r="AG1384" s="36"/>
      <c r="AH1384" s="36"/>
      <c r="AI1384" s="9"/>
      <c r="AJ1384" s="8"/>
      <c r="AK1384" s="8"/>
      <c r="AL1384" s="8"/>
      <c r="AM1384" s="8"/>
      <c r="AN1384" s="8"/>
      <c r="AO1384" s="8"/>
      <c r="AP1384" s="8"/>
      <c r="AQ1384" s="8"/>
      <c r="AS1384" s="36"/>
      <c r="AT1384" s="36"/>
      <c r="AU1384" s="9"/>
      <c r="AV1384" s="8"/>
      <c r="AW1384" s="8"/>
      <c r="AX1384" s="8"/>
      <c r="AY1384" s="8"/>
      <c r="AZ1384" s="8"/>
      <c r="BA1384" s="8"/>
      <c r="BB1384" s="8"/>
      <c r="BC1384" s="8"/>
    </row>
    <row r="1385" spans="1:55" x14ac:dyDescent="0.25">
      <c r="A1385" s="45">
        <v>65.7</v>
      </c>
      <c r="B1385" s="47" t="b">
        <v>1</v>
      </c>
      <c r="U1385" s="36"/>
      <c r="V1385" s="36"/>
      <c r="W1385" s="9"/>
      <c r="X1385" s="8"/>
      <c r="Y1385" s="8"/>
      <c r="Z1385" s="8"/>
      <c r="AA1385" s="8"/>
      <c r="AB1385" s="8"/>
      <c r="AC1385" s="8"/>
      <c r="AD1385" s="8"/>
      <c r="AE1385" s="8"/>
      <c r="AG1385" s="36"/>
      <c r="AH1385" s="36"/>
      <c r="AI1385" s="9"/>
      <c r="AJ1385" s="8"/>
      <c r="AK1385" s="8"/>
      <c r="AL1385" s="8"/>
      <c r="AM1385" s="8"/>
      <c r="AN1385" s="8"/>
      <c r="AO1385" s="8"/>
      <c r="AP1385" s="8"/>
      <c r="AQ1385" s="8"/>
      <c r="AS1385" s="36"/>
      <c r="AT1385" s="36"/>
      <c r="AU1385" s="9"/>
      <c r="AV1385" s="8"/>
      <c r="AW1385" s="8"/>
      <c r="AX1385" s="8"/>
      <c r="AY1385" s="8"/>
      <c r="AZ1385" s="8"/>
      <c r="BA1385" s="8"/>
      <c r="BB1385" s="8"/>
      <c r="BC1385" s="8"/>
    </row>
    <row r="1386" spans="1:55" x14ac:dyDescent="0.25">
      <c r="A1386" s="45">
        <v>65.5</v>
      </c>
      <c r="B1386" s="47" t="b">
        <v>1</v>
      </c>
      <c r="U1386" s="36"/>
      <c r="V1386" s="36"/>
      <c r="W1386" s="9"/>
      <c r="X1386" s="8"/>
      <c r="Y1386" s="8"/>
      <c r="Z1386" s="8"/>
      <c r="AA1386" s="8"/>
      <c r="AB1386" s="8"/>
      <c r="AC1386" s="8"/>
      <c r="AD1386" s="8"/>
      <c r="AE1386" s="8"/>
      <c r="AG1386" s="36"/>
      <c r="AH1386" s="36"/>
      <c r="AI1386" s="9"/>
      <c r="AJ1386" s="8"/>
      <c r="AK1386" s="8"/>
      <c r="AL1386" s="8"/>
      <c r="AM1386" s="8"/>
      <c r="AN1386" s="8"/>
      <c r="AO1386" s="8"/>
      <c r="AP1386" s="8"/>
      <c r="AQ1386" s="8"/>
      <c r="AS1386" s="36"/>
      <c r="AT1386" s="36"/>
      <c r="AU1386" s="9"/>
      <c r="AV1386" s="8"/>
      <c r="AW1386" s="8"/>
      <c r="AX1386" s="8"/>
      <c r="AY1386" s="8"/>
      <c r="AZ1386" s="8"/>
      <c r="BA1386" s="8"/>
      <c r="BB1386" s="8"/>
      <c r="BC1386" s="8"/>
    </row>
    <row r="1387" spans="1:55" x14ac:dyDescent="0.25">
      <c r="A1387" s="45">
        <v>65.3</v>
      </c>
      <c r="B1387" s="47" t="b">
        <v>1</v>
      </c>
      <c r="U1387" s="36"/>
      <c r="V1387" s="36"/>
      <c r="W1387" s="9"/>
      <c r="X1387" s="8"/>
      <c r="Y1387" s="8"/>
      <c r="Z1387" s="8"/>
      <c r="AA1387" s="8"/>
      <c r="AB1387" s="8"/>
      <c r="AC1387" s="8"/>
      <c r="AD1387" s="8"/>
      <c r="AE1387" s="8"/>
      <c r="AG1387" s="36"/>
      <c r="AH1387" s="36"/>
      <c r="AI1387" s="9"/>
      <c r="AJ1387" s="8"/>
      <c r="AK1387" s="8"/>
      <c r="AL1387" s="8"/>
      <c r="AM1387" s="8"/>
      <c r="AN1387" s="8"/>
      <c r="AO1387" s="8"/>
      <c r="AP1387" s="8"/>
      <c r="AQ1387" s="8"/>
      <c r="AS1387" s="36"/>
      <c r="AT1387" s="36"/>
      <c r="AU1387" s="9"/>
      <c r="AV1387" s="8"/>
      <c r="AW1387" s="8"/>
      <c r="AX1387" s="8"/>
      <c r="AY1387" s="8"/>
      <c r="AZ1387" s="8"/>
      <c r="BA1387" s="8"/>
      <c r="BB1387" s="8"/>
      <c r="BC1387" s="8"/>
    </row>
    <row r="1388" spans="1:55" x14ac:dyDescent="0.25">
      <c r="A1388" s="45">
        <v>65.2</v>
      </c>
      <c r="B1388" s="47" t="b">
        <v>1</v>
      </c>
      <c r="U1388" s="36"/>
      <c r="V1388" s="36"/>
      <c r="W1388" s="9"/>
      <c r="X1388" s="8"/>
      <c r="Y1388" s="8"/>
      <c r="Z1388" s="8"/>
      <c r="AA1388" s="8"/>
      <c r="AB1388" s="8"/>
      <c r="AC1388" s="8"/>
      <c r="AD1388" s="8"/>
      <c r="AE1388" s="8"/>
      <c r="AG1388" s="36"/>
      <c r="AH1388" s="36"/>
      <c r="AI1388" s="9"/>
      <c r="AJ1388" s="8"/>
      <c r="AK1388" s="8"/>
      <c r="AL1388" s="8"/>
      <c r="AM1388" s="8"/>
      <c r="AN1388" s="8"/>
      <c r="AO1388" s="8"/>
      <c r="AP1388" s="8"/>
      <c r="AQ1388" s="8"/>
      <c r="AS1388" s="36"/>
      <c r="AT1388" s="36"/>
      <c r="AU1388" s="9"/>
      <c r="AV1388" s="8"/>
      <c r="AW1388" s="8"/>
      <c r="AX1388" s="8"/>
      <c r="AY1388" s="8"/>
      <c r="AZ1388" s="8"/>
      <c r="BA1388" s="8"/>
      <c r="BB1388" s="8"/>
      <c r="BC1388" s="8"/>
    </row>
    <row r="1389" spans="1:55" x14ac:dyDescent="0.25">
      <c r="A1389" s="45">
        <v>65.099999999999994</v>
      </c>
      <c r="B1389" s="47" t="b">
        <v>1</v>
      </c>
      <c r="U1389" s="36"/>
      <c r="V1389" s="36"/>
      <c r="W1389" s="9"/>
      <c r="X1389" s="8"/>
      <c r="Y1389" s="8"/>
      <c r="Z1389" s="8"/>
      <c r="AA1389" s="8"/>
      <c r="AB1389" s="8"/>
      <c r="AC1389" s="8"/>
      <c r="AD1389" s="8"/>
      <c r="AE1389" s="8"/>
      <c r="AG1389" s="36"/>
      <c r="AH1389" s="36"/>
      <c r="AI1389" s="9"/>
      <c r="AJ1389" s="8"/>
      <c r="AK1389" s="8"/>
      <c r="AL1389" s="8"/>
      <c r="AM1389" s="8"/>
      <c r="AN1389" s="8"/>
      <c r="AO1389" s="8"/>
      <c r="AP1389" s="8"/>
      <c r="AQ1389" s="8"/>
      <c r="AS1389" s="36"/>
      <c r="AT1389" s="36"/>
      <c r="AU1389" s="9"/>
      <c r="AV1389" s="8"/>
      <c r="AW1389" s="8"/>
      <c r="AX1389" s="8"/>
      <c r="AY1389" s="8"/>
      <c r="AZ1389" s="8"/>
      <c r="BA1389" s="8"/>
      <c r="BB1389" s="8"/>
      <c r="BC1389" s="8"/>
    </row>
    <row r="1390" spans="1:55" x14ac:dyDescent="0.25">
      <c r="A1390" s="45">
        <v>65</v>
      </c>
      <c r="B1390" s="47" t="b">
        <v>1</v>
      </c>
      <c r="U1390" s="36"/>
      <c r="V1390" s="36"/>
      <c r="W1390" s="9"/>
      <c r="X1390" s="8"/>
      <c r="Y1390" s="8"/>
      <c r="Z1390" s="8"/>
      <c r="AA1390" s="8"/>
      <c r="AB1390" s="8"/>
      <c r="AC1390" s="8"/>
      <c r="AD1390" s="8"/>
      <c r="AE1390" s="8"/>
      <c r="AG1390" s="36"/>
      <c r="AH1390" s="36"/>
      <c r="AI1390" s="9"/>
      <c r="AJ1390" s="8"/>
      <c r="AK1390" s="8"/>
      <c r="AL1390" s="8"/>
      <c r="AM1390" s="8"/>
      <c r="AN1390" s="8"/>
      <c r="AO1390" s="8"/>
      <c r="AP1390" s="8"/>
      <c r="AQ1390" s="8"/>
      <c r="AS1390" s="36"/>
      <c r="AT1390" s="36"/>
      <c r="AU1390" s="9"/>
      <c r="AV1390" s="8"/>
      <c r="AW1390" s="8"/>
      <c r="AX1390" s="8"/>
      <c r="AY1390" s="8"/>
      <c r="AZ1390" s="8"/>
      <c r="BA1390" s="8"/>
      <c r="BB1390" s="8"/>
      <c r="BC1390" s="8"/>
    </row>
    <row r="1391" spans="1:55" x14ac:dyDescent="0.25">
      <c r="A1391" s="45">
        <v>65</v>
      </c>
      <c r="B1391" s="47" t="b">
        <v>1</v>
      </c>
      <c r="U1391" s="36"/>
      <c r="V1391" s="36"/>
      <c r="W1391" s="9"/>
      <c r="X1391" s="8"/>
      <c r="Y1391" s="8"/>
      <c r="Z1391" s="8"/>
      <c r="AA1391" s="8"/>
      <c r="AB1391" s="8"/>
      <c r="AC1391" s="8"/>
      <c r="AD1391" s="8"/>
      <c r="AE1391" s="8"/>
      <c r="AG1391" s="36"/>
      <c r="AH1391" s="36"/>
      <c r="AI1391" s="9"/>
      <c r="AJ1391" s="8"/>
      <c r="AK1391" s="8"/>
      <c r="AL1391" s="8"/>
      <c r="AM1391" s="8"/>
      <c r="AN1391" s="8"/>
      <c r="AO1391" s="8"/>
      <c r="AP1391" s="8"/>
      <c r="AQ1391" s="8"/>
      <c r="AS1391" s="36"/>
      <c r="AT1391" s="36"/>
      <c r="AU1391" s="9"/>
      <c r="AV1391" s="8"/>
      <c r="AW1391" s="8"/>
      <c r="AX1391" s="8"/>
      <c r="AY1391" s="8"/>
      <c r="AZ1391" s="8"/>
      <c r="BA1391" s="8"/>
      <c r="BB1391" s="8"/>
      <c r="BC1391" s="8"/>
    </row>
    <row r="1392" spans="1:55" x14ac:dyDescent="0.25">
      <c r="A1392" s="45">
        <v>64.900000000000006</v>
      </c>
      <c r="B1392" s="47" t="b">
        <v>1</v>
      </c>
      <c r="U1392" s="36"/>
      <c r="V1392" s="36"/>
      <c r="W1392" s="9"/>
      <c r="X1392" s="8"/>
      <c r="Y1392" s="8"/>
      <c r="Z1392" s="8"/>
      <c r="AA1392" s="8"/>
      <c r="AB1392" s="8"/>
      <c r="AC1392" s="8"/>
      <c r="AD1392" s="8"/>
      <c r="AE1392" s="8"/>
      <c r="AG1392" s="36"/>
      <c r="AH1392" s="36"/>
      <c r="AI1392" s="9"/>
      <c r="AJ1392" s="8"/>
      <c r="AK1392" s="8"/>
      <c r="AL1392" s="8"/>
      <c r="AM1392" s="8"/>
      <c r="AN1392" s="8"/>
      <c r="AO1392" s="8"/>
      <c r="AP1392" s="8"/>
      <c r="AQ1392" s="8"/>
      <c r="AS1392" s="36"/>
      <c r="AT1392" s="36"/>
      <c r="AU1392" s="9"/>
      <c r="AV1392" s="8"/>
      <c r="AW1392" s="8"/>
      <c r="AX1392" s="8"/>
      <c r="AY1392" s="8"/>
      <c r="AZ1392" s="8"/>
      <c r="BA1392" s="8"/>
      <c r="BB1392" s="8"/>
      <c r="BC1392" s="8"/>
    </row>
    <row r="1393" spans="1:55" x14ac:dyDescent="0.25">
      <c r="A1393" s="45">
        <v>64.8</v>
      </c>
      <c r="B1393" s="47" t="b">
        <v>1</v>
      </c>
      <c r="U1393" s="36"/>
      <c r="V1393" s="36"/>
      <c r="W1393" s="9"/>
      <c r="X1393" s="8"/>
      <c r="Y1393" s="8"/>
      <c r="Z1393" s="8"/>
      <c r="AA1393" s="8"/>
      <c r="AB1393" s="8"/>
      <c r="AC1393" s="8"/>
      <c r="AD1393" s="8"/>
      <c r="AE1393" s="8"/>
      <c r="AG1393" s="36"/>
      <c r="AH1393" s="36"/>
      <c r="AI1393" s="9"/>
      <c r="AJ1393" s="8"/>
      <c r="AK1393" s="8"/>
      <c r="AL1393" s="8"/>
      <c r="AM1393" s="8"/>
      <c r="AN1393" s="8"/>
      <c r="AO1393" s="8"/>
      <c r="AP1393" s="8"/>
      <c r="AQ1393" s="8"/>
      <c r="AS1393" s="36"/>
      <c r="AT1393" s="36"/>
      <c r="AU1393" s="9"/>
      <c r="AV1393" s="8"/>
      <c r="AW1393" s="8"/>
      <c r="AX1393" s="8"/>
      <c r="AY1393" s="8"/>
      <c r="AZ1393" s="8"/>
      <c r="BA1393" s="8"/>
      <c r="BB1393" s="8"/>
      <c r="BC1393" s="8"/>
    </row>
    <row r="1394" spans="1:55" x14ac:dyDescent="0.25">
      <c r="A1394" s="45">
        <v>64.7</v>
      </c>
      <c r="B1394" s="47" t="b">
        <v>1</v>
      </c>
      <c r="U1394" s="36"/>
      <c r="V1394" s="36"/>
      <c r="W1394" s="9"/>
      <c r="X1394" s="8"/>
      <c r="Y1394" s="8"/>
      <c r="Z1394" s="8"/>
      <c r="AA1394" s="8"/>
      <c r="AB1394" s="8"/>
      <c r="AC1394" s="8"/>
      <c r="AD1394" s="8"/>
      <c r="AE1394" s="8"/>
      <c r="AG1394" s="36"/>
      <c r="AH1394" s="36"/>
      <c r="AI1394" s="9"/>
      <c r="AJ1394" s="8"/>
      <c r="AK1394" s="8"/>
      <c r="AL1394" s="8"/>
      <c r="AM1394" s="8"/>
      <c r="AN1394" s="8"/>
      <c r="AO1394" s="8"/>
      <c r="AP1394" s="8"/>
      <c r="AQ1394" s="8"/>
      <c r="AS1394" s="36"/>
      <c r="AT1394" s="36"/>
      <c r="AU1394" s="9"/>
      <c r="AV1394" s="8"/>
      <c r="AW1394" s="8"/>
      <c r="AX1394" s="8"/>
      <c r="AY1394" s="8"/>
      <c r="AZ1394" s="8"/>
      <c r="BA1394" s="8"/>
      <c r="BB1394" s="8"/>
      <c r="BC1394" s="8"/>
    </row>
    <row r="1395" spans="1:55" x14ac:dyDescent="0.25">
      <c r="A1395" s="45">
        <v>64.599999999999994</v>
      </c>
      <c r="B1395" s="47" t="b">
        <v>1</v>
      </c>
      <c r="U1395" s="36"/>
      <c r="V1395" s="36"/>
      <c r="W1395" s="9"/>
      <c r="X1395" s="8"/>
      <c r="Y1395" s="8"/>
      <c r="Z1395" s="8"/>
      <c r="AA1395" s="8"/>
      <c r="AB1395" s="8"/>
      <c r="AC1395" s="8"/>
      <c r="AD1395" s="8"/>
      <c r="AE1395" s="8"/>
      <c r="AG1395" s="36"/>
      <c r="AH1395" s="36"/>
      <c r="AI1395" s="9"/>
      <c r="AJ1395" s="8"/>
      <c r="AK1395" s="8"/>
      <c r="AL1395" s="8"/>
      <c r="AM1395" s="8"/>
      <c r="AN1395" s="8"/>
      <c r="AO1395" s="8"/>
      <c r="AP1395" s="8"/>
      <c r="AQ1395" s="8"/>
      <c r="AS1395" s="36"/>
      <c r="AT1395" s="36"/>
      <c r="AU1395" s="9"/>
      <c r="AV1395" s="8"/>
      <c r="AW1395" s="8"/>
      <c r="AX1395" s="8"/>
      <c r="AY1395" s="8"/>
      <c r="AZ1395" s="8"/>
      <c r="BA1395" s="8"/>
      <c r="BB1395" s="8"/>
      <c r="BC1395" s="8"/>
    </row>
    <row r="1396" spans="1:55" x14ac:dyDescent="0.25">
      <c r="A1396" s="45">
        <v>64.3</v>
      </c>
      <c r="B1396" s="47" t="b">
        <v>1</v>
      </c>
      <c r="U1396" s="36"/>
      <c r="V1396" s="36"/>
      <c r="W1396" s="9"/>
      <c r="X1396" s="8"/>
      <c r="Y1396" s="8"/>
      <c r="Z1396" s="8"/>
      <c r="AA1396" s="8"/>
      <c r="AB1396" s="8"/>
      <c r="AC1396" s="8"/>
      <c r="AD1396" s="8"/>
      <c r="AE1396" s="8"/>
      <c r="AG1396" s="36"/>
      <c r="AH1396" s="36"/>
      <c r="AI1396" s="9"/>
      <c r="AJ1396" s="8"/>
      <c r="AK1396" s="8"/>
      <c r="AL1396" s="8"/>
      <c r="AM1396" s="8"/>
      <c r="AN1396" s="8"/>
      <c r="AO1396" s="8"/>
      <c r="AP1396" s="8"/>
      <c r="AQ1396" s="8"/>
      <c r="AS1396" s="36"/>
      <c r="AT1396" s="36"/>
      <c r="AU1396" s="9"/>
      <c r="AV1396" s="8"/>
      <c r="AW1396" s="8"/>
      <c r="AX1396" s="8"/>
      <c r="AY1396" s="8"/>
      <c r="AZ1396" s="8"/>
      <c r="BA1396" s="8"/>
      <c r="BB1396" s="8"/>
      <c r="BC1396" s="8"/>
    </row>
    <row r="1397" spans="1:55" x14ac:dyDescent="0.25">
      <c r="A1397" s="45">
        <v>64.099999999999994</v>
      </c>
      <c r="B1397" s="47" t="b">
        <v>1</v>
      </c>
      <c r="U1397" s="36"/>
      <c r="V1397" s="36"/>
      <c r="W1397" s="9"/>
      <c r="X1397" s="8"/>
      <c r="Y1397" s="8"/>
      <c r="Z1397" s="8"/>
      <c r="AA1397" s="8"/>
      <c r="AB1397" s="8"/>
      <c r="AC1397" s="8"/>
      <c r="AD1397" s="8"/>
      <c r="AE1397" s="8"/>
      <c r="AG1397" s="36"/>
      <c r="AH1397" s="36"/>
      <c r="AI1397" s="9"/>
      <c r="AJ1397" s="8"/>
      <c r="AK1397" s="8"/>
      <c r="AL1397" s="8"/>
      <c r="AM1397" s="8"/>
      <c r="AN1397" s="8"/>
      <c r="AO1397" s="8"/>
      <c r="AP1397" s="8"/>
      <c r="AQ1397" s="8"/>
      <c r="AS1397" s="36"/>
      <c r="AT1397" s="36"/>
      <c r="AU1397" s="9"/>
      <c r="AV1397" s="8"/>
      <c r="AW1397" s="8"/>
      <c r="AX1397" s="8"/>
      <c r="AY1397" s="8"/>
      <c r="AZ1397" s="8"/>
      <c r="BA1397" s="8"/>
      <c r="BB1397" s="8"/>
      <c r="BC1397" s="8"/>
    </row>
    <row r="1398" spans="1:55" x14ac:dyDescent="0.25">
      <c r="A1398" s="45">
        <v>74.7</v>
      </c>
      <c r="B1398" s="47" t="b">
        <v>1</v>
      </c>
      <c r="U1398" s="36"/>
      <c r="V1398" s="36"/>
      <c r="W1398" s="9"/>
      <c r="X1398" s="8"/>
      <c r="Y1398" s="8"/>
      <c r="Z1398" s="8"/>
      <c r="AA1398" s="8"/>
      <c r="AB1398" s="8"/>
      <c r="AC1398" s="8"/>
      <c r="AD1398" s="8"/>
      <c r="AE1398" s="8"/>
      <c r="AG1398" s="36"/>
      <c r="AH1398" s="36"/>
      <c r="AI1398" s="9"/>
      <c r="AJ1398" s="8"/>
      <c r="AK1398" s="8"/>
      <c r="AL1398" s="8"/>
      <c r="AM1398" s="8"/>
      <c r="AN1398" s="8"/>
      <c r="AO1398" s="8"/>
      <c r="AP1398" s="8"/>
      <c r="AQ1398" s="8"/>
      <c r="AS1398" s="36"/>
      <c r="AT1398" s="36"/>
      <c r="AU1398" s="9"/>
      <c r="AV1398" s="8"/>
      <c r="AW1398" s="8"/>
      <c r="AX1398" s="8"/>
      <c r="AY1398" s="8"/>
      <c r="AZ1398" s="8"/>
      <c r="BA1398" s="8"/>
      <c r="BB1398" s="8"/>
      <c r="BC1398" s="8"/>
    </row>
    <row r="1399" spans="1:55" x14ac:dyDescent="0.25">
      <c r="A1399" s="45">
        <v>74.599999999999994</v>
      </c>
      <c r="B1399" s="47" t="b">
        <v>1</v>
      </c>
      <c r="U1399" s="36"/>
      <c r="V1399" s="36"/>
      <c r="W1399" s="9"/>
      <c r="X1399" s="8"/>
      <c r="Y1399" s="8"/>
      <c r="Z1399" s="8"/>
      <c r="AA1399" s="8"/>
      <c r="AB1399" s="8"/>
      <c r="AC1399" s="8"/>
      <c r="AD1399" s="8"/>
      <c r="AE1399" s="8"/>
      <c r="AG1399" s="36"/>
      <c r="AH1399" s="36"/>
      <c r="AI1399" s="9"/>
      <c r="AJ1399" s="8"/>
      <c r="AK1399" s="8"/>
      <c r="AL1399" s="8"/>
      <c r="AM1399" s="8"/>
      <c r="AN1399" s="8"/>
      <c r="AO1399" s="8"/>
      <c r="AP1399" s="8"/>
      <c r="AQ1399" s="8"/>
      <c r="AS1399" s="36"/>
      <c r="AT1399" s="36"/>
      <c r="AU1399" s="9"/>
      <c r="AV1399" s="8"/>
      <c r="AW1399" s="8"/>
      <c r="AX1399" s="8"/>
      <c r="AY1399" s="8"/>
      <c r="AZ1399" s="8"/>
      <c r="BA1399" s="8"/>
      <c r="BB1399" s="8"/>
      <c r="BC1399" s="8"/>
    </row>
    <row r="1400" spans="1:55" x14ac:dyDescent="0.25">
      <c r="A1400" s="45">
        <v>74.5</v>
      </c>
      <c r="B1400" s="47" t="b">
        <v>1</v>
      </c>
      <c r="U1400" s="36"/>
      <c r="V1400" s="36"/>
      <c r="W1400" s="9"/>
      <c r="X1400" s="8"/>
      <c r="Y1400" s="8"/>
      <c r="Z1400" s="8"/>
      <c r="AA1400" s="8"/>
      <c r="AB1400" s="8"/>
      <c r="AC1400" s="8"/>
      <c r="AD1400" s="8"/>
      <c r="AE1400" s="8"/>
      <c r="AG1400" s="36"/>
      <c r="AH1400" s="36"/>
      <c r="AI1400" s="9"/>
      <c r="AJ1400" s="8"/>
      <c r="AK1400" s="8"/>
      <c r="AL1400" s="8"/>
      <c r="AM1400" s="8"/>
      <c r="AN1400" s="8"/>
      <c r="AO1400" s="8"/>
      <c r="AP1400" s="8"/>
      <c r="AQ1400" s="8"/>
      <c r="AS1400" s="36"/>
      <c r="AT1400" s="36"/>
      <c r="AU1400" s="9"/>
      <c r="AV1400" s="8"/>
      <c r="AW1400" s="8"/>
      <c r="AX1400" s="8"/>
      <c r="AY1400" s="8"/>
      <c r="AZ1400" s="8"/>
      <c r="BA1400" s="8"/>
      <c r="BB1400" s="8"/>
      <c r="BC1400" s="8"/>
    </row>
    <row r="1401" spans="1:55" x14ac:dyDescent="0.25">
      <c r="A1401" s="45">
        <v>74.3</v>
      </c>
      <c r="B1401" s="47" t="b">
        <v>1</v>
      </c>
      <c r="U1401" s="36"/>
      <c r="V1401" s="36"/>
      <c r="W1401" s="9"/>
      <c r="X1401" s="8"/>
      <c r="Y1401" s="8"/>
      <c r="Z1401" s="8"/>
      <c r="AA1401" s="8"/>
      <c r="AB1401" s="8"/>
      <c r="AC1401" s="8"/>
      <c r="AD1401" s="8"/>
      <c r="AE1401" s="8"/>
      <c r="AG1401" s="36"/>
      <c r="AH1401" s="36"/>
      <c r="AI1401" s="9"/>
      <c r="AJ1401" s="8"/>
      <c r="AK1401" s="8"/>
      <c r="AL1401" s="8"/>
      <c r="AM1401" s="8"/>
      <c r="AN1401" s="8"/>
      <c r="AO1401" s="8"/>
      <c r="AP1401" s="8"/>
      <c r="AQ1401" s="8"/>
      <c r="AS1401" s="36"/>
      <c r="AT1401" s="36"/>
      <c r="AU1401" s="9"/>
      <c r="AV1401" s="8"/>
      <c r="AW1401" s="8"/>
      <c r="AX1401" s="8"/>
      <c r="AY1401" s="8"/>
      <c r="AZ1401" s="8"/>
      <c r="BA1401" s="8"/>
      <c r="BB1401" s="8"/>
      <c r="BC1401" s="8"/>
    </row>
    <row r="1402" spans="1:55" x14ac:dyDescent="0.25">
      <c r="A1402" s="45">
        <v>74.2</v>
      </c>
      <c r="B1402" s="47" t="b">
        <v>1</v>
      </c>
      <c r="U1402" s="36"/>
      <c r="V1402" s="36"/>
      <c r="W1402" s="9"/>
      <c r="X1402" s="8"/>
      <c r="Y1402" s="8"/>
      <c r="Z1402" s="8"/>
      <c r="AA1402" s="8"/>
      <c r="AB1402" s="8"/>
      <c r="AC1402" s="8"/>
      <c r="AD1402" s="8"/>
      <c r="AE1402" s="8"/>
      <c r="AG1402" s="36"/>
      <c r="AH1402" s="36"/>
      <c r="AI1402" s="9"/>
      <c r="AJ1402" s="8"/>
      <c r="AK1402" s="8"/>
      <c r="AL1402" s="8"/>
      <c r="AM1402" s="8"/>
      <c r="AN1402" s="8"/>
      <c r="AO1402" s="8"/>
      <c r="AP1402" s="8"/>
      <c r="AQ1402" s="8"/>
      <c r="AS1402" s="36"/>
      <c r="AT1402" s="36"/>
      <c r="AU1402" s="9"/>
      <c r="AV1402" s="8"/>
      <c r="AW1402" s="8"/>
      <c r="AX1402" s="8"/>
      <c r="AY1402" s="8"/>
      <c r="AZ1402" s="8"/>
      <c r="BA1402" s="8"/>
      <c r="BB1402" s="8"/>
      <c r="BC1402" s="8"/>
    </row>
    <row r="1403" spans="1:55" x14ac:dyDescent="0.25">
      <c r="A1403" s="45">
        <v>74</v>
      </c>
      <c r="B1403" s="47" t="b">
        <v>1</v>
      </c>
      <c r="U1403" s="36"/>
      <c r="V1403" s="36"/>
      <c r="W1403" s="9"/>
      <c r="X1403" s="8"/>
      <c r="Y1403" s="8"/>
      <c r="Z1403" s="8"/>
      <c r="AA1403" s="8"/>
      <c r="AB1403" s="8"/>
      <c r="AC1403" s="8"/>
      <c r="AD1403" s="8"/>
      <c r="AE1403" s="8"/>
      <c r="AG1403" s="36"/>
      <c r="AH1403" s="36"/>
      <c r="AI1403" s="9"/>
      <c r="AJ1403" s="8"/>
      <c r="AK1403" s="8"/>
      <c r="AL1403" s="8"/>
      <c r="AM1403" s="8"/>
      <c r="AN1403" s="8"/>
      <c r="AO1403" s="8"/>
      <c r="AP1403" s="8"/>
      <c r="AQ1403" s="8"/>
      <c r="AS1403" s="36"/>
      <c r="AT1403" s="36"/>
      <c r="AU1403" s="9"/>
      <c r="AV1403" s="8"/>
      <c r="AW1403" s="8"/>
      <c r="AX1403" s="8"/>
      <c r="AY1403" s="8"/>
      <c r="AZ1403" s="8"/>
      <c r="BA1403" s="8"/>
      <c r="BB1403" s="8"/>
      <c r="BC1403" s="8"/>
    </row>
    <row r="1404" spans="1:55" x14ac:dyDescent="0.25">
      <c r="A1404" s="45">
        <v>73.900000000000006</v>
      </c>
      <c r="B1404" s="47" t="b">
        <v>1</v>
      </c>
      <c r="U1404" s="36"/>
      <c r="V1404" s="36"/>
      <c r="W1404" s="9"/>
      <c r="X1404" s="8"/>
      <c r="Y1404" s="8"/>
      <c r="Z1404" s="8"/>
      <c r="AA1404" s="8"/>
      <c r="AB1404" s="8"/>
      <c r="AC1404" s="8"/>
      <c r="AD1404" s="8"/>
      <c r="AE1404" s="8"/>
      <c r="AG1404" s="36"/>
      <c r="AH1404" s="36"/>
      <c r="AI1404" s="9"/>
      <c r="AJ1404" s="8"/>
      <c r="AK1404" s="8"/>
      <c r="AL1404" s="8"/>
      <c r="AM1404" s="8"/>
      <c r="AN1404" s="8"/>
      <c r="AO1404" s="8"/>
      <c r="AP1404" s="8"/>
      <c r="AQ1404" s="8"/>
      <c r="AS1404" s="36"/>
      <c r="AT1404" s="36"/>
      <c r="AU1404" s="9"/>
      <c r="AV1404" s="8"/>
      <c r="AW1404" s="8"/>
      <c r="AX1404" s="8"/>
      <c r="AY1404" s="8"/>
      <c r="AZ1404" s="8"/>
      <c r="BA1404" s="8"/>
      <c r="BB1404" s="8"/>
      <c r="BC1404" s="8"/>
    </row>
    <row r="1405" spans="1:55" x14ac:dyDescent="0.25">
      <c r="A1405" s="45">
        <v>73.8</v>
      </c>
      <c r="B1405" s="47" t="b">
        <v>1</v>
      </c>
      <c r="U1405" s="36"/>
      <c r="V1405" s="36"/>
      <c r="W1405" s="9"/>
      <c r="X1405" s="8"/>
      <c r="Y1405" s="8"/>
      <c r="Z1405" s="8"/>
      <c r="AA1405" s="8"/>
      <c r="AB1405" s="8"/>
      <c r="AC1405" s="8"/>
      <c r="AD1405" s="8"/>
      <c r="AE1405" s="8"/>
      <c r="AG1405" s="36"/>
      <c r="AH1405" s="36"/>
      <c r="AI1405" s="9"/>
      <c r="AJ1405" s="8"/>
      <c r="AK1405" s="8"/>
      <c r="AL1405" s="8"/>
      <c r="AM1405" s="8"/>
      <c r="AN1405" s="8"/>
      <c r="AO1405" s="8"/>
      <c r="AP1405" s="8"/>
      <c r="AQ1405" s="8"/>
      <c r="AS1405" s="36"/>
      <c r="AT1405" s="36"/>
      <c r="AU1405" s="9"/>
      <c r="AV1405" s="8"/>
      <c r="AW1405" s="8"/>
      <c r="AX1405" s="8"/>
      <c r="AY1405" s="8"/>
      <c r="AZ1405" s="8"/>
      <c r="BA1405" s="8"/>
      <c r="BB1405" s="8"/>
      <c r="BC1405" s="8"/>
    </row>
    <row r="1406" spans="1:55" x14ac:dyDescent="0.25">
      <c r="A1406" s="45">
        <v>73.7</v>
      </c>
      <c r="B1406" s="47" t="b">
        <v>1</v>
      </c>
      <c r="U1406" s="36"/>
      <c r="V1406" s="36"/>
      <c r="W1406" s="9"/>
      <c r="X1406" s="8"/>
      <c r="Y1406" s="8"/>
      <c r="Z1406" s="8"/>
      <c r="AA1406" s="8"/>
      <c r="AB1406" s="8"/>
      <c r="AC1406" s="8"/>
      <c r="AD1406" s="8"/>
      <c r="AE1406" s="8"/>
      <c r="AG1406" s="36"/>
      <c r="AH1406" s="36"/>
      <c r="AI1406" s="9"/>
      <c r="AJ1406" s="8"/>
      <c r="AK1406" s="8"/>
      <c r="AL1406" s="8"/>
      <c r="AM1406" s="8"/>
      <c r="AN1406" s="8"/>
      <c r="AO1406" s="8"/>
      <c r="AP1406" s="8"/>
      <c r="AQ1406" s="8"/>
      <c r="AS1406" s="36"/>
      <c r="AT1406" s="36"/>
      <c r="AU1406" s="9"/>
      <c r="AV1406" s="8"/>
      <c r="AW1406" s="8"/>
      <c r="AX1406" s="8"/>
      <c r="AY1406" s="8"/>
      <c r="AZ1406" s="8"/>
      <c r="BA1406" s="8"/>
      <c r="BB1406" s="8"/>
      <c r="BC1406" s="8"/>
    </row>
    <row r="1407" spans="1:55" x14ac:dyDescent="0.25">
      <c r="A1407" s="45">
        <v>73.599999999999994</v>
      </c>
      <c r="B1407" s="47" t="b">
        <v>1</v>
      </c>
      <c r="U1407" s="36"/>
      <c r="V1407" s="36"/>
      <c r="W1407" s="9"/>
      <c r="X1407" s="8"/>
      <c r="Y1407" s="8"/>
      <c r="Z1407" s="8"/>
      <c r="AA1407" s="8"/>
      <c r="AB1407" s="8"/>
      <c r="AC1407" s="8"/>
      <c r="AD1407" s="8"/>
      <c r="AE1407" s="8"/>
      <c r="AG1407" s="36"/>
      <c r="AH1407" s="36"/>
      <c r="AI1407" s="9"/>
      <c r="AJ1407" s="8"/>
      <c r="AK1407" s="8"/>
      <c r="AL1407" s="8"/>
      <c r="AM1407" s="8"/>
      <c r="AN1407" s="8"/>
      <c r="AO1407" s="8"/>
      <c r="AP1407" s="8"/>
      <c r="AQ1407" s="8"/>
      <c r="AS1407" s="36"/>
      <c r="AT1407" s="36"/>
      <c r="AU1407" s="9"/>
      <c r="AV1407" s="8"/>
      <c r="AW1407" s="8"/>
      <c r="AX1407" s="8"/>
      <c r="AY1407" s="8"/>
      <c r="AZ1407" s="8"/>
      <c r="BA1407" s="8"/>
      <c r="BB1407" s="8"/>
      <c r="BC1407" s="8"/>
    </row>
    <row r="1408" spans="1:55" x14ac:dyDescent="0.25">
      <c r="A1408" s="45">
        <v>73.599999999999994</v>
      </c>
      <c r="B1408" s="47" t="b">
        <v>1</v>
      </c>
      <c r="U1408" s="36"/>
      <c r="V1408" s="36"/>
      <c r="W1408" s="9"/>
      <c r="X1408" s="8"/>
      <c r="Y1408" s="8"/>
      <c r="Z1408" s="8"/>
      <c r="AA1408" s="8"/>
      <c r="AB1408" s="8"/>
      <c r="AC1408" s="8"/>
      <c r="AD1408" s="8"/>
      <c r="AE1408" s="8"/>
      <c r="AG1408" s="36"/>
      <c r="AH1408" s="36"/>
      <c r="AI1408" s="9"/>
      <c r="AJ1408" s="8"/>
      <c r="AK1408" s="8"/>
      <c r="AL1408" s="8"/>
      <c r="AM1408" s="8"/>
      <c r="AN1408" s="8"/>
      <c r="AO1408" s="8"/>
      <c r="AP1408" s="8"/>
      <c r="AQ1408" s="8"/>
      <c r="AS1408" s="36"/>
      <c r="AT1408" s="36"/>
      <c r="AU1408" s="9"/>
      <c r="AV1408" s="8"/>
      <c r="AW1408" s="8"/>
      <c r="AX1408" s="8"/>
      <c r="AY1408" s="8"/>
      <c r="AZ1408" s="8"/>
      <c r="BA1408" s="8"/>
      <c r="BB1408" s="8"/>
      <c r="BC1408" s="8"/>
    </row>
    <row r="1409" spans="1:55" x14ac:dyDescent="0.25">
      <c r="A1409" s="45">
        <v>73.5</v>
      </c>
      <c r="B1409" s="47" t="b">
        <v>1</v>
      </c>
      <c r="U1409" s="36"/>
      <c r="V1409" s="36"/>
      <c r="W1409" s="9"/>
      <c r="X1409" s="8"/>
      <c r="Y1409" s="8"/>
      <c r="Z1409" s="8"/>
      <c r="AA1409" s="8"/>
      <c r="AB1409" s="8"/>
      <c r="AC1409" s="8"/>
      <c r="AD1409" s="8"/>
      <c r="AE1409" s="8"/>
      <c r="AG1409" s="36"/>
      <c r="AH1409" s="36"/>
      <c r="AI1409" s="9"/>
      <c r="AJ1409" s="8"/>
      <c r="AK1409" s="8"/>
      <c r="AL1409" s="8"/>
      <c r="AM1409" s="8"/>
      <c r="AN1409" s="8"/>
      <c r="AO1409" s="8"/>
      <c r="AP1409" s="8"/>
      <c r="AQ1409" s="8"/>
      <c r="AS1409" s="36"/>
      <c r="AT1409" s="36"/>
      <c r="AU1409" s="9"/>
      <c r="AV1409" s="8"/>
      <c r="AW1409" s="8"/>
      <c r="AX1409" s="8"/>
      <c r="AY1409" s="8"/>
      <c r="AZ1409" s="8"/>
      <c r="BA1409" s="8"/>
      <c r="BB1409" s="8"/>
      <c r="BC1409" s="8"/>
    </row>
    <row r="1410" spans="1:55" x14ac:dyDescent="0.25">
      <c r="A1410" s="45">
        <v>73.400000000000006</v>
      </c>
      <c r="B1410" s="47" t="b">
        <v>1</v>
      </c>
      <c r="U1410" s="36"/>
      <c r="V1410" s="36"/>
      <c r="W1410" s="9"/>
      <c r="X1410" s="8"/>
      <c r="Y1410" s="8"/>
      <c r="Z1410" s="8"/>
      <c r="AA1410" s="8"/>
      <c r="AB1410" s="8"/>
      <c r="AC1410" s="8"/>
      <c r="AD1410" s="8"/>
      <c r="AE1410" s="8"/>
      <c r="AG1410" s="36"/>
      <c r="AH1410" s="36"/>
      <c r="AI1410" s="9"/>
      <c r="AJ1410" s="8"/>
      <c r="AK1410" s="8"/>
      <c r="AL1410" s="8"/>
      <c r="AM1410" s="8"/>
      <c r="AN1410" s="8"/>
      <c r="AO1410" s="8"/>
      <c r="AP1410" s="8"/>
      <c r="AQ1410" s="8"/>
      <c r="AS1410" s="36"/>
      <c r="AT1410" s="36"/>
      <c r="AU1410" s="9"/>
      <c r="AV1410" s="8"/>
      <c r="AW1410" s="8"/>
      <c r="AX1410" s="8"/>
      <c r="AY1410" s="8"/>
      <c r="AZ1410" s="8"/>
      <c r="BA1410" s="8"/>
      <c r="BB1410" s="8"/>
      <c r="BC1410" s="8"/>
    </row>
    <row r="1411" spans="1:55" x14ac:dyDescent="0.25">
      <c r="A1411" s="45">
        <v>73.3</v>
      </c>
      <c r="B1411" s="47" t="b">
        <v>1</v>
      </c>
      <c r="U1411" s="36"/>
      <c r="V1411" s="36"/>
      <c r="W1411" s="9"/>
      <c r="X1411" s="8"/>
      <c r="Y1411" s="8"/>
      <c r="Z1411" s="8"/>
      <c r="AA1411" s="8"/>
      <c r="AB1411" s="8"/>
      <c r="AC1411" s="8"/>
      <c r="AD1411" s="8"/>
      <c r="AE1411" s="8"/>
      <c r="AG1411" s="36"/>
      <c r="AH1411" s="36"/>
      <c r="AI1411" s="9"/>
      <c r="AJ1411" s="8"/>
      <c r="AK1411" s="8"/>
      <c r="AL1411" s="8"/>
      <c r="AM1411" s="8"/>
      <c r="AN1411" s="8"/>
      <c r="AO1411" s="8"/>
      <c r="AP1411" s="8"/>
      <c r="AQ1411" s="8"/>
      <c r="AS1411" s="36"/>
      <c r="AT1411" s="36"/>
      <c r="AU1411" s="9"/>
      <c r="AV1411" s="8"/>
      <c r="AW1411" s="8"/>
      <c r="AX1411" s="8"/>
      <c r="AY1411" s="8"/>
      <c r="AZ1411" s="8"/>
      <c r="BA1411" s="8"/>
      <c r="BB1411" s="8"/>
      <c r="BC1411" s="8"/>
    </row>
    <row r="1412" spans="1:55" x14ac:dyDescent="0.25">
      <c r="A1412" s="45">
        <v>73.2</v>
      </c>
      <c r="B1412" s="47" t="b">
        <v>1</v>
      </c>
      <c r="U1412" s="36"/>
      <c r="V1412" s="36"/>
      <c r="W1412" s="9"/>
      <c r="X1412" s="8"/>
      <c r="Y1412" s="8"/>
      <c r="Z1412" s="8"/>
      <c r="AA1412" s="8"/>
      <c r="AB1412" s="8"/>
      <c r="AC1412" s="8"/>
      <c r="AD1412" s="8"/>
      <c r="AE1412" s="8"/>
      <c r="AG1412" s="36"/>
      <c r="AH1412" s="36"/>
      <c r="AI1412" s="9"/>
      <c r="AJ1412" s="8"/>
      <c r="AK1412" s="8"/>
      <c r="AL1412" s="8"/>
      <c r="AM1412" s="8"/>
      <c r="AN1412" s="8"/>
      <c r="AO1412" s="8"/>
      <c r="AP1412" s="8"/>
      <c r="AQ1412" s="8"/>
      <c r="AS1412" s="36"/>
      <c r="AT1412" s="36"/>
      <c r="AU1412" s="9"/>
      <c r="AV1412" s="8"/>
      <c r="AW1412" s="8"/>
      <c r="AX1412" s="8"/>
      <c r="AY1412" s="8"/>
      <c r="AZ1412" s="8"/>
      <c r="BA1412" s="8"/>
      <c r="BB1412" s="8"/>
      <c r="BC1412" s="8"/>
    </row>
    <row r="1413" spans="1:55" x14ac:dyDescent="0.25">
      <c r="A1413" s="45">
        <v>73.2</v>
      </c>
      <c r="B1413" s="47" t="b">
        <v>1</v>
      </c>
      <c r="U1413" s="36"/>
      <c r="V1413" s="36"/>
      <c r="W1413" s="9"/>
      <c r="X1413" s="8"/>
      <c r="Y1413" s="8"/>
      <c r="Z1413" s="8"/>
      <c r="AA1413" s="8"/>
      <c r="AB1413" s="8"/>
      <c r="AC1413" s="8"/>
      <c r="AD1413" s="8"/>
      <c r="AE1413" s="8"/>
      <c r="AG1413" s="36"/>
      <c r="AH1413" s="36"/>
      <c r="AI1413" s="9"/>
      <c r="AJ1413" s="8"/>
      <c r="AK1413" s="8"/>
      <c r="AL1413" s="8"/>
      <c r="AM1413" s="8"/>
      <c r="AN1413" s="8"/>
      <c r="AO1413" s="8"/>
      <c r="AP1413" s="8"/>
      <c r="AQ1413" s="8"/>
      <c r="AS1413" s="36"/>
      <c r="AT1413" s="36"/>
      <c r="AU1413" s="9"/>
      <c r="AV1413" s="8"/>
      <c r="AW1413" s="8"/>
      <c r="AX1413" s="8"/>
      <c r="AY1413" s="8"/>
      <c r="AZ1413" s="8"/>
      <c r="BA1413" s="8"/>
      <c r="BB1413" s="8"/>
      <c r="BC1413" s="8"/>
    </row>
    <row r="1414" spans="1:55" x14ac:dyDescent="0.25">
      <c r="A1414" s="45">
        <v>71.099999999999994</v>
      </c>
      <c r="B1414" s="47" t="b">
        <v>1</v>
      </c>
      <c r="U1414" s="36"/>
      <c r="V1414" s="36"/>
      <c r="W1414" s="9"/>
      <c r="X1414" s="8"/>
      <c r="Y1414" s="8"/>
      <c r="Z1414" s="8"/>
      <c r="AA1414" s="8"/>
      <c r="AB1414" s="8"/>
      <c r="AC1414" s="8"/>
      <c r="AD1414" s="8"/>
      <c r="AE1414" s="8"/>
      <c r="AG1414" s="36"/>
      <c r="AH1414" s="36"/>
      <c r="AI1414" s="9"/>
      <c r="AJ1414" s="8"/>
      <c r="AK1414" s="8"/>
      <c r="AL1414" s="8"/>
      <c r="AM1414" s="8"/>
      <c r="AN1414" s="8"/>
      <c r="AO1414" s="8"/>
      <c r="AP1414" s="8"/>
      <c r="AQ1414" s="8"/>
      <c r="AS1414" s="36"/>
      <c r="AT1414" s="36"/>
      <c r="AU1414" s="9"/>
      <c r="AV1414" s="8"/>
      <c r="AW1414" s="8"/>
      <c r="AX1414" s="8"/>
      <c r="AY1414" s="8"/>
      <c r="AZ1414" s="8"/>
      <c r="BA1414" s="8"/>
      <c r="BB1414" s="8"/>
      <c r="BC1414" s="8"/>
    </row>
    <row r="1415" spans="1:55" x14ac:dyDescent="0.25">
      <c r="A1415" s="45">
        <v>78</v>
      </c>
      <c r="B1415" s="47" t="b">
        <v>1</v>
      </c>
      <c r="U1415" s="36"/>
      <c r="V1415" s="36"/>
      <c r="W1415" s="9"/>
      <c r="X1415" s="8"/>
      <c r="Y1415" s="8"/>
      <c r="Z1415" s="8"/>
      <c r="AA1415" s="8"/>
      <c r="AB1415" s="8"/>
      <c r="AC1415" s="8"/>
      <c r="AD1415" s="8"/>
      <c r="AE1415" s="8"/>
      <c r="AG1415" s="36"/>
      <c r="AH1415" s="36"/>
      <c r="AI1415" s="9"/>
      <c r="AJ1415" s="8"/>
      <c r="AK1415" s="8"/>
      <c r="AL1415" s="8"/>
      <c r="AM1415" s="8"/>
      <c r="AN1415" s="8"/>
      <c r="AO1415" s="8"/>
      <c r="AP1415" s="8"/>
      <c r="AQ1415" s="8"/>
      <c r="AS1415" s="36"/>
      <c r="AT1415" s="36"/>
      <c r="AU1415" s="9"/>
      <c r="AV1415" s="8"/>
      <c r="AW1415" s="8"/>
      <c r="AX1415" s="8"/>
      <c r="AY1415" s="8"/>
      <c r="AZ1415" s="8"/>
      <c r="BA1415" s="8"/>
      <c r="BB1415" s="8"/>
      <c r="BC1415" s="8"/>
    </row>
    <row r="1416" spans="1:55" x14ac:dyDescent="0.25">
      <c r="A1416" s="45">
        <v>77</v>
      </c>
      <c r="B1416" s="47" t="b">
        <v>1</v>
      </c>
      <c r="U1416" s="36"/>
      <c r="V1416" s="36"/>
      <c r="W1416" s="9"/>
      <c r="X1416" s="8"/>
      <c r="Y1416" s="8"/>
      <c r="Z1416" s="8"/>
      <c r="AA1416" s="8"/>
      <c r="AB1416" s="8"/>
      <c r="AC1416" s="8"/>
      <c r="AD1416" s="8"/>
      <c r="AE1416" s="8"/>
      <c r="AG1416" s="36"/>
      <c r="AH1416" s="36"/>
      <c r="AI1416" s="9"/>
      <c r="AJ1416" s="8"/>
      <c r="AK1416" s="8"/>
      <c r="AL1416" s="8"/>
      <c r="AM1416" s="8"/>
      <c r="AN1416" s="8"/>
      <c r="AO1416" s="8"/>
      <c r="AP1416" s="8"/>
      <c r="AQ1416" s="8"/>
      <c r="AS1416" s="36"/>
      <c r="AT1416" s="36"/>
      <c r="AU1416" s="9"/>
      <c r="AV1416" s="8"/>
      <c r="AW1416" s="8"/>
      <c r="AX1416" s="8"/>
      <c r="AY1416" s="8"/>
      <c r="AZ1416" s="8"/>
      <c r="BA1416" s="8"/>
      <c r="BB1416" s="8"/>
      <c r="BC1416" s="8"/>
    </row>
    <row r="1417" spans="1:55" x14ac:dyDescent="0.25">
      <c r="A1417" s="45">
        <v>69.900000000000006</v>
      </c>
      <c r="B1417" s="47" t="b">
        <v>1</v>
      </c>
      <c r="U1417" s="36"/>
      <c r="V1417" s="36"/>
      <c r="W1417" s="9"/>
      <c r="X1417" s="8"/>
      <c r="Y1417" s="8"/>
      <c r="Z1417" s="8"/>
      <c r="AA1417" s="8"/>
      <c r="AB1417" s="8"/>
      <c r="AC1417" s="8"/>
      <c r="AD1417" s="8"/>
      <c r="AE1417" s="8"/>
      <c r="AG1417" s="36"/>
      <c r="AH1417" s="36"/>
      <c r="AI1417" s="9"/>
      <c r="AJ1417" s="8"/>
      <c r="AK1417" s="8"/>
      <c r="AL1417" s="8"/>
      <c r="AM1417" s="8"/>
      <c r="AN1417" s="8"/>
      <c r="AO1417" s="8"/>
      <c r="AP1417" s="8"/>
      <c r="AQ1417" s="8"/>
      <c r="AS1417" s="36"/>
      <c r="AT1417" s="36"/>
      <c r="AU1417" s="9"/>
      <c r="AV1417" s="8"/>
      <c r="AW1417" s="8"/>
      <c r="AX1417" s="8"/>
      <c r="AY1417" s="8"/>
      <c r="AZ1417" s="8"/>
      <c r="BA1417" s="8"/>
      <c r="BB1417" s="8"/>
      <c r="BC1417" s="8"/>
    </row>
    <row r="1418" spans="1:55" x14ac:dyDescent="0.25">
      <c r="A1418" s="45">
        <v>69.400000000000006</v>
      </c>
      <c r="B1418" s="47" t="b">
        <v>1</v>
      </c>
      <c r="U1418" s="36"/>
      <c r="V1418" s="36"/>
      <c r="W1418" s="9"/>
      <c r="X1418" s="8"/>
      <c r="Y1418" s="8"/>
      <c r="Z1418" s="8"/>
      <c r="AA1418" s="8"/>
      <c r="AB1418" s="8"/>
      <c r="AC1418" s="8"/>
      <c r="AD1418" s="8"/>
      <c r="AE1418" s="8"/>
      <c r="AG1418" s="36"/>
      <c r="AH1418" s="36"/>
      <c r="AI1418" s="9"/>
      <c r="AJ1418" s="8"/>
      <c r="AK1418" s="8"/>
      <c r="AL1418" s="8"/>
      <c r="AM1418" s="8"/>
      <c r="AN1418" s="8"/>
      <c r="AO1418" s="8"/>
      <c r="AP1418" s="8"/>
      <c r="AQ1418" s="8"/>
      <c r="AS1418" s="36"/>
      <c r="AT1418" s="36"/>
      <c r="AU1418" s="9"/>
      <c r="AV1418" s="8"/>
      <c r="AW1418" s="8"/>
      <c r="AX1418" s="8"/>
      <c r="AY1418" s="8"/>
      <c r="AZ1418" s="8"/>
      <c r="BA1418" s="8"/>
      <c r="BB1418" s="8"/>
      <c r="BC1418" s="8"/>
    </row>
    <row r="1419" spans="1:55" x14ac:dyDescent="0.25">
      <c r="A1419" s="45">
        <v>68.8</v>
      </c>
      <c r="B1419" s="47" t="b">
        <v>1</v>
      </c>
      <c r="U1419" s="36"/>
      <c r="V1419" s="36"/>
      <c r="W1419" s="9"/>
      <c r="X1419" s="8"/>
      <c r="Y1419" s="8"/>
      <c r="Z1419" s="8"/>
      <c r="AA1419" s="8"/>
      <c r="AB1419" s="8"/>
      <c r="AC1419" s="8"/>
      <c r="AD1419" s="8"/>
      <c r="AE1419" s="8"/>
      <c r="AG1419" s="36"/>
      <c r="AH1419" s="36"/>
      <c r="AI1419" s="9"/>
      <c r="AJ1419" s="8"/>
      <c r="AK1419" s="8"/>
      <c r="AL1419" s="8"/>
      <c r="AM1419" s="8"/>
      <c r="AN1419" s="8"/>
      <c r="AO1419" s="8"/>
      <c r="AP1419" s="8"/>
      <c r="AQ1419" s="8"/>
      <c r="AS1419" s="36"/>
      <c r="AT1419" s="36"/>
      <c r="AU1419" s="9"/>
      <c r="AV1419" s="8"/>
      <c r="AW1419" s="8"/>
      <c r="AX1419" s="8"/>
      <c r="AY1419" s="8"/>
      <c r="AZ1419" s="8"/>
      <c r="BA1419" s="8"/>
      <c r="BB1419" s="8"/>
      <c r="BC1419" s="8"/>
    </row>
    <row r="1420" spans="1:55" x14ac:dyDescent="0.25">
      <c r="A1420" s="45">
        <v>68.5</v>
      </c>
      <c r="B1420" s="47" t="b">
        <v>1</v>
      </c>
      <c r="U1420" s="36"/>
      <c r="V1420" s="36"/>
      <c r="W1420" s="9"/>
      <c r="X1420" s="8"/>
      <c r="Y1420" s="8"/>
      <c r="Z1420" s="8"/>
      <c r="AA1420" s="8"/>
      <c r="AB1420" s="8"/>
      <c r="AC1420" s="8"/>
      <c r="AD1420" s="8"/>
      <c r="AE1420" s="8"/>
      <c r="AG1420" s="36"/>
      <c r="AH1420" s="36"/>
      <c r="AI1420" s="9"/>
      <c r="AJ1420" s="8"/>
      <c r="AK1420" s="8"/>
      <c r="AL1420" s="8"/>
      <c r="AM1420" s="8"/>
      <c r="AN1420" s="8"/>
      <c r="AO1420" s="8"/>
      <c r="AP1420" s="8"/>
      <c r="AQ1420" s="8"/>
      <c r="AS1420" s="36"/>
      <c r="AT1420" s="36"/>
      <c r="AU1420" s="9"/>
      <c r="AV1420" s="8"/>
      <c r="AW1420" s="8"/>
      <c r="AX1420" s="8"/>
      <c r="AY1420" s="8"/>
      <c r="AZ1420" s="8"/>
      <c r="BA1420" s="8"/>
      <c r="BB1420" s="8"/>
      <c r="BC1420" s="8"/>
    </row>
    <row r="1421" spans="1:55" x14ac:dyDescent="0.25">
      <c r="A1421" s="45">
        <v>67.599999999999994</v>
      </c>
      <c r="B1421" s="47" t="b">
        <v>1</v>
      </c>
      <c r="U1421" s="36"/>
      <c r="V1421" s="36"/>
      <c r="W1421" s="9"/>
      <c r="X1421" s="8"/>
      <c r="Y1421" s="8"/>
      <c r="Z1421" s="8"/>
      <c r="AA1421" s="8"/>
      <c r="AB1421" s="8"/>
      <c r="AC1421" s="8"/>
      <c r="AD1421" s="8"/>
      <c r="AE1421" s="8"/>
      <c r="AG1421" s="36"/>
      <c r="AH1421" s="36"/>
      <c r="AI1421" s="9"/>
      <c r="AJ1421" s="8"/>
      <c r="AK1421" s="8"/>
      <c r="AL1421" s="8"/>
      <c r="AM1421" s="8"/>
      <c r="AN1421" s="8"/>
      <c r="AO1421" s="8"/>
      <c r="AP1421" s="8"/>
      <c r="AQ1421" s="8"/>
      <c r="AS1421" s="36"/>
      <c r="AT1421" s="36"/>
      <c r="AU1421" s="9"/>
      <c r="AV1421" s="8"/>
      <c r="AW1421" s="8"/>
      <c r="AX1421" s="8"/>
      <c r="AY1421" s="8"/>
      <c r="AZ1421" s="8"/>
      <c r="BA1421" s="8"/>
      <c r="BB1421" s="8"/>
      <c r="BC1421" s="8"/>
    </row>
    <row r="1422" spans="1:55" x14ac:dyDescent="0.25">
      <c r="A1422" s="45">
        <v>67.2</v>
      </c>
      <c r="B1422" s="47" t="b">
        <v>1</v>
      </c>
      <c r="U1422" s="36"/>
      <c r="V1422" s="36"/>
      <c r="W1422" s="9"/>
      <c r="X1422" s="8"/>
      <c r="Y1422" s="8"/>
      <c r="Z1422" s="8"/>
      <c r="AA1422" s="8"/>
      <c r="AB1422" s="8"/>
      <c r="AC1422" s="8"/>
      <c r="AD1422" s="8"/>
      <c r="AE1422" s="8"/>
      <c r="AG1422" s="36"/>
      <c r="AH1422" s="36"/>
      <c r="AI1422" s="9"/>
      <c r="AJ1422" s="8"/>
      <c r="AK1422" s="8"/>
      <c r="AL1422" s="8"/>
      <c r="AM1422" s="8"/>
      <c r="AN1422" s="8"/>
      <c r="AO1422" s="8"/>
      <c r="AP1422" s="8"/>
      <c r="AQ1422" s="8"/>
      <c r="AS1422" s="36"/>
      <c r="AT1422" s="36"/>
      <c r="AU1422" s="9"/>
      <c r="AV1422" s="8"/>
      <c r="AW1422" s="8"/>
      <c r="AX1422" s="8"/>
      <c r="AY1422" s="8"/>
      <c r="AZ1422" s="8"/>
      <c r="BA1422" s="8"/>
      <c r="BB1422" s="8"/>
      <c r="BC1422" s="8"/>
    </row>
    <row r="1423" spans="1:55" x14ac:dyDescent="0.25">
      <c r="A1423" s="45">
        <v>66.7</v>
      </c>
      <c r="B1423" s="47" t="b">
        <v>1</v>
      </c>
      <c r="U1423" s="36"/>
      <c r="V1423" s="36"/>
      <c r="W1423" s="9"/>
      <c r="X1423" s="8"/>
      <c r="Y1423" s="8"/>
      <c r="Z1423" s="8"/>
      <c r="AA1423" s="8"/>
      <c r="AB1423" s="8"/>
      <c r="AC1423" s="8"/>
      <c r="AD1423" s="8"/>
      <c r="AE1423" s="8"/>
      <c r="AG1423" s="36"/>
      <c r="AH1423" s="36"/>
      <c r="AI1423" s="9"/>
      <c r="AJ1423" s="8"/>
      <c r="AK1423" s="8"/>
      <c r="AL1423" s="8"/>
      <c r="AM1423" s="8"/>
      <c r="AN1423" s="8"/>
      <c r="AO1423" s="8"/>
      <c r="AP1423" s="8"/>
      <c r="AQ1423" s="8"/>
      <c r="AS1423" s="36"/>
      <c r="AT1423" s="36"/>
      <c r="AU1423" s="9"/>
      <c r="AV1423" s="8"/>
      <c r="AW1423" s="8"/>
      <c r="AX1423" s="8"/>
      <c r="AY1423" s="8"/>
      <c r="AZ1423" s="8"/>
      <c r="BA1423" s="8"/>
      <c r="BB1423" s="8"/>
      <c r="BC1423" s="8"/>
    </row>
    <row r="1424" spans="1:55" x14ac:dyDescent="0.25">
      <c r="A1424" s="45">
        <v>66.900000000000006</v>
      </c>
      <c r="B1424" s="47" t="b">
        <v>1</v>
      </c>
      <c r="U1424" s="36"/>
      <c r="V1424" s="36"/>
      <c r="W1424" s="9"/>
      <c r="X1424" s="8"/>
      <c r="Y1424" s="8"/>
      <c r="Z1424" s="8"/>
      <c r="AA1424" s="8"/>
      <c r="AB1424" s="8"/>
      <c r="AC1424" s="8"/>
      <c r="AD1424" s="8"/>
      <c r="AE1424" s="8"/>
      <c r="AG1424" s="36"/>
      <c r="AH1424" s="36"/>
      <c r="AI1424" s="9"/>
      <c r="AJ1424" s="8"/>
      <c r="AK1424" s="8"/>
      <c r="AL1424" s="8"/>
      <c r="AM1424" s="8"/>
      <c r="AN1424" s="8"/>
      <c r="AO1424" s="8"/>
      <c r="AP1424" s="8"/>
      <c r="AQ1424" s="8"/>
      <c r="AS1424" s="36"/>
      <c r="AT1424" s="36"/>
      <c r="AU1424" s="9"/>
      <c r="AV1424" s="8"/>
      <c r="AW1424" s="8"/>
      <c r="AX1424" s="8"/>
      <c r="AY1424" s="8"/>
      <c r="AZ1424" s="8"/>
      <c r="BA1424" s="8"/>
      <c r="BB1424" s="8"/>
      <c r="BC1424" s="8"/>
    </row>
    <row r="1425" spans="1:55" x14ac:dyDescent="0.25">
      <c r="A1425" s="45">
        <v>67.099999999999994</v>
      </c>
      <c r="B1425" s="47" t="b">
        <v>1</v>
      </c>
      <c r="U1425" s="36"/>
      <c r="V1425" s="36"/>
      <c r="W1425" s="9"/>
      <c r="X1425" s="8"/>
      <c r="Y1425" s="8"/>
      <c r="Z1425" s="8"/>
      <c r="AA1425" s="8"/>
      <c r="AB1425" s="8"/>
      <c r="AC1425" s="8"/>
      <c r="AD1425" s="8"/>
      <c r="AE1425" s="8"/>
      <c r="AG1425" s="36"/>
      <c r="AH1425" s="36"/>
      <c r="AI1425" s="9"/>
      <c r="AJ1425" s="8"/>
      <c r="AK1425" s="8"/>
      <c r="AL1425" s="8"/>
      <c r="AM1425" s="8"/>
      <c r="AN1425" s="8"/>
      <c r="AO1425" s="8"/>
      <c r="AP1425" s="8"/>
      <c r="AQ1425" s="8"/>
      <c r="AS1425" s="36"/>
      <c r="AT1425" s="36"/>
      <c r="AU1425" s="9"/>
      <c r="AV1425" s="8"/>
      <c r="AW1425" s="8"/>
      <c r="AX1425" s="8"/>
      <c r="AY1425" s="8"/>
      <c r="AZ1425" s="8"/>
      <c r="BA1425" s="8"/>
      <c r="BB1425" s="8"/>
      <c r="BC1425" s="8"/>
    </row>
    <row r="1426" spans="1:55" x14ac:dyDescent="0.25">
      <c r="A1426" s="45">
        <v>66.599999999999994</v>
      </c>
      <c r="B1426" s="47" t="b">
        <v>1</v>
      </c>
      <c r="U1426" s="36"/>
      <c r="V1426" s="36"/>
      <c r="W1426" s="9"/>
      <c r="X1426" s="8"/>
      <c r="Y1426" s="8"/>
      <c r="Z1426" s="8"/>
      <c r="AA1426" s="8"/>
      <c r="AB1426" s="8"/>
      <c r="AC1426" s="8"/>
      <c r="AD1426" s="8"/>
      <c r="AE1426" s="8"/>
      <c r="AG1426" s="36"/>
      <c r="AH1426" s="36"/>
      <c r="AI1426" s="9"/>
      <c r="AJ1426" s="8"/>
      <c r="AK1426" s="8"/>
      <c r="AL1426" s="8"/>
      <c r="AM1426" s="8"/>
      <c r="AN1426" s="8"/>
      <c r="AO1426" s="8"/>
      <c r="AP1426" s="8"/>
      <c r="AQ1426" s="8"/>
      <c r="AS1426" s="36"/>
      <c r="AT1426" s="36"/>
      <c r="AU1426" s="9"/>
      <c r="AV1426" s="8"/>
      <c r="AW1426" s="8"/>
      <c r="AX1426" s="8"/>
      <c r="AY1426" s="8"/>
      <c r="AZ1426" s="8"/>
      <c r="BA1426" s="8"/>
      <c r="BB1426" s="8"/>
      <c r="BC1426" s="8"/>
    </row>
    <row r="1427" spans="1:55" x14ac:dyDescent="0.25">
      <c r="A1427" s="45">
        <v>66.7</v>
      </c>
      <c r="B1427" s="47" t="b">
        <v>1</v>
      </c>
      <c r="U1427" s="36"/>
      <c r="V1427" s="36"/>
      <c r="W1427" s="9"/>
      <c r="X1427" s="8"/>
      <c r="Y1427" s="8"/>
      <c r="Z1427" s="8"/>
      <c r="AA1427" s="8"/>
      <c r="AB1427" s="8"/>
      <c r="AC1427" s="8"/>
      <c r="AD1427" s="8"/>
      <c r="AE1427" s="8"/>
      <c r="AG1427" s="36"/>
      <c r="AH1427" s="36"/>
      <c r="AI1427" s="9"/>
      <c r="AJ1427" s="8"/>
      <c r="AK1427" s="8"/>
      <c r="AL1427" s="8"/>
      <c r="AM1427" s="8"/>
      <c r="AN1427" s="8"/>
      <c r="AO1427" s="8"/>
      <c r="AP1427" s="8"/>
      <c r="AQ1427" s="8"/>
      <c r="AS1427" s="36"/>
      <c r="AT1427" s="36"/>
      <c r="AU1427" s="9"/>
      <c r="AV1427" s="8"/>
      <c r="AW1427" s="8"/>
      <c r="AX1427" s="8"/>
      <c r="AY1427" s="8"/>
      <c r="AZ1427" s="8"/>
      <c r="BA1427" s="8"/>
      <c r="BB1427" s="8"/>
      <c r="BC1427" s="8"/>
    </row>
    <row r="1428" spans="1:55" x14ac:dyDescent="0.25">
      <c r="A1428" s="45">
        <v>67.2</v>
      </c>
      <c r="B1428" s="47" t="b">
        <v>1</v>
      </c>
      <c r="U1428" s="36"/>
      <c r="V1428" s="36"/>
      <c r="W1428" s="9"/>
      <c r="X1428" s="8"/>
      <c r="Y1428" s="8"/>
      <c r="Z1428" s="8"/>
      <c r="AA1428" s="8"/>
      <c r="AB1428" s="8"/>
      <c r="AC1428" s="8"/>
      <c r="AD1428" s="8"/>
      <c r="AE1428" s="8"/>
      <c r="AG1428" s="36"/>
      <c r="AH1428" s="36"/>
      <c r="AI1428" s="9"/>
      <c r="AJ1428" s="8"/>
      <c r="AK1428" s="8"/>
      <c r="AL1428" s="8"/>
      <c r="AM1428" s="8"/>
      <c r="AN1428" s="8"/>
      <c r="AO1428" s="8"/>
      <c r="AP1428" s="8"/>
      <c r="AQ1428" s="8"/>
      <c r="AS1428" s="36"/>
      <c r="AT1428" s="36"/>
      <c r="AU1428" s="9"/>
      <c r="AV1428" s="8"/>
      <c r="AW1428" s="8"/>
      <c r="AX1428" s="8"/>
      <c r="AY1428" s="8"/>
      <c r="AZ1428" s="8"/>
      <c r="BA1428" s="8"/>
      <c r="BB1428" s="8"/>
      <c r="BC1428" s="8"/>
    </row>
    <row r="1429" spans="1:55" x14ac:dyDescent="0.25">
      <c r="A1429" s="45">
        <v>66.599999999999994</v>
      </c>
      <c r="B1429" s="47" t="b">
        <v>1</v>
      </c>
      <c r="U1429" s="36"/>
      <c r="V1429" s="36"/>
      <c r="W1429" s="9"/>
      <c r="X1429" s="8"/>
      <c r="Y1429" s="8"/>
      <c r="Z1429" s="8"/>
      <c r="AA1429" s="8"/>
      <c r="AB1429" s="8"/>
      <c r="AC1429" s="8"/>
      <c r="AD1429" s="8"/>
      <c r="AE1429" s="8"/>
      <c r="AG1429" s="36"/>
      <c r="AH1429" s="36"/>
      <c r="AI1429" s="9"/>
      <c r="AJ1429" s="8"/>
      <c r="AK1429" s="8"/>
      <c r="AL1429" s="8"/>
      <c r="AM1429" s="8"/>
      <c r="AN1429" s="8"/>
      <c r="AO1429" s="8"/>
      <c r="AP1429" s="8"/>
      <c r="AQ1429" s="8"/>
      <c r="AS1429" s="36"/>
      <c r="AT1429" s="36"/>
      <c r="AU1429" s="9"/>
      <c r="AV1429" s="8"/>
      <c r="AW1429" s="8"/>
      <c r="AX1429" s="8"/>
      <c r="AY1429" s="8"/>
      <c r="AZ1429" s="8"/>
      <c r="BA1429" s="8"/>
      <c r="BB1429" s="8"/>
      <c r="BC1429" s="8"/>
    </row>
    <row r="1430" spans="1:55" x14ac:dyDescent="0.25">
      <c r="A1430" s="45">
        <v>65.7</v>
      </c>
      <c r="B1430" s="47" t="b">
        <v>1</v>
      </c>
      <c r="U1430" s="36"/>
      <c r="V1430" s="36"/>
      <c r="W1430" s="9"/>
      <c r="X1430" s="8"/>
      <c r="Y1430" s="8"/>
      <c r="Z1430" s="8"/>
      <c r="AA1430" s="8"/>
      <c r="AB1430" s="8"/>
      <c r="AC1430" s="8"/>
      <c r="AD1430" s="8"/>
      <c r="AE1430" s="8"/>
      <c r="AG1430" s="36"/>
      <c r="AH1430" s="36"/>
      <c r="AI1430" s="9"/>
      <c r="AJ1430" s="8"/>
      <c r="AK1430" s="8"/>
      <c r="AL1430" s="8"/>
      <c r="AM1430" s="8"/>
      <c r="AN1430" s="8"/>
      <c r="AO1430" s="8"/>
      <c r="AP1430" s="8"/>
      <c r="AQ1430" s="8"/>
      <c r="AS1430" s="36"/>
      <c r="AT1430" s="36"/>
      <c r="AU1430" s="9"/>
      <c r="AV1430" s="8"/>
      <c r="AW1430" s="8"/>
      <c r="AX1430" s="8"/>
      <c r="AY1430" s="8"/>
      <c r="AZ1430" s="8"/>
      <c r="BA1430" s="8"/>
      <c r="BB1430" s="8"/>
      <c r="BC1430" s="8"/>
    </row>
    <row r="1431" spans="1:55" x14ac:dyDescent="0.25">
      <c r="A1431" s="45">
        <v>65.3</v>
      </c>
      <c r="B1431" s="47" t="b">
        <v>1</v>
      </c>
      <c r="U1431" s="36"/>
      <c r="V1431" s="36"/>
      <c r="W1431" s="9"/>
      <c r="X1431" s="8"/>
      <c r="Y1431" s="8"/>
      <c r="Z1431" s="8"/>
      <c r="AA1431" s="8"/>
      <c r="AB1431" s="8"/>
      <c r="AC1431" s="8"/>
      <c r="AD1431" s="8"/>
      <c r="AE1431" s="8"/>
      <c r="AG1431" s="36"/>
      <c r="AH1431" s="36"/>
      <c r="AI1431" s="9"/>
      <c r="AJ1431" s="8"/>
      <c r="AK1431" s="8"/>
      <c r="AL1431" s="8"/>
      <c r="AM1431" s="8"/>
      <c r="AN1431" s="8"/>
      <c r="AO1431" s="8"/>
      <c r="AP1431" s="8"/>
      <c r="AQ1431" s="8"/>
      <c r="AS1431" s="36"/>
      <c r="AT1431" s="36"/>
      <c r="AU1431" s="9"/>
      <c r="AV1431" s="8"/>
      <c r="AW1431" s="8"/>
      <c r="AX1431" s="8"/>
      <c r="AY1431" s="8"/>
      <c r="AZ1431" s="8"/>
      <c r="BA1431" s="8"/>
      <c r="BB1431" s="8"/>
      <c r="BC1431" s="8"/>
    </row>
    <row r="1432" spans="1:55" x14ac:dyDescent="0.25">
      <c r="A1432" s="45">
        <v>64.900000000000006</v>
      </c>
      <c r="B1432" s="47" t="b">
        <v>1</v>
      </c>
      <c r="U1432" s="36"/>
      <c r="V1432" s="36"/>
      <c r="W1432" s="9"/>
      <c r="X1432" s="8"/>
      <c r="Y1432" s="8"/>
      <c r="Z1432" s="8"/>
      <c r="AA1432" s="8"/>
      <c r="AB1432" s="8"/>
      <c r="AC1432" s="8"/>
      <c r="AD1432" s="8"/>
      <c r="AE1432" s="8"/>
      <c r="AG1432" s="36"/>
      <c r="AH1432" s="36"/>
      <c r="AI1432" s="9"/>
      <c r="AJ1432" s="8"/>
      <c r="AK1432" s="8"/>
      <c r="AL1432" s="8"/>
      <c r="AM1432" s="8"/>
      <c r="AN1432" s="8"/>
      <c r="AO1432" s="8"/>
      <c r="AP1432" s="8"/>
      <c r="AQ1432" s="8"/>
      <c r="AS1432" s="36"/>
      <c r="AT1432" s="36"/>
      <c r="AU1432" s="9"/>
      <c r="AV1432" s="8"/>
      <c r="AW1432" s="8"/>
      <c r="AX1432" s="8"/>
      <c r="AY1432" s="8"/>
      <c r="AZ1432" s="8"/>
      <c r="BA1432" s="8"/>
      <c r="BB1432" s="8"/>
      <c r="BC1432" s="8"/>
    </row>
    <row r="1433" spans="1:55" x14ac:dyDescent="0.25">
      <c r="A1433" s="45">
        <v>64.400000000000006</v>
      </c>
      <c r="B1433" s="47" t="b">
        <v>1</v>
      </c>
      <c r="U1433" s="36"/>
      <c r="V1433" s="36"/>
      <c r="W1433" s="9"/>
      <c r="X1433" s="8"/>
      <c r="Y1433" s="8"/>
      <c r="Z1433" s="8"/>
      <c r="AA1433" s="8"/>
      <c r="AB1433" s="8"/>
      <c r="AC1433" s="8"/>
      <c r="AD1433" s="8"/>
      <c r="AE1433" s="8"/>
      <c r="AG1433" s="36"/>
      <c r="AH1433" s="36"/>
      <c r="AI1433" s="9"/>
      <c r="AJ1433" s="8"/>
      <c r="AK1433" s="8"/>
      <c r="AL1433" s="8"/>
      <c r="AM1433" s="8"/>
      <c r="AN1433" s="8"/>
      <c r="AO1433" s="8"/>
      <c r="AP1433" s="8"/>
      <c r="AQ1433" s="8"/>
      <c r="AS1433" s="36"/>
      <c r="AT1433" s="36"/>
      <c r="AU1433" s="9"/>
      <c r="AV1433" s="8"/>
      <c r="AW1433" s="8"/>
      <c r="AX1433" s="8"/>
      <c r="AY1433" s="8"/>
      <c r="AZ1433" s="8"/>
      <c r="BA1433" s="8"/>
      <c r="BB1433" s="8"/>
      <c r="BC1433" s="8"/>
    </row>
    <row r="1434" spans="1:55" x14ac:dyDescent="0.25">
      <c r="A1434" s="45">
        <v>64</v>
      </c>
      <c r="B1434" s="47" t="b">
        <v>1</v>
      </c>
      <c r="U1434" s="36"/>
      <c r="V1434" s="36"/>
      <c r="W1434" s="9"/>
      <c r="X1434" s="8"/>
      <c r="Y1434" s="8"/>
      <c r="Z1434" s="8"/>
      <c r="AA1434" s="8"/>
      <c r="AB1434" s="8"/>
      <c r="AC1434" s="8"/>
      <c r="AD1434" s="8"/>
      <c r="AE1434" s="8"/>
      <c r="AG1434" s="36"/>
      <c r="AH1434" s="36"/>
      <c r="AI1434" s="9"/>
      <c r="AJ1434" s="8"/>
      <c r="AK1434" s="8"/>
      <c r="AL1434" s="8"/>
      <c r="AM1434" s="8"/>
      <c r="AN1434" s="8"/>
      <c r="AO1434" s="8"/>
      <c r="AP1434" s="8"/>
      <c r="AQ1434" s="8"/>
      <c r="AS1434" s="36"/>
      <c r="AT1434" s="36"/>
      <c r="AU1434" s="9"/>
      <c r="AV1434" s="8"/>
      <c r="AW1434" s="8"/>
      <c r="AX1434" s="8"/>
      <c r="AY1434" s="8"/>
      <c r="AZ1434" s="8"/>
      <c r="BA1434" s="8"/>
      <c r="BB1434" s="8"/>
      <c r="BC1434" s="8"/>
    </row>
    <row r="1435" spans="1:55" x14ac:dyDescent="0.25">
      <c r="A1435" s="45">
        <v>63.6</v>
      </c>
      <c r="B1435" s="47" t="b">
        <v>1</v>
      </c>
      <c r="U1435" s="36"/>
      <c r="V1435" s="36"/>
      <c r="W1435" s="9"/>
      <c r="X1435" s="8"/>
      <c r="Y1435" s="8"/>
      <c r="Z1435" s="8"/>
      <c r="AA1435" s="8"/>
      <c r="AB1435" s="8"/>
      <c r="AC1435" s="8"/>
      <c r="AD1435" s="8"/>
      <c r="AE1435" s="8"/>
      <c r="AG1435" s="36"/>
      <c r="AH1435" s="36"/>
      <c r="AI1435" s="9"/>
      <c r="AJ1435" s="8"/>
      <c r="AK1435" s="8"/>
      <c r="AL1435" s="8"/>
      <c r="AM1435" s="8"/>
      <c r="AN1435" s="8"/>
      <c r="AO1435" s="8"/>
      <c r="AP1435" s="8"/>
      <c r="AQ1435" s="8"/>
      <c r="AS1435" s="36"/>
      <c r="AT1435" s="36"/>
      <c r="AU1435" s="9"/>
      <c r="AV1435" s="8"/>
      <c r="AW1435" s="8"/>
      <c r="AX1435" s="8"/>
      <c r="AY1435" s="8"/>
      <c r="AZ1435" s="8"/>
      <c r="BA1435" s="8"/>
      <c r="BB1435" s="8"/>
      <c r="BC1435" s="8"/>
    </row>
    <row r="1436" spans="1:55" x14ac:dyDescent="0.25">
      <c r="A1436" s="45">
        <v>63.1</v>
      </c>
      <c r="B1436" s="47" t="b">
        <v>1</v>
      </c>
      <c r="U1436" s="36"/>
      <c r="V1436" s="36"/>
      <c r="W1436" s="9"/>
      <c r="X1436" s="8"/>
      <c r="Y1436" s="8"/>
      <c r="Z1436" s="8"/>
      <c r="AA1436" s="8"/>
      <c r="AB1436" s="8"/>
      <c r="AC1436" s="8"/>
      <c r="AD1436" s="8"/>
      <c r="AE1436" s="8"/>
      <c r="AG1436" s="36"/>
      <c r="AH1436" s="36"/>
      <c r="AI1436" s="9"/>
      <c r="AJ1436" s="8"/>
      <c r="AK1436" s="8"/>
      <c r="AL1436" s="8"/>
      <c r="AM1436" s="8"/>
      <c r="AN1436" s="8"/>
      <c r="AO1436" s="8"/>
      <c r="AP1436" s="8"/>
      <c r="AQ1436" s="8"/>
      <c r="AS1436" s="36"/>
      <c r="AT1436" s="36"/>
      <c r="AU1436" s="9"/>
      <c r="AV1436" s="8"/>
      <c r="AW1436" s="8"/>
      <c r="AX1436" s="8"/>
      <c r="AY1436" s="8"/>
      <c r="AZ1436" s="8"/>
      <c r="BA1436" s="8"/>
      <c r="BB1436" s="8"/>
      <c r="BC1436" s="8"/>
    </row>
    <row r="1437" spans="1:55" x14ac:dyDescent="0.25">
      <c r="A1437" s="45">
        <v>62.6</v>
      </c>
      <c r="B1437" s="47" t="b">
        <v>1</v>
      </c>
      <c r="U1437" s="36"/>
      <c r="V1437" s="36"/>
      <c r="W1437" s="9"/>
      <c r="X1437" s="8"/>
      <c r="Y1437" s="8"/>
      <c r="Z1437" s="8"/>
      <c r="AA1437" s="8"/>
      <c r="AB1437" s="8"/>
      <c r="AC1437" s="8"/>
      <c r="AD1437" s="8"/>
      <c r="AE1437" s="8"/>
      <c r="AG1437" s="36"/>
      <c r="AH1437" s="36"/>
      <c r="AI1437" s="9"/>
      <c r="AJ1437" s="8"/>
      <c r="AK1437" s="8"/>
      <c r="AL1437" s="8"/>
      <c r="AM1437" s="8"/>
      <c r="AN1437" s="8"/>
      <c r="AO1437" s="8"/>
      <c r="AP1437" s="8"/>
      <c r="AQ1437" s="8"/>
      <c r="AS1437" s="36"/>
      <c r="AT1437" s="36"/>
      <c r="AU1437" s="9"/>
      <c r="AV1437" s="8"/>
      <c r="AW1437" s="8"/>
      <c r="AX1437" s="8"/>
      <c r="AY1437" s="8"/>
      <c r="AZ1437" s="8"/>
      <c r="BA1437" s="8"/>
      <c r="BB1437" s="8"/>
      <c r="BC1437" s="8"/>
    </row>
    <row r="1438" spans="1:55" x14ac:dyDescent="0.25">
      <c r="A1438" s="45">
        <v>62.1</v>
      </c>
      <c r="B1438" s="47" t="b">
        <v>1</v>
      </c>
      <c r="U1438" s="36"/>
      <c r="V1438" s="36"/>
      <c r="W1438" s="9"/>
      <c r="X1438" s="8"/>
      <c r="Y1438" s="8"/>
      <c r="Z1438" s="8"/>
      <c r="AA1438" s="8"/>
      <c r="AB1438" s="8"/>
      <c r="AC1438" s="8"/>
      <c r="AD1438" s="8"/>
      <c r="AE1438" s="8"/>
      <c r="AG1438" s="36"/>
      <c r="AH1438" s="36"/>
      <c r="AI1438" s="9"/>
      <c r="AJ1438" s="8"/>
      <c r="AK1438" s="8"/>
      <c r="AL1438" s="8"/>
      <c r="AM1438" s="8"/>
      <c r="AN1438" s="8"/>
      <c r="AO1438" s="8"/>
      <c r="AP1438" s="8"/>
      <c r="AQ1438" s="8"/>
      <c r="AS1438" s="36"/>
      <c r="AT1438" s="36"/>
      <c r="AU1438" s="9"/>
      <c r="AV1438" s="8"/>
      <c r="AW1438" s="8"/>
      <c r="AX1438" s="8"/>
      <c r="AY1438" s="8"/>
      <c r="AZ1438" s="8"/>
      <c r="BA1438" s="8"/>
      <c r="BB1438" s="8"/>
      <c r="BC1438" s="8"/>
    </row>
    <row r="1439" spans="1:55" x14ac:dyDescent="0.25">
      <c r="A1439" s="45">
        <v>61.5</v>
      </c>
      <c r="B1439" s="47" t="b">
        <v>1</v>
      </c>
      <c r="U1439" s="36"/>
      <c r="V1439" s="36"/>
      <c r="W1439" s="9"/>
      <c r="X1439" s="8"/>
      <c r="Y1439" s="8"/>
      <c r="Z1439" s="8"/>
      <c r="AA1439" s="8"/>
      <c r="AB1439" s="8"/>
      <c r="AC1439" s="8"/>
      <c r="AD1439" s="8"/>
      <c r="AE1439" s="8"/>
      <c r="AG1439" s="36"/>
      <c r="AH1439" s="36"/>
      <c r="AI1439" s="9"/>
      <c r="AJ1439" s="8"/>
      <c r="AK1439" s="8"/>
      <c r="AL1439" s="8"/>
      <c r="AM1439" s="8"/>
      <c r="AN1439" s="8"/>
      <c r="AO1439" s="8"/>
      <c r="AP1439" s="8"/>
      <c r="AQ1439" s="8"/>
      <c r="AS1439" s="36"/>
      <c r="AT1439" s="36"/>
      <c r="AU1439" s="9"/>
      <c r="AV1439" s="8"/>
      <c r="AW1439" s="8"/>
      <c r="AX1439" s="8"/>
      <c r="AY1439" s="8"/>
      <c r="AZ1439" s="8"/>
      <c r="BA1439" s="8"/>
      <c r="BB1439" s="8"/>
      <c r="BC1439" s="8"/>
    </row>
    <row r="1440" spans="1:55" x14ac:dyDescent="0.25">
      <c r="A1440" s="45">
        <v>61</v>
      </c>
      <c r="B1440" s="47" t="b">
        <v>1</v>
      </c>
      <c r="U1440" s="36"/>
      <c r="V1440" s="36"/>
      <c r="W1440" s="9"/>
      <c r="X1440" s="8"/>
      <c r="Y1440" s="8"/>
      <c r="Z1440" s="8"/>
      <c r="AA1440" s="8"/>
      <c r="AB1440" s="8"/>
      <c r="AC1440" s="8"/>
      <c r="AD1440" s="8"/>
      <c r="AE1440" s="8"/>
      <c r="AG1440" s="36"/>
      <c r="AH1440" s="36"/>
      <c r="AI1440" s="9"/>
      <c r="AJ1440" s="8"/>
      <c r="AK1440" s="8"/>
      <c r="AL1440" s="8"/>
      <c r="AM1440" s="8"/>
      <c r="AN1440" s="8"/>
      <c r="AO1440" s="8"/>
      <c r="AP1440" s="8"/>
      <c r="AQ1440" s="8"/>
      <c r="AS1440" s="36"/>
      <c r="AT1440" s="36"/>
      <c r="AU1440" s="9"/>
      <c r="AV1440" s="8"/>
      <c r="AW1440" s="8"/>
      <c r="AX1440" s="8"/>
      <c r="AY1440" s="8"/>
      <c r="AZ1440" s="8"/>
      <c r="BA1440" s="8"/>
      <c r="BB1440" s="8"/>
      <c r="BC1440" s="8"/>
    </row>
    <row r="1441" spans="1:55" x14ac:dyDescent="0.25">
      <c r="A1441" s="45">
        <v>64</v>
      </c>
      <c r="B1441" s="47" t="b">
        <v>1</v>
      </c>
      <c r="U1441" s="36"/>
      <c r="V1441" s="36"/>
      <c r="W1441" s="9"/>
      <c r="X1441" s="8"/>
      <c r="Y1441" s="8"/>
      <c r="Z1441" s="8"/>
      <c r="AA1441" s="8"/>
      <c r="AB1441" s="8"/>
      <c r="AC1441" s="8"/>
      <c r="AD1441" s="8"/>
      <c r="AE1441" s="8"/>
      <c r="AG1441" s="36"/>
      <c r="AH1441" s="36"/>
      <c r="AI1441" s="9"/>
      <c r="AJ1441" s="8"/>
      <c r="AK1441" s="8"/>
      <c r="AL1441" s="8"/>
      <c r="AM1441" s="8"/>
      <c r="AN1441" s="8"/>
      <c r="AO1441" s="8"/>
      <c r="AP1441" s="8"/>
      <c r="AQ1441" s="8"/>
      <c r="AS1441" s="36"/>
      <c r="AT1441" s="36"/>
      <c r="AU1441" s="9"/>
      <c r="AV1441" s="8"/>
      <c r="AW1441" s="8"/>
      <c r="AX1441" s="8"/>
      <c r="AY1441" s="8"/>
      <c r="AZ1441" s="8"/>
      <c r="BA1441" s="8"/>
      <c r="BB1441" s="8"/>
      <c r="BC1441" s="8"/>
    </row>
    <row r="1442" spans="1:55" x14ac:dyDescent="0.25">
      <c r="A1442" s="45">
        <v>59.8</v>
      </c>
      <c r="B1442" s="47" t="b">
        <v>1</v>
      </c>
      <c r="U1442" s="36"/>
      <c r="V1442" s="36"/>
      <c r="W1442" s="9"/>
      <c r="X1442" s="8"/>
      <c r="Y1442" s="8"/>
      <c r="Z1442" s="8"/>
      <c r="AA1442" s="8"/>
      <c r="AB1442" s="8"/>
      <c r="AC1442" s="8"/>
      <c r="AD1442" s="8"/>
      <c r="AE1442" s="8"/>
      <c r="AG1442" s="36"/>
      <c r="AH1442" s="36"/>
      <c r="AI1442" s="9"/>
      <c r="AJ1442" s="8"/>
      <c r="AK1442" s="8"/>
      <c r="AL1442" s="8"/>
      <c r="AM1442" s="8"/>
      <c r="AN1442" s="8"/>
      <c r="AO1442" s="8"/>
      <c r="AP1442" s="8"/>
      <c r="AQ1442" s="8"/>
      <c r="AS1442" s="36"/>
      <c r="AT1442" s="36"/>
      <c r="AU1442" s="9"/>
      <c r="AV1442" s="8"/>
      <c r="AW1442" s="8"/>
      <c r="AX1442" s="8"/>
      <c r="AY1442" s="8"/>
      <c r="AZ1442" s="8"/>
      <c r="BA1442" s="8"/>
      <c r="BB1442" s="8"/>
      <c r="BC1442" s="8"/>
    </row>
    <row r="1443" spans="1:55" x14ac:dyDescent="0.25">
      <c r="A1443" s="45">
        <v>59.3</v>
      </c>
      <c r="B1443" s="47" t="b">
        <v>1</v>
      </c>
      <c r="U1443" s="36"/>
      <c r="V1443" s="36"/>
      <c r="W1443" s="9"/>
      <c r="X1443" s="8"/>
      <c r="Y1443" s="8"/>
      <c r="Z1443" s="8"/>
      <c r="AA1443" s="8"/>
      <c r="AB1443" s="8"/>
      <c r="AC1443" s="8"/>
      <c r="AD1443" s="8"/>
      <c r="AE1443" s="8"/>
      <c r="AG1443" s="36"/>
      <c r="AH1443" s="36"/>
      <c r="AI1443" s="9"/>
      <c r="AJ1443" s="8"/>
      <c r="AK1443" s="8"/>
      <c r="AL1443" s="8"/>
      <c r="AM1443" s="8"/>
      <c r="AN1443" s="8"/>
      <c r="AO1443" s="8"/>
      <c r="AP1443" s="8"/>
      <c r="AQ1443" s="8"/>
      <c r="AS1443" s="36"/>
      <c r="AT1443" s="36"/>
      <c r="AU1443" s="9"/>
      <c r="AV1443" s="8"/>
      <c r="AW1443" s="8"/>
      <c r="AX1443" s="8"/>
      <c r="AY1443" s="8"/>
      <c r="AZ1443" s="8"/>
      <c r="BA1443" s="8"/>
      <c r="BB1443" s="8"/>
      <c r="BC1443" s="8"/>
    </row>
    <row r="1444" spans="1:55" x14ac:dyDescent="0.25">
      <c r="A1444" s="45">
        <v>58.7</v>
      </c>
      <c r="B1444" s="47" t="b">
        <v>1</v>
      </c>
      <c r="U1444" s="36"/>
      <c r="V1444" s="36"/>
      <c r="W1444" s="9"/>
      <c r="X1444" s="8"/>
      <c r="Y1444" s="8"/>
      <c r="Z1444" s="8"/>
      <c r="AA1444" s="8"/>
      <c r="AB1444" s="8"/>
      <c r="AC1444" s="8"/>
      <c r="AD1444" s="8"/>
      <c r="AE1444" s="8"/>
      <c r="AG1444" s="36"/>
      <c r="AH1444" s="36"/>
      <c r="AI1444" s="9"/>
      <c r="AJ1444" s="8"/>
      <c r="AK1444" s="8"/>
      <c r="AL1444" s="8"/>
      <c r="AM1444" s="8"/>
      <c r="AN1444" s="8"/>
      <c r="AO1444" s="8"/>
      <c r="AP1444" s="8"/>
      <c r="AQ1444" s="8"/>
      <c r="AS1444" s="36"/>
      <c r="AT1444" s="36"/>
      <c r="AU1444" s="9"/>
      <c r="AV1444" s="8"/>
      <c r="AW1444" s="8"/>
      <c r="AX1444" s="8"/>
      <c r="AY1444" s="8"/>
      <c r="AZ1444" s="8"/>
      <c r="BA1444" s="8"/>
      <c r="BB1444" s="8"/>
      <c r="BC1444" s="8"/>
    </row>
    <row r="1445" spans="1:55" x14ac:dyDescent="0.25">
      <c r="A1445" s="45">
        <v>58.1</v>
      </c>
      <c r="B1445" s="47" t="b">
        <v>1</v>
      </c>
      <c r="U1445" s="36"/>
      <c r="V1445" s="36"/>
      <c r="W1445" s="9"/>
      <c r="X1445" s="8"/>
      <c r="Y1445" s="8"/>
      <c r="Z1445" s="8"/>
      <c r="AA1445" s="8"/>
      <c r="AB1445" s="8"/>
      <c r="AC1445" s="8"/>
      <c r="AD1445" s="8"/>
      <c r="AE1445" s="8"/>
      <c r="AG1445" s="36"/>
      <c r="AH1445" s="36"/>
      <c r="AI1445" s="9"/>
      <c r="AJ1445" s="8"/>
      <c r="AK1445" s="8"/>
      <c r="AL1445" s="8"/>
      <c r="AM1445" s="8"/>
      <c r="AN1445" s="8"/>
      <c r="AO1445" s="8"/>
      <c r="AP1445" s="8"/>
      <c r="AQ1445" s="8"/>
      <c r="AS1445" s="36"/>
      <c r="AT1445" s="36"/>
      <c r="AU1445" s="9"/>
      <c r="AV1445" s="8"/>
      <c r="AW1445" s="8"/>
      <c r="AX1445" s="8"/>
      <c r="AY1445" s="8"/>
      <c r="AZ1445" s="8"/>
      <c r="BA1445" s="8"/>
      <c r="BB1445" s="8"/>
      <c r="BC1445" s="8"/>
    </row>
    <row r="1446" spans="1:55" x14ac:dyDescent="0.25">
      <c r="A1446" s="45">
        <v>74.599999999999994</v>
      </c>
      <c r="B1446" s="47" t="b">
        <v>1</v>
      </c>
      <c r="U1446" s="36"/>
      <c r="V1446" s="36"/>
      <c r="W1446" s="9"/>
      <c r="X1446" s="8"/>
      <c r="Y1446" s="8"/>
      <c r="Z1446" s="8"/>
      <c r="AA1446" s="8"/>
      <c r="AB1446" s="8"/>
      <c r="AC1446" s="8"/>
      <c r="AD1446" s="8"/>
      <c r="AE1446" s="8"/>
      <c r="AG1446" s="36"/>
      <c r="AH1446" s="36"/>
      <c r="AI1446" s="9"/>
      <c r="AJ1446" s="8"/>
      <c r="AK1446" s="8"/>
      <c r="AL1446" s="8"/>
      <c r="AM1446" s="8"/>
      <c r="AN1446" s="8"/>
      <c r="AO1446" s="8"/>
      <c r="AP1446" s="8"/>
      <c r="AQ1446" s="8"/>
      <c r="AS1446" s="36"/>
      <c r="AT1446" s="36"/>
      <c r="AU1446" s="9"/>
      <c r="AV1446" s="8"/>
      <c r="AW1446" s="8"/>
      <c r="AX1446" s="8"/>
      <c r="AY1446" s="8"/>
      <c r="AZ1446" s="8"/>
      <c r="BA1446" s="8"/>
      <c r="BB1446" s="8"/>
      <c r="BC1446" s="8"/>
    </row>
    <row r="1447" spans="1:55" x14ac:dyDescent="0.25">
      <c r="A1447" s="45">
        <v>74.400000000000006</v>
      </c>
      <c r="B1447" s="47" t="b">
        <v>1</v>
      </c>
      <c r="U1447" s="36"/>
      <c r="V1447" s="36"/>
      <c r="W1447" s="9"/>
      <c r="X1447" s="8"/>
      <c r="Y1447" s="8"/>
      <c r="Z1447" s="8"/>
      <c r="AA1447" s="8"/>
      <c r="AB1447" s="8"/>
      <c r="AC1447" s="8"/>
      <c r="AD1447" s="8"/>
      <c r="AE1447" s="8"/>
      <c r="AG1447" s="36"/>
      <c r="AH1447" s="36"/>
      <c r="AI1447" s="9"/>
      <c r="AJ1447" s="8"/>
      <c r="AK1447" s="8"/>
      <c r="AL1447" s="8"/>
      <c r="AM1447" s="8"/>
      <c r="AN1447" s="8"/>
      <c r="AO1447" s="8"/>
      <c r="AP1447" s="8"/>
      <c r="AQ1447" s="8"/>
      <c r="AS1447" s="36"/>
      <c r="AT1447" s="36"/>
      <c r="AU1447" s="9"/>
      <c r="AV1447" s="8"/>
      <c r="AW1447" s="8"/>
      <c r="AX1447" s="8"/>
      <c r="AY1447" s="8"/>
      <c r="AZ1447" s="8"/>
      <c r="BA1447" s="8"/>
      <c r="BB1447" s="8"/>
      <c r="BC1447" s="8"/>
    </row>
    <row r="1448" spans="1:55" x14ac:dyDescent="0.25">
      <c r="A1448" s="45">
        <v>74.099999999999994</v>
      </c>
      <c r="B1448" s="47" t="b">
        <v>1</v>
      </c>
      <c r="U1448" s="36"/>
      <c r="V1448" s="36"/>
      <c r="W1448" s="9"/>
      <c r="X1448" s="8"/>
      <c r="Y1448" s="8"/>
      <c r="Z1448" s="8"/>
      <c r="AA1448" s="8"/>
      <c r="AB1448" s="8"/>
      <c r="AC1448" s="8"/>
      <c r="AD1448" s="8"/>
      <c r="AE1448" s="8"/>
      <c r="AG1448" s="36"/>
      <c r="AH1448" s="36"/>
      <c r="AI1448" s="9"/>
      <c r="AJ1448" s="8"/>
      <c r="AK1448" s="8"/>
      <c r="AL1448" s="8"/>
      <c r="AM1448" s="8"/>
      <c r="AN1448" s="8"/>
      <c r="AO1448" s="8"/>
      <c r="AP1448" s="8"/>
      <c r="AQ1448" s="8"/>
      <c r="AS1448" s="36"/>
      <c r="AT1448" s="36"/>
      <c r="AU1448" s="9"/>
      <c r="AV1448" s="8"/>
      <c r="AW1448" s="8"/>
      <c r="AX1448" s="8"/>
      <c r="AY1448" s="8"/>
      <c r="AZ1448" s="8"/>
      <c r="BA1448" s="8"/>
      <c r="BB1448" s="8"/>
      <c r="BC1448" s="8"/>
    </row>
    <row r="1449" spans="1:55" x14ac:dyDescent="0.25">
      <c r="A1449" s="45">
        <v>73.8</v>
      </c>
      <c r="B1449" s="47" t="b">
        <v>1</v>
      </c>
      <c r="U1449" s="36"/>
      <c r="V1449" s="36"/>
      <c r="W1449" s="9"/>
      <c r="X1449" s="8"/>
      <c r="Y1449" s="8"/>
      <c r="Z1449" s="8"/>
      <c r="AA1449" s="8"/>
      <c r="AB1449" s="8"/>
      <c r="AC1449" s="8"/>
      <c r="AD1449" s="8"/>
      <c r="AE1449" s="8"/>
      <c r="AG1449" s="36"/>
      <c r="AH1449" s="36"/>
      <c r="AI1449" s="9"/>
      <c r="AJ1449" s="8"/>
      <c r="AK1449" s="8"/>
      <c r="AL1449" s="8"/>
      <c r="AM1449" s="8"/>
      <c r="AN1449" s="8"/>
      <c r="AO1449" s="8"/>
      <c r="AP1449" s="8"/>
      <c r="AQ1449" s="8"/>
      <c r="AS1449" s="36"/>
      <c r="AT1449" s="36"/>
      <c r="AU1449" s="9"/>
      <c r="AV1449" s="8"/>
      <c r="AW1449" s="8"/>
      <c r="AX1449" s="8"/>
      <c r="AY1449" s="8"/>
      <c r="AZ1449" s="8"/>
      <c r="BA1449" s="8"/>
      <c r="BB1449" s="8"/>
      <c r="BC1449" s="8"/>
    </row>
    <row r="1450" spans="1:55" x14ac:dyDescent="0.25">
      <c r="A1450" s="45">
        <v>73.599999999999994</v>
      </c>
      <c r="B1450" s="47" t="b">
        <v>1</v>
      </c>
      <c r="U1450" s="36"/>
      <c r="V1450" s="36"/>
      <c r="W1450" s="9"/>
      <c r="X1450" s="8"/>
      <c r="Y1450" s="8"/>
      <c r="Z1450" s="8"/>
      <c r="AA1450" s="8"/>
      <c r="AB1450" s="8"/>
      <c r="AC1450" s="8"/>
      <c r="AD1450" s="8"/>
      <c r="AE1450" s="8"/>
      <c r="AG1450" s="36"/>
      <c r="AH1450" s="36"/>
      <c r="AI1450" s="9"/>
      <c r="AJ1450" s="8"/>
      <c r="AK1450" s="8"/>
      <c r="AL1450" s="8"/>
      <c r="AM1450" s="8"/>
      <c r="AN1450" s="8"/>
      <c r="AO1450" s="8"/>
      <c r="AP1450" s="8"/>
      <c r="AQ1450" s="8"/>
      <c r="AS1450" s="36"/>
      <c r="AT1450" s="36"/>
      <c r="AU1450" s="9"/>
      <c r="AV1450" s="8"/>
      <c r="AW1450" s="8"/>
      <c r="AX1450" s="8"/>
      <c r="AY1450" s="8"/>
      <c r="AZ1450" s="8"/>
      <c r="BA1450" s="8"/>
      <c r="BB1450" s="8"/>
      <c r="BC1450" s="8"/>
    </row>
    <row r="1451" spans="1:55" x14ac:dyDescent="0.25">
      <c r="A1451" s="45">
        <v>72.8</v>
      </c>
      <c r="B1451" s="47" t="b">
        <v>1</v>
      </c>
      <c r="U1451" s="36"/>
      <c r="V1451" s="36"/>
      <c r="W1451" s="9"/>
      <c r="X1451" s="8"/>
      <c r="Y1451" s="8"/>
      <c r="Z1451" s="8"/>
      <c r="AA1451" s="8"/>
      <c r="AB1451" s="8"/>
      <c r="AC1451" s="8"/>
      <c r="AD1451" s="8"/>
      <c r="AE1451" s="8"/>
      <c r="AG1451" s="36"/>
      <c r="AH1451" s="36"/>
      <c r="AI1451" s="9"/>
      <c r="AJ1451" s="8"/>
      <c r="AK1451" s="8"/>
      <c r="AL1451" s="8"/>
      <c r="AM1451" s="8"/>
      <c r="AN1451" s="8"/>
      <c r="AO1451" s="8"/>
      <c r="AP1451" s="8"/>
      <c r="AQ1451" s="8"/>
      <c r="AS1451" s="36"/>
      <c r="AT1451" s="36"/>
      <c r="AU1451" s="9"/>
      <c r="AV1451" s="8"/>
      <c r="AW1451" s="8"/>
      <c r="AX1451" s="8"/>
      <c r="AY1451" s="8"/>
      <c r="AZ1451" s="8"/>
      <c r="BA1451" s="8"/>
      <c r="BB1451" s="8"/>
      <c r="BC1451" s="8"/>
    </row>
    <row r="1452" spans="1:55" x14ac:dyDescent="0.25">
      <c r="A1452" s="45">
        <v>72.599999999999994</v>
      </c>
      <c r="B1452" s="47" t="b">
        <v>1</v>
      </c>
      <c r="U1452" s="36"/>
      <c r="V1452" s="36"/>
      <c r="W1452" s="9"/>
      <c r="X1452" s="8"/>
      <c r="Y1452" s="8"/>
      <c r="Z1452" s="8"/>
      <c r="AA1452" s="8"/>
      <c r="AB1452" s="8"/>
      <c r="AC1452" s="8"/>
      <c r="AD1452" s="8"/>
      <c r="AE1452" s="8"/>
      <c r="AG1452" s="36"/>
      <c r="AH1452" s="36"/>
      <c r="AI1452" s="9"/>
      <c r="AJ1452" s="8"/>
      <c r="AK1452" s="8"/>
      <c r="AL1452" s="8"/>
      <c r="AM1452" s="8"/>
      <c r="AN1452" s="8"/>
      <c r="AO1452" s="8"/>
      <c r="AP1452" s="8"/>
      <c r="AQ1452" s="8"/>
      <c r="AS1452" s="36"/>
      <c r="AT1452" s="36"/>
      <c r="AU1452" s="9"/>
      <c r="AV1452" s="8"/>
      <c r="AW1452" s="8"/>
      <c r="AX1452" s="8"/>
      <c r="AY1452" s="8"/>
      <c r="AZ1452" s="8"/>
      <c r="BA1452" s="8"/>
      <c r="BB1452" s="8"/>
      <c r="BC1452" s="8"/>
    </row>
    <row r="1453" spans="1:55" x14ac:dyDescent="0.25">
      <c r="A1453" s="45">
        <v>71.900000000000006</v>
      </c>
      <c r="B1453" s="47" t="b">
        <v>1</v>
      </c>
      <c r="U1453" s="36"/>
      <c r="V1453" s="36"/>
      <c r="W1453" s="9"/>
      <c r="X1453" s="8"/>
      <c r="Y1453" s="8"/>
      <c r="Z1453" s="8"/>
      <c r="AA1453" s="8"/>
      <c r="AB1453" s="8"/>
      <c r="AC1453" s="8"/>
      <c r="AD1453" s="8"/>
      <c r="AE1453" s="8"/>
      <c r="AG1453" s="36"/>
      <c r="AH1453" s="36"/>
      <c r="AI1453" s="9"/>
      <c r="AJ1453" s="8"/>
      <c r="AK1453" s="8"/>
      <c r="AL1453" s="8"/>
      <c r="AM1453" s="8"/>
      <c r="AN1453" s="8"/>
      <c r="AO1453" s="8"/>
      <c r="AP1453" s="8"/>
      <c r="AQ1453" s="8"/>
      <c r="AS1453" s="36"/>
      <c r="AT1453" s="36"/>
      <c r="AU1453" s="9"/>
      <c r="AV1453" s="8"/>
      <c r="AW1453" s="8"/>
      <c r="AX1453" s="8"/>
      <c r="AY1453" s="8"/>
      <c r="AZ1453" s="8"/>
      <c r="BA1453" s="8"/>
      <c r="BB1453" s="8"/>
      <c r="BC1453" s="8"/>
    </row>
    <row r="1454" spans="1:55" x14ac:dyDescent="0.25">
      <c r="A1454" s="45">
        <v>78</v>
      </c>
      <c r="B1454" s="47" t="b">
        <v>1</v>
      </c>
      <c r="U1454" s="36"/>
      <c r="V1454" s="36"/>
      <c r="W1454" s="9"/>
      <c r="X1454" s="8"/>
      <c r="Y1454" s="8"/>
      <c r="Z1454" s="8"/>
      <c r="AA1454" s="8"/>
      <c r="AB1454" s="8"/>
      <c r="AC1454" s="8"/>
      <c r="AD1454" s="8"/>
      <c r="AE1454" s="8"/>
      <c r="AG1454" s="36"/>
      <c r="AH1454" s="36"/>
      <c r="AI1454" s="9"/>
      <c r="AJ1454" s="8"/>
      <c r="AK1454" s="8"/>
      <c r="AL1454" s="8"/>
      <c r="AM1454" s="8"/>
      <c r="AN1454" s="8"/>
      <c r="AO1454" s="8"/>
      <c r="AP1454" s="8"/>
      <c r="AQ1454" s="8"/>
      <c r="AS1454" s="36"/>
      <c r="AT1454" s="36"/>
      <c r="AU1454" s="9"/>
      <c r="AV1454" s="8"/>
      <c r="AW1454" s="8"/>
      <c r="AX1454" s="8"/>
      <c r="AY1454" s="8"/>
      <c r="AZ1454" s="8"/>
      <c r="BA1454" s="8"/>
      <c r="BB1454" s="8"/>
      <c r="BC1454" s="8"/>
    </row>
    <row r="1455" spans="1:55" x14ac:dyDescent="0.25">
      <c r="A1455" s="45">
        <v>75</v>
      </c>
      <c r="B1455" s="47" t="b">
        <v>1</v>
      </c>
      <c r="U1455" s="36"/>
      <c r="V1455" s="36"/>
      <c r="W1455" s="9"/>
      <c r="X1455" s="8"/>
      <c r="Y1455" s="8"/>
      <c r="Z1455" s="8"/>
      <c r="AA1455" s="8"/>
      <c r="AB1455" s="8"/>
      <c r="AC1455" s="8"/>
      <c r="AD1455" s="8"/>
      <c r="AE1455" s="8"/>
      <c r="AG1455" s="36"/>
      <c r="AH1455" s="36"/>
      <c r="AI1455" s="9"/>
      <c r="AJ1455" s="8"/>
      <c r="AK1455" s="8"/>
      <c r="AL1455" s="8"/>
      <c r="AM1455" s="8"/>
      <c r="AN1455" s="8"/>
      <c r="AO1455" s="8"/>
      <c r="AP1455" s="8"/>
      <c r="AQ1455" s="8"/>
      <c r="AS1455" s="36"/>
      <c r="AT1455" s="36"/>
      <c r="AU1455" s="9"/>
      <c r="AV1455" s="8"/>
      <c r="AW1455" s="8"/>
      <c r="AX1455" s="8"/>
      <c r="AY1455" s="8"/>
      <c r="AZ1455" s="8"/>
      <c r="BA1455" s="8"/>
      <c r="BB1455" s="8"/>
      <c r="BC1455" s="8"/>
    </row>
    <row r="1456" spans="1:55" x14ac:dyDescent="0.25">
      <c r="A1456" s="45">
        <v>76</v>
      </c>
      <c r="B1456" s="47" t="b">
        <v>1</v>
      </c>
      <c r="U1456" s="36"/>
      <c r="V1456" s="36"/>
      <c r="W1456" s="9"/>
      <c r="X1456" s="8"/>
      <c r="Y1456" s="8"/>
      <c r="Z1456" s="8"/>
      <c r="AA1456" s="8"/>
      <c r="AB1456" s="8"/>
      <c r="AC1456" s="8"/>
      <c r="AD1456" s="8"/>
      <c r="AE1456" s="8"/>
      <c r="AG1456" s="36"/>
      <c r="AH1456" s="36"/>
      <c r="AI1456" s="9"/>
      <c r="AJ1456" s="8"/>
      <c r="AK1456" s="8"/>
      <c r="AL1456" s="8"/>
      <c r="AM1456" s="8"/>
      <c r="AN1456" s="8"/>
      <c r="AO1456" s="8"/>
      <c r="AP1456" s="8"/>
      <c r="AQ1456" s="8"/>
      <c r="AS1456" s="36"/>
      <c r="AT1456" s="36"/>
      <c r="AU1456" s="9"/>
      <c r="AV1456" s="8"/>
      <c r="AW1456" s="8"/>
      <c r="AX1456" s="8"/>
      <c r="AY1456" s="8"/>
      <c r="AZ1456" s="8"/>
      <c r="BA1456" s="8"/>
      <c r="BB1456" s="8"/>
      <c r="BC1456" s="8"/>
    </row>
    <row r="1457" spans="1:55" x14ac:dyDescent="0.25">
      <c r="A1457" s="45">
        <v>71</v>
      </c>
      <c r="B1457" s="47" t="b">
        <v>1</v>
      </c>
      <c r="U1457" s="36"/>
      <c r="V1457" s="36"/>
      <c r="W1457" s="9"/>
      <c r="X1457" s="8"/>
      <c r="Y1457" s="8"/>
      <c r="Z1457" s="8"/>
      <c r="AA1457" s="8"/>
      <c r="AB1457" s="8"/>
      <c r="AC1457" s="8"/>
      <c r="AD1457" s="8"/>
      <c r="AE1457" s="8"/>
      <c r="AG1457" s="36"/>
      <c r="AH1457" s="36"/>
      <c r="AI1457" s="9"/>
      <c r="AJ1457" s="8"/>
      <c r="AK1457" s="8"/>
      <c r="AL1457" s="8"/>
      <c r="AM1457" s="8"/>
      <c r="AN1457" s="8"/>
      <c r="AO1457" s="8"/>
      <c r="AP1457" s="8"/>
      <c r="AQ1457" s="8"/>
      <c r="AS1457" s="36"/>
      <c r="AT1457" s="36"/>
      <c r="AU1457" s="9"/>
      <c r="AV1457" s="8"/>
      <c r="AW1457" s="8"/>
      <c r="AX1457" s="8"/>
      <c r="AY1457" s="8"/>
      <c r="AZ1457" s="8"/>
      <c r="BA1457" s="8"/>
      <c r="BB1457" s="8"/>
      <c r="BC1457" s="8"/>
    </row>
    <row r="1458" spans="1:55" x14ac:dyDescent="0.25">
      <c r="A1458" s="45">
        <v>78</v>
      </c>
      <c r="B1458" s="47" t="b">
        <v>1</v>
      </c>
      <c r="U1458" s="36"/>
      <c r="V1458" s="36"/>
      <c r="W1458" s="9"/>
      <c r="X1458" s="8"/>
      <c r="Y1458" s="8"/>
      <c r="Z1458" s="8"/>
      <c r="AA1458" s="8"/>
      <c r="AB1458" s="8"/>
      <c r="AC1458" s="8"/>
      <c r="AD1458" s="8"/>
      <c r="AE1458" s="8"/>
      <c r="AG1458" s="36"/>
      <c r="AH1458" s="36"/>
      <c r="AI1458" s="9"/>
      <c r="AJ1458" s="8"/>
      <c r="AK1458" s="8"/>
      <c r="AL1458" s="8"/>
      <c r="AM1458" s="8"/>
      <c r="AN1458" s="8"/>
      <c r="AO1458" s="8"/>
      <c r="AP1458" s="8"/>
      <c r="AQ1458" s="8"/>
      <c r="AS1458" s="36"/>
      <c r="AT1458" s="36"/>
      <c r="AU1458" s="9"/>
      <c r="AV1458" s="8"/>
      <c r="AW1458" s="8"/>
      <c r="AX1458" s="8"/>
      <c r="AY1458" s="8"/>
      <c r="AZ1458" s="8"/>
      <c r="BA1458" s="8"/>
      <c r="BB1458" s="8"/>
      <c r="BC1458" s="8"/>
    </row>
    <row r="1459" spans="1:55" x14ac:dyDescent="0.25">
      <c r="A1459" s="45">
        <v>73</v>
      </c>
      <c r="B1459" s="47" t="b">
        <v>1</v>
      </c>
      <c r="U1459" s="36"/>
      <c r="V1459" s="36"/>
      <c r="W1459" s="9"/>
      <c r="X1459" s="8"/>
      <c r="Y1459" s="8"/>
      <c r="Z1459" s="8"/>
      <c r="AA1459" s="8"/>
      <c r="AB1459" s="8"/>
      <c r="AC1459" s="8"/>
      <c r="AD1459" s="8"/>
      <c r="AE1459" s="8"/>
      <c r="AG1459" s="36"/>
      <c r="AH1459" s="36"/>
      <c r="AI1459" s="9"/>
      <c r="AJ1459" s="8"/>
      <c r="AK1459" s="8"/>
      <c r="AL1459" s="8"/>
      <c r="AM1459" s="8"/>
      <c r="AN1459" s="8"/>
      <c r="AO1459" s="8"/>
      <c r="AP1459" s="8"/>
      <c r="AQ1459" s="8"/>
      <c r="AS1459" s="36"/>
      <c r="AT1459" s="36"/>
      <c r="AU1459" s="9"/>
      <c r="AV1459" s="8"/>
      <c r="AW1459" s="8"/>
      <c r="AX1459" s="8"/>
      <c r="AY1459" s="8"/>
      <c r="AZ1459" s="8"/>
      <c r="BA1459" s="8"/>
      <c r="BB1459" s="8"/>
      <c r="BC1459" s="8"/>
    </row>
    <row r="1460" spans="1:55" x14ac:dyDescent="0.25">
      <c r="A1460" s="45">
        <v>69.900000000000006</v>
      </c>
      <c r="B1460" s="47" t="b">
        <v>1</v>
      </c>
      <c r="U1460" s="36"/>
      <c r="V1460" s="36"/>
      <c r="W1460" s="9"/>
      <c r="X1460" s="8"/>
      <c r="Y1460" s="8"/>
      <c r="Z1460" s="8"/>
      <c r="AA1460" s="8"/>
      <c r="AB1460" s="8"/>
      <c r="AC1460" s="8"/>
      <c r="AD1460" s="8"/>
      <c r="AE1460" s="8"/>
      <c r="AG1460" s="36"/>
      <c r="AH1460" s="36"/>
      <c r="AI1460" s="9"/>
      <c r="AJ1460" s="8"/>
      <c r="AK1460" s="8"/>
      <c r="AL1460" s="8"/>
      <c r="AM1460" s="8"/>
      <c r="AN1460" s="8"/>
      <c r="AO1460" s="8"/>
      <c r="AP1460" s="8"/>
      <c r="AQ1460" s="8"/>
      <c r="AS1460" s="36"/>
      <c r="AT1460" s="36"/>
      <c r="AU1460" s="9"/>
      <c r="AV1460" s="8"/>
      <c r="AW1460" s="8"/>
      <c r="AX1460" s="8"/>
      <c r="AY1460" s="8"/>
      <c r="AZ1460" s="8"/>
      <c r="BA1460" s="8"/>
      <c r="BB1460" s="8"/>
      <c r="BC1460" s="8"/>
    </row>
    <row r="1461" spans="1:55" x14ac:dyDescent="0.25">
      <c r="A1461" s="45">
        <v>71</v>
      </c>
      <c r="B1461" s="47" t="b">
        <v>1</v>
      </c>
      <c r="U1461" s="36"/>
      <c r="V1461" s="36"/>
      <c r="W1461" s="9"/>
      <c r="X1461" s="8"/>
      <c r="Y1461" s="8"/>
      <c r="Z1461" s="8"/>
      <c r="AA1461" s="8"/>
      <c r="AB1461" s="8"/>
      <c r="AC1461" s="8"/>
      <c r="AD1461" s="8"/>
      <c r="AE1461" s="8"/>
      <c r="AG1461" s="36"/>
      <c r="AH1461" s="36"/>
      <c r="AI1461" s="9"/>
      <c r="AJ1461" s="8"/>
      <c r="AK1461" s="8"/>
      <c r="AL1461" s="8"/>
      <c r="AM1461" s="8"/>
      <c r="AN1461" s="8"/>
      <c r="AO1461" s="8"/>
      <c r="AP1461" s="8"/>
      <c r="AQ1461" s="8"/>
      <c r="AS1461" s="36"/>
      <c r="AT1461" s="36"/>
      <c r="AU1461" s="9"/>
      <c r="AV1461" s="8"/>
      <c r="AW1461" s="8"/>
      <c r="AX1461" s="8"/>
      <c r="AY1461" s="8"/>
      <c r="AZ1461" s="8"/>
      <c r="BA1461" s="8"/>
      <c r="BB1461" s="8"/>
      <c r="BC1461" s="8"/>
    </row>
    <row r="1462" spans="1:55" x14ac:dyDescent="0.25">
      <c r="A1462" s="45">
        <v>74.900000000000006</v>
      </c>
      <c r="B1462" s="47" t="b">
        <v>1</v>
      </c>
      <c r="U1462" s="36"/>
      <c r="V1462" s="36"/>
      <c r="W1462" s="9"/>
      <c r="X1462" s="8"/>
      <c r="Y1462" s="8"/>
      <c r="Z1462" s="8"/>
      <c r="AA1462" s="8"/>
      <c r="AB1462" s="8"/>
      <c r="AC1462" s="8"/>
      <c r="AD1462" s="8"/>
      <c r="AE1462" s="8"/>
      <c r="AG1462" s="36"/>
      <c r="AH1462" s="36"/>
      <c r="AI1462" s="9"/>
      <c r="AJ1462" s="8"/>
      <c r="AK1462" s="8"/>
      <c r="AL1462" s="8"/>
      <c r="AM1462" s="8"/>
      <c r="AN1462" s="8"/>
      <c r="AO1462" s="8"/>
      <c r="AP1462" s="8"/>
      <c r="AQ1462" s="8"/>
      <c r="AS1462" s="36"/>
      <c r="AT1462" s="36"/>
      <c r="AU1462" s="9"/>
      <c r="AV1462" s="8"/>
      <c r="AW1462" s="8"/>
      <c r="AX1462" s="8"/>
      <c r="AY1462" s="8"/>
      <c r="AZ1462" s="8"/>
      <c r="BA1462" s="8"/>
      <c r="BB1462" s="8"/>
      <c r="BC1462" s="8"/>
    </row>
    <row r="1463" spans="1:55" x14ac:dyDescent="0.25">
      <c r="A1463" s="45">
        <v>74.8</v>
      </c>
      <c r="B1463" s="47" t="b">
        <v>1</v>
      </c>
      <c r="U1463" s="36"/>
      <c r="V1463" s="36"/>
      <c r="W1463" s="9"/>
      <c r="X1463" s="8"/>
      <c r="Y1463" s="8"/>
      <c r="Z1463" s="8"/>
      <c r="AA1463" s="8"/>
      <c r="AB1463" s="8"/>
      <c r="AC1463" s="8"/>
      <c r="AD1463" s="8"/>
      <c r="AE1463" s="8"/>
      <c r="AG1463" s="36"/>
      <c r="AH1463" s="36"/>
      <c r="AI1463" s="9"/>
      <c r="AJ1463" s="8"/>
      <c r="AK1463" s="8"/>
      <c r="AL1463" s="8"/>
      <c r="AM1463" s="8"/>
      <c r="AN1463" s="8"/>
      <c r="AO1463" s="8"/>
      <c r="AP1463" s="8"/>
      <c r="AQ1463" s="8"/>
      <c r="AS1463" s="36"/>
      <c r="AT1463" s="36"/>
      <c r="AU1463" s="9"/>
      <c r="AV1463" s="8"/>
      <c r="AW1463" s="8"/>
      <c r="AX1463" s="8"/>
      <c r="AY1463" s="8"/>
      <c r="AZ1463" s="8"/>
      <c r="BA1463" s="8"/>
      <c r="BB1463" s="8"/>
      <c r="BC1463" s="8"/>
    </row>
    <row r="1464" spans="1:55" x14ac:dyDescent="0.25">
      <c r="A1464" s="45">
        <v>74.900000000000006</v>
      </c>
      <c r="B1464" s="47" t="b">
        <v>1</v>
      </c>
      <c r="U1464" s="36"/>
      <c r="V1464" s="36"/>
      <c r="W1464" s="9"/>
      <c r="X1464" s="8"/>
      <c r="Y1464" s="8"/>
      <c r="Z1464" s="8"/>
      <c r="AA1464" s="8"/>
      <c r="AB1464" s="8"/>
      <c r="AC1464" s="8"/>
      <c r="AD1464" s="8"/>
      <c r="AE1464" s="8"/>
      <c r="AG1464" s="36"/>
      <c r="AH1464" s="36"/>
      <c r="AI1464" s="9"/>
      <c r="AJ1464" s="8"/>
      <c r="AK1464" s="8"/>
      <c r="AL1464" s="8"/>
      <c r="AM1464" s="8"/>
      <c r="AN1464" s="8"/>
      <c r="AO1464" s="8"/>
      <c r="AP1464" s="8"/>
      <c r="AQ1464" s="8"/>
      <c r="AS1464" s="36"/>
      <c r="AT1464" s="36"/>
      <c r="AU1464" s="9"/>
      <c r="AV1464" s="8"/>
      <c r="AW1464" s="8"/>
      <c r="AX1464" s="8"/>
      <c r="AY1464" s="8"/>
      <c r="AZ1464" s="8"/>
      <c r="BA1464" s="8"/>
      <c r="BB1464" s="8"/>
      <c r="BC1464" s="8"/>
    </row>
    <row r="1465" spans="1:55" x14ac:dyDescent="0.25">
      <c r="A1465" s="45">
        <v>75</v>
      </c>
      <c r="B1465" s="47" t="b">
        <v>1</v>
      </c>
      <c r="U1465" s="36"/>
      <c r="V1465" s="36"/>
      <c r="W1465" s="9"/>
      <c r="X1465" s="8"/>
      <c r="Y1465" s="8"/>
      <c r="Z1465" s="8"/>
      <c r="AA1465" s="8"/>
      <c r="AB1465" s="8"/>
      <c r="AC1465" s="8"/>
      <c r="AD1465" s="8"/>
      <c r="AE1465" s="8"/>
      <c r="AG1465" s="36"/>
      <c r="AH1465" s="36"/>
      <c r="AI1465" s="9"/>
      <c r="AJ1465" s="8"/>
      <c r="AK1465" s="8"/>
      <c r="AL1465" s="8"/>
      <c r="AM1465" s="8"/>
      <c r="AN1465" s="8"/>
      <c r="AO1465" s="8"/>
      <c r="AP1465" s="8"/>
      <c r="AQ1465" s="8"/>
      <c r="AS1465" s="36"/>
      <c r="AT1465" s="36"/>
      <c r="AU1465" s="9"/>
      <c r="AV1465" s="8"/>
      <c r="AW1465" s="8"/>
      <c r="AX1465" s="8"/>
      <c r="AY1465" s="8"/>
      <c r="AZ1465" s="8"/>
      <c r="BA1465" s="8"/>
      <c r="BB1465" s="8"/>
      <c r="BC1465" s="8"/>
    </row>
    <row r="1466" spans="1:55" x14ac:dyDescent="0.25">
      <c r="A1466" s="45">
        <v>75</v>
      </c>
      <c r="B1466" s="47" t="b">
        <v>1</v>
      </c>
      <c r="U1466" s="36"/>
      <c r="V1466" s="36"/>
      <c r="W1466" s="9"/>
      <c r="X1466" s="8"/>
      <c r="Y1466" s="8"/>
      <c r="Z1466" s="8"/>
      <c r="AA1466" s="8"/>
      <c r="AB1466" s="8"/>
      <c r="AC1466" s="8"/>
      <c r="AD1466" s="8"/>
      <c r="AE1466" s="8"/>
      <c r="AG1466" s="36"/>
      <c r="AH1466" s="36"/>
      <c r="AI1466" s="9"/>
      <c r="AJ1466" s="8"/>
      <c r="AK1466" s="8"/>
      <c r="AL1466" s="8"/>
      <c r="AM1466" s="8"/>
      <c r="AN1466" s="8"/>
      <c r="AO1466" s="8"/>
      <c r="AP1466" s="8"/>
      <c r="AQ1466" s="8"/>
      <c r="AS1466" s="36"/>
      <c r="AT1466" s="36"/>
      <c r="AU1466" s="9"/>
      <c r="AV1466" s="8"/>
      <c r="AW1466" s="8"/>
      <c r="AX1466" s="8"/>
      <c r="AY1466" s="8"/>
      <c r="AZ1466" s="8"/>
      <c r="BA1466" s="8"/>
      <c r="BB1466" s="8"/>
      <c r="BC1466" s="8"/>
    </row>
    <row r="1467" spans="1:55" x14ac:dyDescent="0.25">
      <c r="A1467" s="45">
        <v>74.900000000000006</v>
      </c>
      <c r="B1467" s="47" t="b">
        <v>1</v>
      </c>
      <c r="U1467" s="36"/>
      <c r="V1467" s="36"/>
      <c r="W1467" s="9"/>
      <c r="X1467" s="8"/>
      <c r="Y1467" s="8"/>
      <c r="Z1467" s="8"/>
      <c r="AA1467" s="8"/>
      <c r="AB1467" s="8"/>
      <c r="AC1467" s="8"/>
      <c r="AD1467" s="8"/>
      <c r="AE1467" s="8"/>
      <c r="AG1467" s="36"/>
      <c r="AH1467" s="36"/>
      <c r="AI1467" s="9"/>
      <c r="AJ1467" s="8"/>
      <c r="AK1467" s="8"/>
      <c r="AL1467" s="8"/>
      <c r="AM1467" s="8"/>
      <c r="AN1467" s="8"/>
      <c r="AO1467" s="8"/>
      <c r="AP1467" s="8"/>
      <c r="AQ1467" s="8"/>
      <c r="AS1467" s="36"/>
      <c r="AT1467" s="36"/>
      <c r="AU1467" s="9"/>
      <c r="AV1467" s="8"/>
      <c r="AW1467" s="8"/>
      <c r="AX1467" s="8"/>
      <c r="AY1467" s="8"/>
      <c r="AZ1467" s="8"/>
      <c r="BA1467" s="8"/>
      <c r="BB1467" s="8"/>
      <c r="BC1467" s="8"/>
    </row>
    <row r="1468" spans="1:55" x14ac:dyDescent="0.25">
      <c r="A1468" s="45">
        <v>74.7</v>
      </c>
      <c r="B1468" s="47" t="b">
        <v>1</v>
      </c>
      <c r="U1468" s="36"/>
      <c r="V1468" s="36"/>
      <c r="W1468" s="9"/>
      <c r="X1468" s="8"/>
      <c r="Y1468" s="8"/>
      <c r="Z1468" s="8"/>
      <c r="AA1468" s="8"/>
      <c r="AB1468" s="8"/>
      <c r="AC1468" s="8"/>
      <c r="AD1468" s="8"/>
      <c r="AE1468" s="8"/>
      <c r="AG1468" s="36"/>
      <c r="AH1468" s="36"/>
      <c r="AI1468" s="9"/>
      <c r="AJ1468" s="8"/>
      <c r="AK1468" s="8"/>
      <c r="AL1468" s="8"/>
      <c r="AM1468" s="8"/>
      <c r="AN1468" s="8"/>
      <c r="AO1468" s="8"/>
      <c r="AP1468" s="8"/>
      <c r="AQ1468" s="8"/>
      <c r="AS1468" s="36"/>
      <c r="AT1468" s="36"/>
      <c r="AU1468" s="9"/>
      <c r="AV1468" s="8"/>
      <c r="AW1468" s="8"/>
      <c r="AX1468" s="8"/>
      <c r="AY1468" s="8"/>
      <c r="AZ1468" s="8"/>
      <c r="BA1468" s="8"/>
      <c r="BB1468" s="8"/>
      <c r="BC1468" s="8"/>
    </row>
    <row r="1469" spans="1:55" x14ac:dyDescent="0.25">
      <c r="A1469" s="45">
        <v>74.5</v>
      </c>
      <c r="B1469" s="47" t="b">
        <v>1</v>
      </c>
      <c r="U1469" s="36"/>
      <c r="V1469" s="36"/>
      <c r="W1469" s="9"/>
      <c r="X1469" s="8"/>
      <c r="Y1469" s="8"/>
      <c r="Z1469" s="8"/>
      <c r="AA1469" s="8"/>
      <c r="AB1469" s="8"/>
      <c r="AC1469" s="8"/>
      <c r="AD1469" s="8"/>
      <c r="AE1469" s="8"/>
      <c r="AG1469" s="36"/>
      <c r="AH1469" s="36"/>
      <c r="AI1469" s="9"/>
      <c r="AJ1469" s="8"/>
      <c r="AK1469" s="8"/>
      <c r="AL1469" s="8"/>
      <c r="AM1469" s="8"/>
      <c r="AN1469" s="8"/>
      <c r="AO1469" s="8"/>
      <c r="AP1469" s="8"/>
      <c r="AQ1469" s="8"/>
      <c r="AS1469" s="36"/>
      <c r="AT1469" s="36"/>
      <c r="AU1469" s="9"/>
      <c r="AV1469" s="8"/>
      <c r="AW1469" s="8"/>
      <c r="AX1469" s="8"/>
      <c r="AY1469" s="8"/>
      <c r="AZ1469" s="8"/>
      <c r="BA1469" s="8"/>
      <c r="BB1469" s="8"/>
      <c r="BC1469" s="8"/>
    </row>
    <row r="1470" spans="1:55" x14ac:dyDescent="0.25">
      <c r="A1470" s="45">
        <v>74.400000000000006</v>
      </c>
      <c r="B1470" s="47" t="b">
        <v>1</v>
      </c>
      <c r="U1470" s="36"/>
      <c r="V1470" s="36"/>
      <c r="W1470" s="9"/>
      <c r="X1470" s="8"/>
      <c r="Y1470" s="8"/>
      <c r="Z1470" s="8"/>
      <c r="AA1470" s="8"/>
      <c r="AB1470" s="8"/>
      <c r="AC1470" s="8"/>
      <c r="AD1470" s="8"/>
      <c r="AE1470" s="8"/>
      <c r="AG1470" s="36"/>
      <c r="AH1470" s="36"/>
      <c r="AI1470" s="9"/>
      <c r="AJ1470" s="8"/>
      <c r="AK1470" s="8"/>
      <c r="AL1470" s="8"/>
      <c r="AM1470" s="8"/>
      <c r="AN1470" s="8"/>
      <c r="AO1470" s="8"/>
      <c r="AP1470" s="8"/>
      <c r="AQ1470" s="8"/>
      <c r="AS1470" s="36"/>
      <c r="AT1470" s="36"/>
      <c r="AU1470" s="9"/>
      <c r="AV1470" s="8"/>
      <c r="AW1470" s="8"/>
      <c r="AX1470" s="8"/>
      <c r="AY1470" s="8"/>
      <c r="AZ1470" s="8"/>
      <c r="BA1470" s="8"/>
      <c r="BB1470" s="8"/>
      <c r="BC1470" s="8"/>
    </row>
    <row r="1471" spans="1:55" x14ac:dyDescent="0.25">
      <c r="A1471" s="45">
        <v>74.099999999999994</v>
      </c>
      <c r="B1471" s="47" t="b">
        <v>1</v>
      </c>
      <c r="U1471" s="36"/>
      <c r="V1471" s="36"/>
      <c r="W1471" s="9"/>
      <c r="X1471" s="8"/>
      <c r="Y1471" s="8"/>
      <c r="Z1471" s="8"/>
      <c r="AA1471" s="8"/>
      <c r="AB1471" s="8"/>
      <c r="AC1471" s="8"/>
      <c r="AD1471" s="8"/>
      <c r="AE1471" s="8"/>
      <c r="AG1471" s="36"/>
      <c r="AH1471" s="36"/>
      <c r="AI1471" s="9"/>
      <c r="AJ1471" s="8"/>
      <c r="AK1471" s="8"/>
      <c r="AL1471" s="8"/>
      <c r="AM1471" s="8"/>
      <c r="AN1471" s="8"/>
      <c r="AO1471" s="8"/>
      <c r="AP1471" s="8"/>
      <c r="AQ1471" s="8"/>
      <c r="AS1471" s="36"/>
      <c r="AT1471" s="36"/>
      <c r="AU1471" s="9"/>
      <c r="AV1471" s="8"/>
      <c r="AW1471" s="8"/>
      <c r="AX1471" s="8"/>
      <c r="AY1471" s="8"/>
      <c r="AZ1471" s="8"/>
      <c r="BA1471" s="8"/>
      <c r="BB1471" s="8"/>
      <c r="BC1471" s="8"/>
    </row>
    <row r="1472" spans="1:55" x14ac:dyDescent="0.25">
      <c r="A1472" s="45">
        <v>73.900000000000006</v>
      </c>
      <c r="B1472" s="47" t="b">
        <v>1</v>
      </c>
      <c r="U1472" s="36"/>
      <c r="V1472" s="36"/>
      <c r="W1472" s="9"/>
      <c r="X1472" s="8"/>
      <c r="Y1472" s="8"/>
      <c r="Z1472" s="8"/>
      <c r="AA1472" s="8"/>
      <c r="AB1472" s="8"/>
      <c r="AC1472" s="8"/>
      <c r="AD1472" s="8"/>
      <c r="AE1472" s="8"/>
      <c r="AG1472" s="36"/>
      <c r="AH1472" s="36"/>
      <c r="AI1472" s="9"/>
      <c r="AJ1472" s="8"/>
      <c r="AK1472" s="8"/>
      <c r="AL1472" s="8"/>
      <c r="AM1472" s="8"/>
      <c r="AN1472" s="8"/>
      <c r="AO1472" s="8"/>
      <c r="AP1472" s="8"/>
      <c r="AQ1472" s="8"/>
      <c r="AS1472" s="36"/>
      <c r="AT1472" s="36"/>
      <c r="AU1472" s="9"/>
      <c r="AV1472" s="8"/>
      <c r="AW1472" s="8"/>
      <c r="AX1472" s="8"/>
      <c r="AY1472" s="8"/>
      <c r="AZ1472" s="8"/>
      <c r="BA1472" s="8"/>
      <c r="BB1472" s="8"/>
      <c r="BC1472" s="8"/>
    </row>
    <row r="1473" spans="1:55" x14ac:dyDescent="0.25">
      <c r="A1473" s="45">
        <v>73.7</v>
      </c>
      <c r="B1473" s="47" t="b">
        <v>1</v>
      </c>
      <c r="U1473" s="36"/>
      <c r="V1473" s="36"/>
      <c r="W1473" s="9"/>
      <c r="X1473" s="8"/>
      <c r="Y1473" s="8"/>
      <c r="Z1473" s="8"/>
      <c r="AA1473" s="8"/>
      <c r="AB1473" s="8"/>
      <c r="AC1473" s="8"/>
      <c r="AD1473" s="8"/>
      <c r="AE1473" s="8"/>
      <c r="AG1473" s="36"/>
      <c r="AH1473" s="36"/>
      <c r="AI1473" s="9"/>
      <c r="AJ1473" s="8"/>
      <c r="AK1473" s="8"/>
      <c r="AL1473" s="8"/>
      <c r="AM1473" s="8"/>
      <c r="AN1473" s="8"/>
      <c r="AO1473" s="8"/>
      <c r="AP1473" s="8"/>
      <c r="AQ1473" s="8"/>
      <c r="AS1473" s="36"/>
      <c r="AT1473" s="36"/>
      <c r="AU1473" s="9"/>
      <c r="AV1473" s="8"/>
      <c r="AW1473" s="8"/>
      <c r="AX1473" s="8"/>
      <c r="AY1473" s="8"/>
      <c r="AZ1473" s="8"/>
      <c r="BA1473" s="8"/>
      <c r="BB1473" s="8"/>
      <c r="BC1473" s="8"/>
    </row>
    <row r="1474" spans="1:55" x14ac:dyDescent="0.25">
      <c r="A1474" s="45">
        <v>73.5</v>
      </c>
      <c r="B1474" s="47" t="b">
        <v>1</v>
      </c>
      <c r="U1474" s="36"/>
      <c r="V1474" s="36"/>
      <c r="W1474" s="9"/>
      <c r="X1474" s="8"/>
      <c r="Y1474" s="8"/>
      <c r="Z1474" s="8"/>
      <c r="AA1474" s="8"/>
      <c r="AB1474" s="8"/>
      <c r="AC1474" s="8"/>
      <c r="AD1474" s="8"/>
      <c r="AE1474" s="8"/>
      <c r="AG1474" s="36"/>
      <c r="AH1474" s="36"/>
      <c r="AI1474" s="9"/>
      <c r="AJ1474" s="8"/>
      <c r="AK1474" s="8"/>
      <c r="AL1474" s="8"/>
      <c r="AM1474" s="8"/>
      <c r="AN1474" s="8"/>
      <c r="AO1474" s="8"/>
      <c r="AP1474" s="8"/>
      <c r="AQ1474" s="8"/>
      <c r="AS1474" s="36"/>
      <c r="AT1474" s="36"/>
      <c r="AU1474" s="9"/>
      <c r="AV1474" s="8"/>
      <c r="AW1474" s="8"/>
      <c r="AX1474" s="8"/>
      <c r="AY1474" s="8"/>
      <c r="AZ1474" s="8"/>
      <c r="BA1474" s="8"/>
      <c r="BB1474" s="8"/>
      <c r="BC1474" s="8"/>
    </row>
    <row r="1475" spans="1:55" x14ac:dyDescent="0.25">
      <c r="A1475" s="45">
        <v>73.2</v>
      </c>
      <c r="B1475" s="47" t="b">
        <v>1</v>
      </c>
      <c r="U1475" s="36"/>
      <c r="V1475" s="36"/>
      <c r="W1475" s="9"/>
      <c r="X1475" s="8"/>
      <c r="Y1475" s="8"/>
      <c r="Z1475" s="8"/>
      <c r="AA1475" s="8"/>
      <c r="AB1475" s="8"/>
      <c r="AC1475" s="8"/>
      <c r="AD1475" s="8"/>
      <c r="AE1475" s="8"/>
      <c r="AG1475" s="36"/>
      <c r="AH1475" s="36"/>
      <c r="AI1475" s="9"/>
      <c r="AJ1475" s="8"/>
      <c r="AK1475" s="8"/>
      <c r="AL1475" s="8"/>
      <c r="AM1475" s="8"/>
      <c r="AN1475" s="8"/>
      <c r="AO1475" s="8"/>
      <c r="AP1475" s="8"/>
      <c r="AQ1475" s="8"/>
      <c r="AS1475" s="36"/>
      <c r="AT1475" s="36"/>
      <c r="AU1475" s="9"/>
      <c r="AV1475" s="8"/>
      <c r="AW1475" s="8"/>
      <c r="AX1475" s="8"/>
      <c r="AY1475" s="8"/>
      <c r="AZ1475" s="8"/>
      <c r="BA1475" s="8"/>
      <c r="BB1475" s="8"/>
      <c r="BC1475" s="8"/>
    </row>
    <row r="1476" spans="1:55" x14ac:dyDescent="0.25">
      <c r="A1476" s="45">
        <v>73</v>
      </c>
      <c r="B1476" s="47" t="b">
        <v>1</v>
      </c>
      <c r="U1476" s="36"/>
      <c r="V1476" s="36"/>
      <c r="W1476" s="9"/>
      <c r="X1476" s="8"/>
      <c r="Y1476" s="8"/>
      <c r="Z1476" s="8"/>
      <c r="AA1476" s="8"/>
      <c r="AB1476" s="8"/>
      <c r="AC1476" s="8"/>
      <c r="AD1476" s="8"/>
      <c r="AE1476" s="8"/>
      <c r="AG1476" s="36"/>
      <c r="AH1476" s="36"/>
      <c r="AI1476" s="9"/>
      <c r="AJ1476" s="8"/>
      <c r="AK1476" s="8"/>
      <c r="AL1476" s="8"/>
      <c r="AM1476" s="8"/>
      <c r="AN1476" s="8"/>
      <c r="AO1476" s="8"/>
      <c r="AP1476" s="8"/>
      <c r="AQ1476" s="8"/>
      <c r="AS1476" s="36"/>
      <c r="AT1476" s="36"/>
      <c r="AU1476" s="9"/>
      <c r="AV1476" s="8"/>
      <c r="AW1476" s="8"/>
      <c r="AX1476" s="8"/>
      <c r="AY1476" s="8"/>
      <c r="AZ1476" s="8"/>
      <c r="BA1476" s="8"/>
      <c r="BB1476" s="8"/>
      <c r="BC1476" s="8"/>
    </row>
    <row r="1477" spans="1:55" x14ac:dyDescent="0.25">
      <c r="A1477" s="45">
        <v>72.7</v>
      </c>
      <c r="B1477" s="47" t="b">
        <v>1</v>
      </c>
      <c r="U1477" s="36"/>
      <c r="V1477" s="36"/>
      <c r="W1477" s="9"/>
      <c r="X1477" s="8"/>
      <c r="Y1477" s="8"/>
      <c r="Z1477" s="8"/>
      <c r="AA1477" s="8"/>
      <c r="AB1477" s="8"/>
      <c r="AC1477" s="8"/>
      <c r="AD1477" s="8"/>
      <c r="AE1477" s="8"/>
      <c r="AG1477" s="36"/>
      <c r="AH1477" s="36"/>
      <c r="AI1477" s="9"/>
      <c r="AJ1477" s="8"/>
      <c r="AK1477" s="8"/>
      <c r="AL1477" s="8"/>
      <c r="AM1477" s="8"/>
      <c r="AN1477" s="8"/>
      <c r="AO1477" s="8"/>
      <c r="AP1477" s="8"/>
      <c r="AQ1477" s="8"/>
      <c r="AS1477" s="36"/>
      <c r="AT1477" s="36"/>
      <c r="AU1477" s="9"/>
      <c r="AV1477" s="8"/>
      <c r="AW1477" s="8"/>
      <c r="AX1477" s="8"/>
      <c r="AY1477" s="8"/>
      <c r="AZ1477" s="8"/>
      <c r="BA1477" s="8"/>
      <c r="BB1477" s="8"/>
      <c r="BC1477" s="8"/>
    </row>
    <row r="1478" spans="1:55" x14ac:dyDescent="0.25">
      <c r="A1478" s="45">
        <v>53.7</v>
      </c>
      <c r="B1478" s="47" t="b">
        <v>1</v>
      </c>
      <c r="U1478" s="36"/>
      <c r="V1478" s="36"/>
      <c r="W1478" s="9"/>
      <c r="X1478" s="8"/>
      <c r="Y1478" s="8"/>
      <c r="Z1478" s="8"/>
      <c r="AA1478" s="8"/>
      <c r="AB1478" s="8"/>
      <c r="AC1478" s="8"/>
      <c r="AD1478" s="8"/>
      <c r="AE1478" s="8"/>
      <c r="AG1478" s="36"/>
      <c r="AH1478" s="36"/>
      <c r="AI1478" s="9"/>
      <c r="AJ1478" s="8"/>
      <c r="AK1478" s="8"/>
      <c r="AL1478" s="8"/>
      <c r="AM1478" s="8"/>
      <c r="AN1478" s="8"/>
      <c r="AO1478" s="8"/>
      <c r="AP1478" s="8"/>
      <c r="AQ1478" s="8"/>
      <c r="AS1478" s="36"/>
      <c r="AT1478" s="36"/>
      <c r="AU1478" s="9"/>
      <c r="AV1478" s="8"/>
      <c r="AW1478" s="8"/>
      <c r="AX1478" s="8"/>
      <c r="AY1478" s="8"/>
      <c r="AZ1478" s="8"/>
      <c r="BA1478" s="8"/>
      <c r="BB1478" s="8"/>
      <c r="BC1478" s="8"/>
    </row>
    <row r="1479" spans="1:55" x14ac:dyDescent="0.25">
      <c r="A1479" s="45">
        <v>52.1</v>
      </c>
      <c r="B1479" s="47" t="b">
        <v>1</v>
      </c>
      <c r="U1479" s="36"/>
      <c r="V1479" s="36"/>
      <c r="W1479" s="9"/>
      <c r="X1479" s="8"/>
      <c r="Y1479" s="8"/>
      <c r="Z1479" s="8"/>
      <c r="AA1479" s="8"/>
      <c r="AB1479" s="8"/>
      <c r="AC1479" s="8"/>
      <c r="AD1479" s="8"/>
      <c r="AE1479" s="8"/>
      <c r="AG1479" s="36"/>
      <c r="AH1479" s="36"/>
      <c r="AI1479" s="9"/>
      <c r="AJ1479" s="8"/>
      <c r="AK1479" s="8"/>
      <c r="AL1479" s="8"/>
      <c r="AM1479" s="8"/>
      <c r="AN1479" s="8"/>
      <c r="AO1479" s="8"/>
      <c r="AP1479" s="8"/>
      <c r="AQ1479" s="8"/>
      <c r="AS1479" s="36"/>
      <c r="AT1479" s="36"/>
      <c r="AU1479" s="9"/>
      <c r="AV1479" s="8"/>
      <c r="AW1479" s="8"/>
      <c r="AX1479" s="8"/>
      <c r="AY1479" s="8"/>
      <c r="AZ1479" s="8"/>
      <c r="BA1479" s="8"/>
      <c r="BB1479" s="8"/>
      <c r="BC1479" s="8"/>
    </row>
    <row r="1480" spans="1:55" x14ac:dyDescent="0.25">
      <c r="A1480" s="45">
        <v>52.1</v>
      </c>
      <c r="B1480" s="47" t="b">
        <v>1</v>
      </c>
      <c r="U1480" s="36"/>
      <c r="V1480" s="36"/>
      <c r="W1480" s="9"/>
      <c r="X1480" s="8"/>
      <c r="Y1480" s="8"/>
      <c r="Z1480" s="8"/>
      <c r="AA1480" s="8"/>
      <c r="AB1480" s="8"/>
      <c r="AC1480" s="8"/>
      <c r="AD1480" s="8"/>
      <c r="AE1480" s="8"/>
      <c r="AG1480" s="36"/>
      <c r="AH1480" s="36"/>
      <c r="AI1480" s="9"/>
      <c r="AJ1480" s="8"/>
      <c r="AK1480" s="8"/>
      <c r="AL1480" s="8"/>
      <c r="AM1480" s="8"/>
      <c r="AN1480" s="8"/>
      <c r="AO1480" s="8"/>
      <c r="AP1480" s="8"/>
      <c r="AQ1480" s="8"/>
      <c r="AS1480" s="36"/>
      <c r="AT1480" s="36"/>
      <c r="AU1480" s="9"/>
      <c r="AV1480" s="8"/>
      <c r="AW1480" s="8"/>
      <c r="AX1480" s="8"/>
      <c r="AY1480" s="8"/>
      <c r="AZ1480" s="8"/>
      <c r="BA1480" s="8"/>
      <c r="BB1480" s="8"/>
      <c r="BC1480" s="8"/>
    </row>
    <row r="1481" spans="1:55" x14ac:dyDescent="0.25">
      <c r="A1481" s="45">
        <v>52.2</v>
      </c>
      <c r="B1481" s="47" t="b">
        <v>1</v>
      </c>
      <c r="U1481" s="36"/>
      <c r="V1481" s="36"/>
      <c r="W1481" s="9"/>
      <c r="X1481" s="8"/>
      <c r="Y1481" s="8"/>
      <c r="Z1481" s="8"/>
      <c r="AA1481" s="8"/>
      <c r="AB1481" s="8"/>
      <c r="AC1481" s="8"/>
      <c r="AD1481" s="8"/>
      <c r="AE1481" s="8"/>
      <c r="AG1481" s="36"/>
      <c r="AH1481" s="36"/>
      <c r="AI1481" s="9"/>
      <c r="AJ1481" s="8"/>
      <c r="AK1481" s="8"/>
      <c r="AL1481" s="8"/>
      <c r="AM1481" s="8"/>
      <c r="AN1481" s="8"/>
      <c r="AO1481" s="8"/>
      <c r="AP1481" s="8"/>
      <c r="AQ1481" s="8"/>
      <c r="AS1481" s="36"/>
      <c r="AT1481" s="36"/>
      <c r="AU1481" s="9"/>
      <c r="AV1481" s="8"/>
      <c r="AW1481" s="8"/>
      <c r="AX1481" s="8"/>
      <c r="AY1481" s="8"/>
      <c r="AZ1481" s="8"/>
      <c r="BA1481" s="8"/>
      <c r="BB1481" s="8"/>
      <c r="BC1481" s="8"/>
    </row>
    <row r="1482" spans="1:55" x14ac:dyDescent="0.25">
      <c r="A1482" s="45">
        <v>52.3</v>
      </c>
      <c r="B1482" s="47" t="b">
        <v>1</v>
      </c>
      <c r="U1482" s="36"/>
      <c r="V1482" s="36"/>
      <c r="W1482" s="9"/>
      <c r="X1482" s="8"/>
      <c r="Y1482" s="8"/>
      <c r="Z1482" s="8"/>
      <c r="AA1482" s="8"/>
      <c r="AB1482" s="8"/>
      <c r="AC1482" s="8"/>
      <c r="AD1482" s="8"/>
      <c r="AE1482" s="8"/>
      <c r="AG1482" s="36"/>
      <c r="AH1482" s="36"/>
      <c r="AI1482" s="9"/>
      <c r="AJ1482" s="8"/>
      <c r="AK1482" s="8"/>
      <c r="AL1482" s="8"/>
      <c r="AM1482" s="8"/>
      <c r="AN1482" s="8"/>
      <c r="AO1482" s="8"/>
      <c r="AP1482" s="8"/>
      <c r="AQ1482" s="8"/>
      <c r="AS1482" s="36"/>
      <c r="AT1482" s="36"/>
      <c r="AU1482" s="9"/>
      <c r="AV1482" s="8"/>
      <c r="AW1482" s="8"/>
      <c r="AX1482" s="8"/>
      <c r="AY1482" s="8"/>
      <c r="AZ1482" s="8"/>
      <c r="BA1482" s="8"/>
      <c r="BB1482" s="8"/>
      <c r="BC1482" s="8"/>
    </row>
    <row r="1483" spans="1:55" x14ac:dyDescent="0.25">
      <c r="A1483" s="45">
        <v>51.1</v>
      </c>
      <c r="B1483" s="47" t="b">
        <v>1</v>
      </c>
      <c r="U1483" s="36"/>
      <c r="V1483" s="36"/>
      <c r="W1483" s="9"/>
      <c r="X1483" s="8"/>
      <c r="Y1483" s="8"/>
      <c r="Z1483" s="8"/>
      <c r="AA1483" s="8"/>
      <c r="AB1483" s="8"/>
      <c r="AC1483" s="8"/>
      <c r="AD1483" s="8"/>
      <c r="AE1483" s="8"/>
      <c r="AG1483" s="36"/>
      <c r="AH1483" s="36"/>
      <c r="AI1483" s="9"/>
      <c r="AJ1483" s="8"/>
      <c r="AK1483" s="8"/>
      <c r="AL1483" s="8"/>
      <c r="AM1483" s="8"/>
      <c r="AN1483" s="8"/>
      <c r="AO1483" s="8"/>
      <c r="AP1483" s="8"/>
      <c r="AQ1483" s="8"/>
      <c r="AS1483" s="36"/>
      <c r="AT1483" s="36"/>
      <c r="AU1483" s="9"/>
      <c r="AV1483" s="8"/>
      <c r="AW1483" s="8"/>
      <c r="AX1483" s="8"/>
      <c r="AY1483" s="8"/>
      <c r="AZ1483" s="8"/>
      <c r="BA1483" s="8"/>
      <c r="BB1483" s="8"/>
      <c r="BC1483" s="8"/>
    </row>
    <row r="1484" spans="1:55" x14ac:dyDescent="0.25">
      <c r="A1484" s="45">
        <v>49.4</v>
      </c>
      <c r="B1484" s="47" t="b">
        <v>1</v>
      </c>
      <c r="U1484" s="36"/>
      <c r="V1484" s="36"/>
      <c r="W1484" s="9"/>
      <c r="X1484" s="8"/>
      <c r="Y1484" s="8"/>
      <c r="Z1484" s="8"/>
      <c r="AA1484" s="8"/>
      <c r="AB1484" s="8"/>
      <c r="AC1484" s="8"/>
      <c r="AD1484" s="8"/>
      <c r="AE1484" s="8"/>
      <c r="AG1484" s="36"/>
      <c r="AH1484" s="36"/>
      <c r="AI1484" s="9"/>
      <c r="AJ1484" s="8"/>
      <c r="AK1484" s="8"/>
      <c r="AL1484" s="8"/>
      <c r="AM1484" s="8"/>
      <c r="AN1484" s="8"/>
      <c r="AO1484" s="8"/>
      <c r="AP1484" s="8"/>
      <c r="AQ1484" s="8"/>
      <c r="AS1484" s="36"/>
      <c r="AT1484" s="36"/>
      <c r="AU1484" s="9"/>
      <c r="AV1484" s="8"/>
      <c r="AW1484" s="8"/>
      <c r="AX1484" s="8"/>
      <c r="AY1484" s="8"/>
      <c r="AZ1484" s="8"/>
      <c r="BA1484" s="8"/>
      <c r="BB1484" s="8"/>
      <c r="BC1484" s="8"/>
    </row>
    <row r="1485" spans="1:55" x14ac:dyDescent="0.25">
      <c r="A1485" s="45">
        <v>47.8</v>
      </c>
      <c r="B1485" s="47" t="b">
        <v>1</v>
      </c>
      <c r="U1485" s="36"/>
      <c r="V1485" s="36"/>
      <c r="W1485" s="9"/>
      <c r="X1485" s="8"/>
      <c r="Y1485" s="8"/>
      <c r="Z1485" s="8"/>
      <c r="AA1485" s="8"/>
      <c r="AB1485" s="8"/>
      <c r="AC1485" s="8"/>
      <c r="AD1485" s="8"/>
      <c r="AE1485" s="8"/>
      <c r="AG1485" s="36"/>
      <c r="AH1485" s="36"/>
      <c r="AI1485" s="9"/>
      <c r="AJ1485" s="8"/>
      <c r="AK1485" s="8"/>
      <c r="AL1485" s="8"/>
      <c r="AM1485" s="8"/>
      <c r="AN1485" s="8"/>
      <c r="AO1485" s="8"/>
      <c r="AP1485" s="8"/>
      <c r="AQ1485" s="8"/>
      <c r="AS1485" s="36"/>
      <c r="AT1485" s="36"/>
      <c r="AU1485" s="9"/>
      <c r="AV1485" s="8"/>
      <c r="AW1485" s="8"/>
      <c r="AX1485" s="8"/>
      <c r="AY1485" s="8"/>
      <c r="AZ1485" s="8"/>
      <c r="BA1485" s="8"/>
      <c r="BB1485" s="8"/>
      <c r="BC1485" s="8"/>
    </row>
    <row r="1486" spans="1:55" x14ac:dyDescent="0.25">
      <c r="A1486" s="45">
        <v>46.2</v>
      </c>
      <c r="B1486" s="47" t="b">
        <v>1</v>
      </c>
      <c r="U1486" s="36"/>
      <c r="V1486" s="36"/>
      <c r="W1486" s="9"/>
      <c r="X1486" s="8"/>
      <c r="Y1486" s="8"/>
      <c r="Z1486" s="8"/>
      <c r="AA1486" s="8"/>
      <c r="AB1486" s="8"/>
      <c r="AC1486" s="8"/>
      <c r="AD1486" s="8"/>
      <c r="AE1486" s="8"/>
      <c r="AG1486" s="36"/>
      <c r="AH1486" s="36"/>
      <c r="AI1486" s="9"/>
      <c r="AJ1486" s="8"/>
      <c r="AK1486" s="8"/>
      <c r="AL1486" s="8"/>
      <c r="AM1486" s="8"/>
      <c r="AN1486" s="8"/>
      <c r="AO1486" s="8"/>
      <c r="AP1486" s="8"/>
      <c r="AQ1486" s="8"/>
      <c r="AS1486" s="36"/>
      <c r="AT1486" s="36"/>
      <c r="AU1486" s="9"/>
      <c r="AV1486" s="8"/>
      <c r="AW1486" s="8"/>
      <c r="AX1486" s="8"/>
      <c r="AY1486" s="8"/>
      <c r="AZ1486" s="8"/>
      <c r="BA1486" s="8"/>
      <c r="BB1486" s="8"/>
      <c r="BC1486" s="8"/>
    </row>
    <row r="1487" spans="1:55" x14ac:dyDescent="0.25">
      <c r="A1487" s="45">
        <v>45.3</v>
      </c>
      <c r="B1487" s="47" t="b">
        <v>1</v>
      </c>
      <c r="U1487" s="36"/>
      <c r="V1487" s="36"/>
      <c r="W1487" s="9"/>
      <c r="X1487" s="8"/>
      <c r="Y1487" s="8"/>
      <c r="Z1487" s="8"/>
      <c r="AA1487" s="8"/>
      <c r="AB1487" s="8"/>
      <c r="AC1487" s="8"/>
      <c r="AD1487" s="8"/>
      <c r="AE1487" s="8"/>
      <c r="AG1487" s="36"/>
      <c r="AH1487" s="36"/>
      <c r="AI1487" s="9"/>
      <c r="AJ1487" s="8"/>
      <c r="AK1487" s="8"/>
      <c r="AL1487" s="8"/>
      <c r="AM1487" s="8"/>
      <c r="AN1487" s="8"/>
      <c r="AO1487" s="8"/>
      <c r="AP1487" s="8"/>
      <c r="AQ1487" s="8"/>
      <c r="AS1487" s="36"/>
      <c r="AT1487" s="36"/>
      <c r="AU1487" s="9"/>
      <c r="AV1487" s="8"/>
      <c r="AW1487" s="8"/>
      <c r="AX1487" s="8"/>
      <c r="AY1487" s="8"/>
      <c r="AZ1487" s="8"/>
      <c r="BA1487" s="8"/>
      <c r="BB1487" s="8"/>
      <c r="BC1487" s="8"/>
    </row>
    <row r="1488" spans="1:55" x14ac:dyDescent="0.25">
      <c r="A1488" s="45">
        <v>44.5</v>
      </c>
      <c r="B1488" s="47" t="b">
        <v>1</v>
      </c>
      <c r="U1488" s="36"/>
      <c r="V1488" s="36"/>
      <c r="W1488" s="9"/>
      <c r="X1488" s="8"/>
      <c r="Y1488" s="8"/>
      <c r="Z1488" s="8"/>
      <c r="AA1488" s="8"/>
      <c r="AB1488" s="8"/>
      <c r="AC1488" s="8"/>
      <c r="AD1488" s="8"/>
      <c r="AE1488" s="8"/>
      <c r="AG1488" s="36"/>
      <c r="AH1488" s="36"/>
      <c r="AI1488" s="9"/>
      <c r="AJ1488" s="8"/>
      <c r="AK1488" s="8"/>
      <c r="AL1488" s="8"/>
      <c r="AM1488" s="8"/>
      <c r="AN1488" s="8"/>
      <c r="AO1488" s="8"/>
      <c r="AP1488" s="8"/>
      <c r="AQ1488" s="8"/>
      <c r="AS1488" s="36"/>
      <c r="AT1488" s="36"/>
      <c r="AU1488" s="9"/>
      <c r="AV1488" s="8"/>
      <c r="AW1488" s="8"/>
      <c r="AX1488" s="8"/>
      <c r="AY1488" s="8"/>
      <c r="AZ1488" s="8"/>
      <c r="BA1488" s="8"/>
      <c r="BB1488" s="8"/>
      <c r="BC1488" s="8"/>
    </row>
    <row r="1489" spans="1:55" x14ac:dyDescent="0.25">
      <c r="A1489" s="45">
        <v>44.8</v>
      </c>
      <c r="B1489" s="47" t="b">
        <v>1</v>
      </c>
      <c r="U1489" s="36"/>
      <c r="V1489" s="36"/>
      <c r="W1489" s="9"/>
      <c r="X1489" s="8"/>
      <c r="Y1489" s="8"/>
      <c r="Z1489" s="8"/>
      <c r="AA1489" s="8"/>
      <c r="AB1489" s="8"/>
      <c r="AC1489" s="8"/>
      <c r="AD1489" s="8"/>
      <c r="AE1489" s="8"/>
      <c r="AG1489" s="36"/>
      <c r="AH1489" s="36"/>
      <c r="AI1489" s="9"/>
      <c r="AJ1489" s="8"/>
      <c r="AK1489" s="8"/>
      <c r="AL1489" s="8"/>
      <c r="AM1489" s="8"/>
      <c r="AN1489" s="8"/>
      <c r="AO1489" s="8"/>
      <c r="AP1489" s="8"/>
      <c r="AQ1489" s="8"/>
      <c r="AS1489" s="36"/>
      <c r="AT1489" s="36"/>
      <c r="AU1489" s="9"/>
      <c r="AV1489" s="8"/>
      <c r="AW1489" s="8"/>
      <c r="AX1489" s="8"/>
      <c r="AY1489" s="8"/>
      <c r="AZ1489" s="8"/>
      <c r="BA1489" s="8"/>
      <c r="BB1489" s="8"/>
      <c r="BC1489" s="8"/>
    </row>
    <row r="1490" spans="1:55" x14ac:dyDescent="0.25">
      <c r="A1490" s="45">
        <v>45.5</v>
      </c>
      <c r="B1490" s="47" t="b">
        <v>1</v>
      </c>
      <c r="U1490" s="36"/>
      <c r="V1490" s="36"/>
      <c r="W1490" s="9"/>
      <c r="X1490" s="8"/>
      <c r="Y1490" s="8"/>
      <c r="Z1490" s="8"/>
      <c r="AA1490" s="8"/>
      <c r="AB1490" s="8"/>
      <c r="AC1490" s="8"/>
      <c r="AD1490" s="8"/>
      <c r="AE1490" s="8"/>
      <c r="AG1490" s="36"/>
      <c r="AH1490" s="36"/>
      <c r="AI1490" s="9"/>
      <c r="AJ1490" s="8"/>
      <c r="AK1490" s="8"/>
      <c r="AL1490" s="8"/>
      <c r="AM1490" s="8"/>
      <c r="AN1490" s="8"/>
      <c r="AO1490" s="8"/>
      <c r="AP1490" s="8"/>
      <c r="AQ1490" s="8"/>
      <c r="AS1490" s="36"/>
      <c r="AT1490" s="36"/>
      <c r="AU1490" s="9"/>
      <c r="AV1490" s="8"/>
      <c r="AW1490" s="8"/>
      <c r="AX1490" s="8"/>
      <c r="AY1490" s="8"/>
      <c r="AZ1490" s="8"/>
      <c r="BA1490" s="8"/>
      <c r="BB1490" s="8"/>
      <c r="BC1490" s="8"/>
    </row>
    <row r="1491" spans="1:55" x14ac:dyDescent="0.25">
      <c r="A1491" s="45">
        <v>46.4</v>
      </c>
      <c r="B1491" s="47" t="b">
        <v>1</v>
      </c>
      <c r="U1491" s="36"/>
      <c r="V1491" s="36"/>
      <c r="W1491" s="9"/>
      <c r="X1491" s="8"/>
      <c r="Y1491" s="8"/>
      <c r="Z1491" s="8"/>
      <c r="AA1491" s="8"/>
      <c r="AB1491" s="8"/>
      <c r="AC1491" s="8"/>
      <c r="AD1491" s="8"/>
      <c r="AE1491" s="8"/>
      <c r="AG1491" s="36"/>
      <c r="AH1491" s="36"/>
      <c r="AI1491" s="9"/>
      <c r="AJ1491" s="8"/>
      <c r="AK1491" s="8"/>
      <c r="AL1491" s="8"/>
      <c r="AM1491" s="8"/>
      <c r="AN1491" s="8"/>
      <c r="AO1491" s="8"/>
      <c r="AP1491" s="8"/>
      <c r="AQ1491" s="8"/>
      <c r="AS1491" s="36"/>
      <c r="AT1491" s="36"/>
      <c r="AU1491" s="9"/>
      <c r="AV1491" s="8"/>
      <c r="AW1491" s="8"/>
      <c r="AX1491" s="8"/>
      <c r="AY1491" s="8"/>
      <c r="AZ1491" s="8"/>
      <c r="BA1491" s="8"/>
      <c r="BB1491" s="8"/>
      <c r="BC1491" s="8"/>
    </row>
    <row r="1492" spans="1:55" x14ac:dyDescent="0.25">
      <c r="A1492" s="45">
        <v>47.8</v>
      </c>
      <c r="B1492" s="47" t="b">
        <v>1</v>
      </c>
      <c r="U1492" s="36"/>
      <c r="V1492" s="36"/>
      <c r="W1492" s="9"/>
      <c r="X1492" s="8"/>
      <c r="Y1492" s="8"/>
      <c r="Z1492" s="8"/>
      <c r="AA1492" s="8"/>
      <c r="AB1492" s="8"/>
      <c r="AC1492" s="8"/>
      <c r="AD1492" s="8"/>
      <c r="AE1492" s="8"/>
      <c r="AG1492" s="36"/>
      <c r="AH1492" s="36"/>
      <c r="AI1492" s="9"/>
      <c r="AJ1492" s="8"/>
      <c r="AK1492" s="8"/>
      <c r="AL1492" s="8"/>
      <c r="AM1492" s="8"/>
      <c r="AN1492" s="8"/>
      <c r="AO1492" s="8"/>
      <c r="AP1492" s="8"/>
      <c r="AQ1492" s="8"/>
      <c r="AS1492" s="36"/>
      <c r="AT1492" s="36"/>
      <c r="AU1492" s="9"/>
      <c r="AV1492" s="8"/>
      <c r="AW1492" s="8"/>
      <c r="AX1492" s="8"/>
      <c r="AY1492" s="8"/>
      <c r="AZ1492" s="8"/>
      <c r="BA1492" s="8"/>
      <c r="BB1492" s="8"/>
      <c r="BC1492" s="8"/>
    </row>
    <row r="1493" spans="1:55" x14ac:dyDescent="0.25">
      <c r="A1493" s="45">
        <v>49.3</v>
      </c>
      <c r="B1493" s="47" t="b">
        <v>1</v>
      </c>
      <c r="U1493" s="36"/>
      <c r="V1493" s="36"/>
      <c r="W1493" s="9"/>
      <c r="X1493" s="8"/>
      <c r="Y1493" s="8"/>
      <c r="Z1493" s="8"/>
      <c r="AA1493" s="8"/>
      <c r="AB1493" s="8"/>
      <c r="AC1493" s="8"/>
      <c r="AD1493" s="8"/>
      <c r="AE1493" s="8"/>
      <c r="AG1493" s="36"/>
      <c r="AH1493" s="36"/>
      <c r="AI1493" s="9"/>
      <c r="AJ1493" s="8"/>
      <c r="AK1493" s="8"/>
      <c r="AL1493" s="8"/>
      <c r="AM1493" s="8"/>
      <c r="AN1493" s="8"/>
      <c r="AO1493" s="8"/>
      <c r="AP1493" s="8"/>
      <c r="AQ1493" s="8"/>
      <c r="AS1493" s="36"/>
      <c r="AT1493" s="36"/>
      <c r="AU1493" s="9"/>
      <c r="AV1493" s="8"/>
      <c r="AW1493" s="8"/>
      <c r="AX1493" s="8"/>
      <c r="AY1493" s="8"/>
      <c r="AZ1493" s="8"/>
      <c r="BA1493" s="8"/>
      <c r="BB1493" s="8"/>
      <c r="BC1493" s="8"/>
    </row>
    <row r="1494" spans="1:55" x14ac:dyDescent="0.25">
      <c r="A1494" s="45">
        <v>61.4</v>
      </c>
      <c r="B1494" s="47" t="b">
        <v>1</v>
      </c>
      <c r="U1494" s="36"/>
      <c r="V1494" s="36"/>
      <c r="W1494" s="9"/>
      <c r="X1494" s="8"/>
      <c r="Y1494" s="8"/>
      <c r="Z1494" s="8"/>
      <c r="AA1494" s="8"/>
      <c r="AB1494" s="8"/>
      <c r="AC1494" s="8"/>
      <c r="AD1494" s="8"/>
      <c r="AE1494" s="8"/>
      <c r="AG1494" s="36"/>
      <c r="AH1494" s="36"/>
      <c r="AI1494" s="9"/>
      <c r="AJ1494" s="8"/>
      <c r="AK1494" s="8"/>
      <c r="AL1494" s="8"/>
      <c r="AM1494" s="8"/>
      <c r="AN1494" s="8"/>
      <c r="AO1494" s="8"/>
      <c r="AP1494" s="8"/>
      <c r="AQ1494" s="8"/>
      <c r="AS1494" s="36"/>
      <c r="AT1494" s="36"/>
      <c r="AU1494" s="9"/>
      <c r="AV1494" s="8"/>
      <c r="AW1494" s="8"/>
      <c r="AX1494" s="8"/>
      <c r="AY1494" s="8"/>
      <c r="AZ1494" s="8"/>
      <c r="BA1494" s="8"/>
      <c r="BB1494" s="8"/>
      <c r="BC1494" s="8"/>
    </row>
    <row r="1495" spans="1:55" x14ac:dyDescent="0.25">
      <c r="A1495" s="45">
        <v>58.1</v>
      </c>
      <c r="B1495" s="47" t="b">
        <v>1</v>
      </c>
      <c r="U1495" s="36"/>
      <c r="V1495" s="36"/>
      <c r="W1495" s="9"/>
      <c r="X1495" s="8"/>
      <c r="Y1495" s="8"/>
      <c r="Z1495" s="8"/>
      <c r="AA1495" s="8"/>
      <c r="AB1495" s="8"/>
      <c r="AC1495" s="8"/>
      <c r="AD1495" s="8"/>
      <c r="AE1495" s="8"/>
      <c r="AG1495" s="36"/>
      <c r="AH1495" s="36"/>
      <c r="AI1495" s="9"/>
      <c r="AJ1495" s="8"/>
      <c r="AK1495" s="8"/>
      <c r="AL1495" s="8"/>
      <c r="AM1495" s="8"/>
      <c r="AN1495" s="8"/>
      <c r="AO1495" s="8"/>
      <c r="AP1495" s="8"/>
      <c r="AQ1495" s="8"/>
      <c r="AS1495" s="36"/>
      <c r="AT1495" s="36"/>
      <c r="AU1495" s="9"/>
      <c r="AV1495" s="8"/>
      <c r="AW1495" s="8"/>
      <c r="AX1495" s="8"/>
      <c r="AY1495" s="8"/>
      <c r="AZ1495" s="8"/>
      <c r="BA1495" s="8"/>
      <c r="BB1495" s="8"/>
      <c r="BC1495" s="8"/>
    </row>
    <row r="1496" spans="1:55" x14ac:dyDescent="0.25">
      <c r="A1496" s="45">
        <v>61.1</v>
      </c>
      <c r="B1496" s="47" t="b">
        <v>1</v>
      </c>
      <c r="U1496" s="36"/>
      <c r="V1496" s="36"/>
      <c r="W1496" s="9"/>
      <c r="X1496" s="8"/>
      <c r="Y1496" s="8"/>
      <c r="Z1496" s="8"/>
      <c r="AA1496" s="8"/>
      <c r="AB1496" s="8"/>
      <c r="AC1496" s="8"/>
      <c r="AD1496" s="8"/>
      <c r="AE1496" s="8"/>
      <c r="AG1496" s="36"/>
      <c r="AH1496" s="36"/>
      <c r="AI1496" s="9"/>
      <c r="AJ1496" s="8"/>
      <c r="AK1496" s="8"/>
      <c r="AL1496" s="8"/>
      <c r="AM1496" s="8"/>
      <c r="AN1496" s="8"/>
      <c r="AO1496" s="8"/>
      <c r="AP1496" s="8"/>
      <c r="AQ1496" s="8"/>
      <c r="AS1496" s="36"/>
      <c r="AT1496" s="36"/>
      <c r="AU1496" s="9"/>
      <c r="AV1496" s="8"/>
      <c r="AW1496" s="8"/>
      <c r="AX1496" s="8"/>
      <c r="AY1496" s="8"/>
      <c r="AZ1496" s="8"/>
      <c r="BA1496" s="8"/>
      <c r="BB1496" s="8"/>
      <c r="BC1496" s="8"/>
    </row>
    <row r="1497" spans="1:55" x14ac:dyDescent="0.25">
      <c r="A1497" s="45">
        <v>67</v>
      </c>
      <c r="B1497" s="47" t="b">
        <v>1</v>
      </c>
      <c r="U1497" s="36"/>
      <c r="V1497" s="36"/>
      <c r="W1497" s="9"/>
      <c r="X1497" s="8"/>
      <c r="Y1497" s="8"/>
      <c r="Z1497" s="8"/>
      <c r="AA1497" s="8"/>
      <c r="AB1497" s="8"/>
      <c r="AC1497" s="8"/>
      <c r="AD1497" s="8"/>
      <c r="AE1497" s="8"/>
      <c r="AG1497" s="36"/>
      <c r="AH1497" s="36"/>
      <c r="AI1497" s="9"/>
      <c r="AJ1497" s="8"/>
      <c r="AK1497" s="8"/>
      <c r="AL1497" s="8"/>
      <c r="AM1497" s="8"/>
      <c r="AN1497" s="8"/>
      <c r="AO1497" s="8"/>
      <c r="AP1497" s="8"/>
      <c r="AQ1497" s="8"/>
      <c r="AS1497" s="36"/>
      <c r="AT1497" s="36"/>
      <c r="AU1497" s="9"/>
      <c r="AV1497" s="8"/>
      <c r="AW1497" s="8"/>
      <c r="AX1497" s="8"/>
      <c r="AY1497" s="8"/>
      <c r="AZ1497" s="8"/>
      <c r="BA1497" s="8"/>
      <c r="BB1497" s="8"/>
      <c r="BC1497" s="8"/>
    </row>
    <row r="1498" spans="1:55" x14ac:dyDescent="0.25">
      <c r="A1498" s="45">
        <v>62</v>
      </c>
      <c r="B1498" s="47" t="b">
        <v>1</v>
      </c>
      <c r="U1498" s="36"/>
      <c r="V1498" s="36"/>
      <c r="W1498" s="9"/>
      <c r="X1498" s="8"/>
      <c r="Y1498" s="8"/>
      <c r="Z1498" s="8"/>
      <c r="AA1498" s="8"/>
      <c r="AB1498" s="8"/>
      <c r="AC1498" s="8"/>
      <c r="AD1498" s="8"/>
      <c r="AE1498" s="8"/>
      <c r="AG1498" s="36"/>
      <c r="AH1498" s="36"/>
      <c r="AI1498" s="9"/>
      <c r="AJ1498" s="8"/>
      <c r="AK1498" s="8"/>
      <c r="AL1498" s="8"/>
      <c r="AM1498" s="8"/>
      <c r="AN1498" s="8"/>
      <c r="AO1498" s="8"/>
      <c r="AP1498" s="8"/>
      <c r="AQ1498" s="8"/>
      <c r="AS1498" s="36"/>
      <c r="AT1498" s="36"/>
      <c r="AU1498" s="9"/>
      <c r="AV1498" s="8"/>
      <c r="AW1498" s="8"/>
      <c r="AX1498" s="8"/>
      <c r="AY1498" s="8"/>
      <c r="AZ1498" s="8"/>
      <c r="BA1498" s="8"/>
      <c r="BB1498" s="8"/>
      <c r="BC1498" s="8"/>
    </row>
    <row r="1499" spans="1:55" x14ac:dyDescent="0.25">
      <c r="A1499" s="45">
        <v>59.7</v>
      </c>
      <c r="B1499" s="47" t="b">
        <v>1</v>
      </c>
      <c r="U1499" s="36"/>
      <c r="V1499" s="36"/>
      <c r="W1499" s="9"/>
      <c r="X1499" s="8"/>
      <c r="Y1499" s="8"/>
      <c r="Z1499" s="8"/>
      <c r="AA1499" s="8"/>
      <c r="AB1499" s="8"/>
      <c r="AC1499" s="8"/>
      <c r="AD1499" s="8"/>
      <c r="AE1499" s="8"/>
      <c r="AG1499" s="36"/>
      <c r="AH1499" s="36"/>
      <c r="AI1499" s="9"/>
      <c r="AJ1499" s="8"/>
      <c r="AK1499" s="8"/>
      <c r="AL1499" s="8"/>
      <c r="AM1499" s="8"/>
      <c r="AN1499" s="8"/>
      <c r="AO1499" s="8"/>
      <c r="AP1499" s="8"/>
      <c r="AQ1499" s="8"/>
      <c r="AS1499" s="36"/>
      <c r="AT1499" s="36"/>
      <c r="AU1499" s="9"/>
      <c r="AV1499" s="8"/>
      <c r="AW1499" s="8"/>
      <c r="AX1499" s="8"/>
      <c r="AY1499" s="8"/>
      <c r="AZ1499" s="8"/>
      <c r="BA1499" s="8"/>
      <c r="BB1499" s="8"/>
      <c r="BC1499" s="8"/>
    </row>
    <row r="1500" spans="1:55" x14ac:dyDescent="0.25">
      <c r="A1500" s="45">
        <v>59.2</v>
      </c>
      <c r="B1500" s="47" t="b">
        <v>1</v>
      </c>
      <c r="U1500" s="36"/>
      <c r="V1500" s="36"/>
      <c r="W1500" s="9"/>
      <c r="X1500" s="8"/>
      <c r="Y1500" s="8"/>
      <c r="Z1500" s="8"/>
      <c r="AA1500" s="8"/>
      <c r="AB1500" s="8"/>
      <c r="AC1500" s="8"/>
      <c r="AD1500" s="8"/>
      <c r="AE1500" s="8"/>
      <c r="AG1500" s="36"/>
      <c r="AH1500" s="36"/>
      <c r="AI1500" s="9"/>
      <c r="AJ1500" s="8"/>
      <c r="AK1500" s="8"/>
      <c r="AL1500" s="8"/>
      <c r="AM1500" s="8"/>
      <c r="AN1500" s="8"/>
      <c r="AO1500" s="8"/>
      <c r="AP1500" s="8"/>
      <c r="AQ1500" s="8"/>
      <c r="AS1500" s="36"/>
      <c r="AT1500" s="36"/>
      <c r="AU1500" s="9"/>
      <c r="AV1500" s="8"/>
      <c r="AW1500" s="8"/>
      <c r="AX1500" s="8"/>
      <c r="AY1500" s="8"/>
      <c r="AZ1500" s="8"/>
      <c r="BA1500" s="8"/>
      <c r="BB1500" s="8"/>
      <c r="BC1500" s="8"/>
    </row>
    <row r="1501" spans="1:55" x14ac:dyDescent="0.25">
      <c r="A1501" s="45">
        <v>58.6</v>
      </c>
      <c r="B1501" s="47" t="b">
        <v>1</v>
      </c>
      <c r="U1501" s="36"/>
      <c r="V1501" s="36"/>
      <c r="W1501" s="9"/>
      <c r="X1501" s="8"/>
      <c r="Y1501" s="8"/>
      <c r="Z1501" s="8"/>
      <c r="AA1501" s="8"/>
      <c r="AB1501" s="8"/>
      <c r="AC1501" s="8"/>
      <c r="AD1501" s="8"/>
      <c r="AE1501" s="8"/>
      <c r="AG1501" s="36"/>
      <c r="AH1501" s="36"/>
      <c r="AI1501" s="9"/>
      <c r="AJ1501" s="8"/>
      <c r="AK1501" s="8"/>
      <c r="AL1501" s="8"/>
      <c r="AM1501" s="8"/>
      <c r="AN1501" s="8"/>
      <c r="AO1501" s="8"/>
      <c r="AP1501" s="8"/>
      <c r="AQ1501" s="8"/>
      <c r="AS1501" s="36"/>
      <c r="AT1501" s="36"/>
      <c r="AU1501" s="9"/>
      <c r="AV1501" s="8"/>
      <c r="AW1501" s="8"/>
      <c r="AX1501" s="8"/>
      <c r="AY1501" s="8"/>
      <c r="AZ1501" s="8"/>
      <c r="BA1501" s="8"/>
      <c r="BB1501" s="8"/>
      <c r="BC1501" s="8"/>
    </row>
    <row r="1502" spans="1:55" x14ac:dyDescent="0.25">
      <c r="A1502" s="45">
        <v>57.9</v>
      </c>
      <c r="B1502" s="47" t="b">
        <v>1</v>
      </c>
      <c r="U1502" s="36"/>
      <c r="V1502" s="36"/>
      <c r="W1502" s="9"/>
      <c r="X1502" s="8"/>
      <c r="Y1502" s="8"/>
      <c r="Z1502" s="8"/>
      <c r="AA1502" s="8"/>
      <c r="AB1502" s="8"/>
      <c r="AC1502" s="8"/>
      <c r="AD1502" s="8"/>
      <c r="AE1502" s="8"/>
      <c r="AG1502" s="36"/>
      <c r="AH1502" s="36"/>
      <c r="AI1502" s="9"/>
      <c r="AJ1502" s="8"/>
      <c r="AK1502" s="8"/>
      <c r="AL1502" s="8"/>
      <c r="AM1502" s="8"/>
      <c r="AN1502" s="8"/>
      <c r="AO1502" s="8"/>
      <c r="AP1502" s="8"/>
      <c r="AQ1502" s="8"/>
      <c r="AS1502" s="36"/>
      <c r="AT1502" s="36"/>
      <c r="AU1502" s="9"/>
      <c r="AV1502" s="8"/>
      <c r="AW1502" s="8"/>
      <c r="AX1502" s="8"/>
      <c r="AY1502" s="8"/>
      <c r="AZ1502" s="8"/>
      <c r="BA1502" s="8"/>
      <c r="BB1502" s="8"/>
      <c r="BC1502" s="8"/>
    </row>
    <row r="1503" spans="1:55" x14ac:dyDescent="0.25">
      <c r="A1503" s="45">
        <v>56.7</v>
      </c>
      <c r="B1503" s="47" t="b">
        <v>1</v>
      </c>
      <c r="U1503" s="36"/>
      <c r="V1503" s="36"/>
      <c r="W1503" s="9"/>
      <c r="X1503" s="8"/>
      <c r="Y1503" s="8"/>
      <c r="Z1503" s="8"/>
      <c r="AA1503" s="8"/>
      <c r="AB1503" s="8"/>
      <c r="AC1503" s="8"/>
      <c r="AD1503" s="8"/>
      <c r="AE1503" s="8"/>
      <c r="AG1503" s="36"/>
      <c r="AH1503" s="36"/>
      <c r="AI1503" s="9"/>
      <c r="AJ1503" s="8"/>
      <c r="AK1503" s="8"/>
      <c r="AL1503" s="8"/>
      <c r="AM1503" s="8"/>
      <c r="AN1503" s="8"/>
      <c r="AO1503" s="8"/>
      <c r="AP1503" s="8"/>
      <c r="AQ1503" s="8"/>
      <c r="AS1503" s="36"/>
      <c r="AT1503" s="36"/>
      <c r="AU1503" s="9"/>
      <c r="AV1503" s="8"/>
      <c r="AW1503" s="8"/>
      <c r="AX1503" s="8"/>
      <c r="AY1503" s="8"/>
      <c r="AZ1503" s="8"/>
      <c r="BA1503" s="8"/>
      <c r="BB1503" s="8"/>
      <c r="BC1503" s="8"/>
    </row>
    <row r="1504" spans="1:55" x14ac:dyDescent="0.25">
      <c r="A1504" s="45">
        <v>55.3</v>
      </c>
      <c r="B1504" s="47" t="b">
        <v>1</v>
      </c>
      <c r="U1504" s="36"/>
      <c r="V1504" s="36"/>
      <c r="W1504" s="9"/>
      <c r="X1504" s="8"/>
      <c r="Y1504" s="8"/>
      <c r="Z1504" s="8"/>
      <c r="AA1504" s="8"/>
      <c r="AB1504" s="8"/>
      <c r="AC1504" s="8"/>
      <c r="AD1504" s="8"/>
      <c r="AE1504" s="8"/>
      <c r="AG1504" s="36"/>
      <c r="AH1504" s="36"/>
      <c r="AI1504" s="9"/>
      <c r="AJ1504" s="8"/>
      <c r="AK1504" s="8"/>
      <c r="AL1504" s="8"/>
      <c r="AM1504" s="8"/>
      <c r="AN1504" s="8"/>
      <c r="AO1504" s="8"/>
      <c r="AP1504" s="8"/>
      <c r="AQ1504" s="8"/>
      <c r="AS1504" s="36"/>
      <c r="AT1504" s="36"/>
      <c r="AU1504" s="9"/>
      <c r="AV1504" s="8"/>
      <c r="AW1504" s="8"/>
      <c r="AX1504" s="8"/>
      <c r="AY1504" s="8"/>
      <c r="AZ1504" s="8"/>
      <c r="BA1504" s="8"/>
      <c r="BB1504" s="8"/>
      <c r="BC1504" s="8"/>
    </row>
    <row r="1505" spans="1:55" x14ac:dyDescent="0.25">
      <c r="A1505" s="45">
        <v>54</v>
      </c>
      <c r="B1505" s="47" t="b">
        <v>1</v>
      </c>
      <c r="U1505" s="36"/>
      <c r="V1505" s="36"/>
      <c r="W1505" s="9"/>
      <c r="X1505" s="8"/>
      <c r="Y1505" s="8"/>
      <c r="Z1505" s="8"/>
      <c r="AA1505" s="8"/>
      <c r="AB1505" s="8"/>
      <c r="AC1505" s="8"/>
      <c r="AD1505" s="8"/>
      <c r="AE1505" s="8"/>
      <c r="AG1505" s="36"/>
      <c r="AH1505" s="36"/>
      <c r="AI1505" s="9"/>
      <c r="AJ1505" s="8"/>
      <c r="AK1505" s="8"/>
      <c r="AL1505" s="8"/>
      <c r="AM1505" s="8"/>
      <c r="AN1505" s="8"/>
      <c r="AO1505" s="8"/>
      <c r="AP1505" s="8"/>
      <c r="AQ1505" s="8"/>
      <c r="AS1505" s="36"/>
      <c r="AT1505" s="36"/>
      <c r="AU1505" s="9"/>
      <c r="AV1505" s="8"/>
      <c r="AW1505" s="8"/>
      <c r="AX1505" s="8"/>
      <c r="AY1505" s="8"/>
      <c r="AZ1505" s="8"/>
      <c r="BA1505" s="8"/>
      <c r="BB1505" s="8"/>
      <c r="BC1505" s="8"/>
    </row>
    <row r="1506" spans="1:55" x14ac:dyDescent="0.25">
      <c r="A1506" s="45">
        <v>50</v>
      </c>
      <c r="B1506" s="47" t="b">
        <v>1</v>
      </c>
      <c r="U1506" s="36"/>
      <c r="V1506" s="36"/>
      <c r="W1506" s="9"/>
      <c r="X1506" s="8"/>
      <c r="Y1506" s="8"/>
      <c r="Z1506" s="8"/>
      <c r="AA1506" s="8"/>
      <c r="AB1506" s="8"/>
      <c r="AC1506" s="8"/>
      <c r="AD1506" s="8"/>
      <c r="AE1506" s="8"/>
      <c r="AG1506" s="36"/>
      <c r="AH1506" s="36"/>
      <c r="AI1506" s="9"/>
      <c r="AJ1506" s="8"/>
      <c r="AK1506" s="8"/>
      <c r="AL1506" s="8"/>
      <c r="AM1506" s="8"/>
      <c r="AN1506" s="8"/>
      <c r="AO1506" s="8"/>
      <c r="AP1506" s="8"/>
      <c r="AQ1506" s="8"/>
      <c r="AS1506" s="36"/>
      <c r="AT1506" s="36"/>
      <c r="AU1506" s="9"/>
      <c r="AV1506" s="8"/>
      <c r="AW1506" s="8"/>
      <c r="AX1506" s="8"/>
      <c r="AY1506" s="8"/>
      <c r="AZ1506" s="8"/>
      <c r="BA1506" s="8"/>
      <c r="BB1506" s="8"/>
      <c r="BC1506" s="8"/>
    </row>
    <row r="1507" spans="1:55" x14ac:dyDescent="0.25">
      <c r="A1507" s="45">
        <v>56</v>
      </c>
      <c r="B1507" s="47" t="b">
        <v>1</v>
      </c>
      <c r="U1507" s="36"/>
      <c r="V1507" s="36"/>
      <c r="W1507" s="9"/>
      <c r="X1507" s="8"/>
      <c r="Y1507" s="8"/>
      <c r="Z1507" s="8"/>
      <c r="AA1507" s="8"/>
      <c r="AB1507" s="8"/>
      <c r="AC1507" s="8"/>
      <c r="AD1507" s="8"/>
      <c r="AE1507" s="8"/>
      <c r="AG1507" s="36"/>
      <c r="AH1507" s="36"/>
      <c r="AI1507" s="9"/>
      <c r="AJ1507" s="8"/>
      <c r="AK1507" s="8"/>
      <c r="AL1507" s="8"/>
      <c r="AM1507" s="8"/>
      <c r="AN1507" s="8"/>
      <c r="AO1507" s="8"/>
      <c r="AP1507" s="8"/>
      <c r="AQ1507" s="8"/>
      <c r="AS1507" s="36"/>
      <c r="AT1507" s="36"/>
      <c r="AU1507" s="9"/>
      <c r="AV1507" s="8"/>
      <c r="AW1507" s="8"/>
      <c r="AX1507" s="8"/>
      <c r="AY1507" s="8"/>
      <c r="AZ1507" s="8"/>
      <c r="BA1507" s="8"/>
      <c r="BB1507" s="8"/>
      <c r="BC1507" s="8"/>
    </row>
    <row r="1508" spans="1:55" x14ac:dyDescent="0.25">
      <c r="A1508" s="45">
        <v>51.5</v>
      </c>
      <c r="B1508" s="47" t="b">
        <v>1</v>
      </c>
      <c r="U1508" s="36"/>
      <c r="V1508" s="36"/>
      <c r="W1508" s="9"/>
      <c r="X1508" s="8"/>
      <c r="Y1508" s="8"/>
      <c r="Z1508" s="8"/>
      <c r="AA1508" s="8"/>
      <c r="AB1508" s="8"/>
      <c r="AC1508" s="8"/>
      <c r="AD1508" s="8"/>
      <c r="AE1508" s="8"/>
      <c r="AG1508" s="36"/>
      <c r="AH1508" s="36"/>
      <c r="AI1508" s="9"/>
      <c r="AJ1508" s="8"/>
      <c r="AK1508" s="8"/>
      <c r="AL1508" s="8"/>
      <c r="AM1508" s="8"/>
      <c r="AN1508" s="8"/>
      <c r="AO1508" s="8"/>
      <c r="AP1508" s="8"/>
      <c r="AQ1508" s="8"/>
      <c r="AS1508" s="36"/>
      <c r="AT1508" s="36"/>
      <c r="AU1508" s="9"/>
      <c r="AV1508" s="8"/>
      <c r="AW1508" s="8"/>
      <c r="AX1508" s="8"/>
      <c r="AY1508" s="8"/>
      <c r="AZ1508" s="8"/>
      <c r="BA1508" s="8"/>
      <c r="BB1508" s="8"/>
      <c r="BC1508" s="8"/>
    </row>
    <row r="1509" spans="1:55" x14ac:dyDescent="0.25">
      <c r="A1509" s="45">
        <v>51.9</v>
      </c>
      <c r="B1509" s="47" t="b">
        <v>1</v>
      </c>
      <c r="U1509" s="36"/>
      <c r="V1509" s="36"/>
      <c r="W1509" s="9"/>
      <c r="X1509" s="8"/>
      <c r="Y1509" s="8"/>
      <c r="Z1509" s="8"/>
      <c r="AA1509" s="8"/>
      <c r="AB1509" s="8"/>
      <c r="AC1509" s="8"/>
      <c r="AD1509" s="8"/>
      <c r="AE1509" s="8"/>
      <c r="AG1509" s="36"/>
      <c r="AH1509" s="36"/>
      <c r="AI1509" s="9"/>
      <c r="AJ1509" s="8"/>
      <c r="AK1509" s="8"/>
      <c r="AL1509" s="8"/>
      <c r="AM1509" s="8"/>
      <c r="AN1509" s="8"/>
      <c r="AO1509" s="8"/>
      <c r="AP1509" s="8"/>
      <c r="AQ1509" s="8"/>
      <c r="AS1509" s="36"/>
      <c r="AT1509" s="36"/>
      <c r="AU1509" s="9"/>
      <c r="AV1509" s="8"/>
      <c r="AW1509" s="8"/>
      <c r="AX1509" s="8"/>
      <c r="AY1509" s="8"/>
      <c r="AZ1509" s="8"/>
      <c r="BA1509" s="8"/>
      <c r="BB1509" s="8"/>
      <c r="BC1509" s="8"/>
    </row>
    <row r="1510" spans="1:55" x14ac:dyDescent="0.25">
      <c r="A1510" s="45">
        <v>72.7</v>
      </c>
      <c r="B1510" s="47" t="b">
        <v>1</v>
      </c>
      <c r="U1510" s="36"/>
      <c r="V1510" s="36"/>
      <c r="W1510" s="9"/>
      <c r="X1510" s="8"/>
      <c r="Y1510" s="8"/>
      <c r="Z1510" s="8"/>
      <c r="AA1510" s="8"/>
      <c r="AB1510" s="8"/>
      <c r="AC1510" s="8"/>
      <c r="AD1510" s="8"/>
      <c r="AE1510" s="8"/>
      <c r="AG1510" s="36"/>
      <c r="AH1510" s="36"/>
      <c r="AI1510" s="9"/>
      <c r="AJ1510" s="8"/>
      <c r="AK1510" s="8"/>
      <c r="AL1510" s="8"/>
      <c r="AM1510" s="8"/>
      <c r="AN1510" s="8"/>
      <c r="AO1510" s="8"/>
      <c r="AP1510" s="8"/>
      <c r="AQ1510" s="8"/>
      <c r="AS1510" s="36"/>
      <c r="AT1510" s="36"/>
      <c r="AU1510" s="9"/>
      <c r="AV1510" s="8"/>
      <c r="AW1510" s="8"/>
      <c r="AX1510" s="8"/>
      <c r="AY1510" s="8"/>
      <c r="AZ1510" s="8"/>
      <c r="BA1510" s="8"/>
      <c r="BB1510" s="8"/>
      <c r="BC1510" s="8"/>
    </row>
    <row r="1511" spans="1:55" x14ac:dyDescent="0.25">
      <c r="A1511" s="45">
        <v>72.400000000000006</v>
      </c>
      <c r="B1511" s="47" t="b">
        <v>1</v>
      </c>
      <c r="U1511" s="36"/>
      <c r="V1511" s="36"/>
      <c r="W1511" s="9"/>
      <c r="X1511" s="8"/>
      <c r="Y1511" s="8"/>
      <c r="Z1511" s="8"/>
      <c r="AA1511" s="8"/>
      <c r="AB1511" s="8"/>
      <c r="AC1511" s="8"/>
      <c r="AD1511" s="8"/>
      <c r="AE1511" s="8"/>
      <c r="AG1511" s="36"/>
      <c r="AH1511" s="36"/>
      <c r="AI1511" s="9"/>
      <c r="AJ1511" s="8"/>
      <c r="AK1511" s="8"/>
      <c r="AL1511" s="8"/>
      <c r="AM1511" s="8"/>
      <c r="AN1511" s="8"/>
      <c r="AO1511" s="8"/>
      <c r="AP1511" s="8"/>
      <c r="AQ1511" s="8"/>
      <c r="AS1511" s="36"/>
      <c r="AT1511" s="36"/>
      <c r="AU1511" s="9"/>
      <c r="AV1511" s="8"/>
      <c r="AW1511" s="8"/>
      <c r="AX1511" s="8"/>
      <c r="AY1511" s="8"/>
      <c r="AZ1511" s="8"/>
      <c r="BA1511" s="8"/>
      <c r="BB1511" s="8"/>
      <c r="BC1511" s="8"/>
    </row>
    <row r="1512" spans="1:55" x14ac:dyDescent="0.25">
      <c r="A1512" s="45">
        <v>72.900000000000006</v>
      </c>
      <c r="B1512" s="47" t="b">
        <v>1</v>
      </c>
      <c r="U1512" s="36"/>
      <c r="V1512" s="36"/>
      <c r="W1512" s="9"/>
      <c r="X1512" s="8"/>
      <c r="Y1512" s="8"/>
      <c r="Z1512" s="8"/>
      <c r="AA1512" s="8"/>
      <c r="AB1512" s="8"/>
      <c r="AC1512" s="8"/>
      <c r="AD1512" s="8"/>
      <c r="AE1512" s="8"/>
      <c r="AG1512" s="36"/>
      <c r="AH1512" s="36"/>
      <c r="AI1512" s="9"/>
      <c r="AJ1512" s="8"/>
      <c r="AK1512" s="8"/>
      <c r="AL1512" s="8"/>
      <c r="AM1512" s="8"/>
      <c r="AN1512" s="8"/>
      <c r="AO1512" s="8"/>
      <c r="AP1512" s="8"/>
      <c r="AQ1512" s="8"/>
      <c r="AS1512" s="36"/>
      <c r="AT1512" s="36"/>
      <c r="AU1512" s="9"/>
      <c r="AV1512" s="8"/>
      <c r="AW1512" s="8"/>
      <c r="AX1512" s="8"/>
      <c r="AY1512" s="8"/>
      <c r="AZ1512" s="8"/>
      <c r="BA1512" s="8"/>
      <c r="BB1512" s="8"/>
      <c r="BC1512" s="8"/>
    </row>
    <row r="1513" spans="1:55" x14ac:dyDescent="0.25">
      <c r="A1513" s="45">
        <v>72.900000000000006</v>
      </c>
      <c r="B1513" s="47" t="b">
        <v>1</v>
      </c>
      <c r="U1513" s="36"/>
      <c r="V1513" s="36"/>
      <c r="W1513" s="9"/>
      <c r="X1513" s="8"/>
      <c r="Y1513" s="8"/>
      <c r="Z1513" s="8"/>
      <c r="AA1513" s="8"/>
      <c r="AB1513" s="8"/>
      <c r="AC1513" s="8"/>
      <c r="AD1513" s="8"/>
      <c r="AE1513" s="8"/>
      <c r="AG1513" s="36"/>
      <c r="AH1513" s="36"/>
      <c r="AI1513" s="9"/>
      <c r="AJ1513" s="8"/>
      <c r="AK1513" s="8"/>
      <c r="AL1513" s="8"/>
      <c r="AM1513" s="8"/>
      <c r="AN1513" s="8"/>
      <c r="AO1513" s="8"/>
      <c r="AP1513" s="8"/>
      <c r="AQ1513" s="8"/>
      <c r="AS1513" s="36"/>
      <c r="AT1513" s="36"/>
      <c r="AU1513" s="9"/>
      <c r="AV1513" s="8"/>
      <c r="AW1513" s="8"/>
      <c r="AX1513" s="8"/>
      <c r="AY1513" s="8"/>
      <c r="AZ1513" s="8"/>
      <c r="BA1513" s="8"/>
      <c r="BB1513" s="8"/>
      <c r="BC1513" s="8"/>
    </row>
    <row r="1514" spans="1:55" x14ac:dyDescent="0.25">
      <c r="A1514" s="45">
        <v>71.3</v>
      </c>
      <c r="B1514" s="47" t="b">
        <v>1</v>
      </c>
      <c r="U1514" s="36"/>
      <c r="V1514" s="36"/>
      <c r="W1514" s="9"/>
      <c r="X1514" s="8"/>
      <c r="Y1514" s="8"/>
      <c r="Z1514" s="8"/>
      <c r="AA1514" s="8"/>
      <c r="AB1514" s="8"/>
      <c r="AC1514" s="8"/>
      <c r="AD1514" s="8"/>
      <c r="AE1514" s="8"/>
      <c r="AG1514" s="36"/>
      <c r="AH1514" s="36"/>
      <c r="AI1514" s="9"/>
      <c r="AJ1514" s="8"/>
      <c r="AK1514" s="8"/>
      <c r="AL1514" s="8"/>
      <c r="AM1514" s="8"/>
      <c r="AN1514" s="8"/>
      <c r="AO1514" s="8"/>
      <c r="AP1514" s="8"/>
      <c r="AQ1514" s="8"/>
      <c r="AS1514" s="36"/>
      <c r="AT1514" s="36"/>
      <c r="AU1514" s="9"/>
      <c r="AV1514" s="8"/>
      <c r="AW1514" s="8"/>
      <c r="AX1514" s="8"/>
      <c r="AY1514" s="8"/>
      <c r="AZ1514" s="8"/>
      <c r="BA1514" s="8"/>
      <c r="BB1514" s="8"/>
      <c r="BC1514" s="8"/>
    </row>
    <row r="1515" spans="1:55" x14ac:dyDescent="0.25">
      <c r="A1515" s="45">
        <v>72.8</v>
      </c>
      <c r="B1515" s="47" t="b">
        <v>1</v>
      </c>
      <c r="U1515" s="36"/>
      <c r="V1515" s="36"/>
      <c r="W1515" s="9"/>
      <c r="X1515" s="8"/>
      <c r="Y1515" s="8"/>
      <c r="Z1515" s="8"/>
      <c r="AA1515" s="8"/>
      <c r="AB1515" s="8"/>
      <c r="AC1515" s="8"/>
      <c r="AD1515" s="8"/>
      <c r="AE1515" s="8"/>
      <c r="AG1515" s="36"/>
      <c r="AH1515" s="36"/>
      <c r="AI1515" s="9"/>
      <c r="AJ1515" s="8"/>
      <c r="AK1515" s="8"/>
      <c r="AL1515" s="8"/>
      <c r="AM1515" s="8"/>
      <c r="AN1515" s="8"/>
      <c r="AO1515" s="8"/>
      <c r="AP1515" s="8"/>
      <c r="AQ1515" s="8"/>
      <c r="AS1515" s="36"/>
      <c r="AT1515" s="36"/>
      <c r="AU1515" s="9"/>
      <c r="AV1515" s="8"/>
      <c r="AW1515" s="8"/>
      <c r="AX1515" s="8"/>
      <c r="AY1515" s="8"/>
      <c r="AZ1515" s="8"/>
      <c r="BA1515" s="8"/>
      <c r="BB1515" s="8"/>
      <c r="BC1515" s="8"/>
    </row>
    <row r="1516" spans="1:55" x14ac:dyDescent="0.25">
      <c r="A1516" s="45">
        <v>72.7</v>
      </c>
      <c r="B1516" s="47" t="b">
        <v>1</v>
      </c>
      <c r="U1516" s="36"/>
      <c r="V1516" s="36"/>
      <c r="W1516" s="9"/>
      <c r="X1516" s="8"/>
      <c r="Y1516" s="8"/>
      <c r="Z1516" s="8"/>
      <c r="AA1516" s="8"/>
      <c r="AB1516" s="8"/>
      <c r="AC1516" s="8"/>
      <c r="AD1516" s="8"/>
      <c r="AE1516" s="8"/>
      <c r="AG1516" s="36"/>
      <c r="AH1516" s="36"/>
      <c r="AI1516" s="9"/>
      <c r="AJ1516" s="8"/>
      <c r="AK1516" s="8"/>
      <c r="AL1516" s="8"/>
      <c r="AM1516" s="8"/>
      <c r="AN1516" s="8"/>
      <c r="AO1516" s="8"/>
      <c r="AP1516" s="8"/>
      <c r="AQ1516" s="8"/>
      <c r="AS1516" s="36"/>
      <c r="AT1516" s="36"/>
      <c r="AU1516" s="9"/>
      <c r="AV1516" s="8"/>
      <c r="AW1516" s="8"/>
      <c r="AX1516" s="8"/>
      <c r="AY1516" s="8"/>
      <c r="AZ1516" s="8"/>
      <c r="BA1516" s="8"/>
      <c r="BB1516" s="8"/>
      <c r="BC1516" s="8"/>
    </row>
    <row r="1517" spans="1:55" x14ac:dyDescent="0.25">
      <c r="A1517" s="45">
        <v>72.599999999999994</v>
      </c>
      <c r="B1517" s="47" t="b">
        <v>1</v>
      </c>
      <c r="U1517" s="36"/>
      <c r="V1517" s="36"/>
      <c r="W1517" s="9"/>
      <c r="X1517" s="8"/>
      <c r="Y1517" s="8"/>
      <c r="Z1517" s="8"/>
      <c r="AA1517" s="8"/>
      <c r="AB1517" s="8"/>
      <c r="AC1517" s="8"/>
      <c r="AD1517" s="8"/>
      <c r="AE1517" s="8"/>
      <c r="AG1517" s="36"/>
      <c r="AH1517" s="36"/>
      <c r="AI1517" s="9"/>
      <c r="AJ1517" s="8"/>
      <c r="AK1517" s="8"/>
      <c r="AL1517" s="8"/>
      <c r="AM1517" s="8"/>
      <c r="AN1517" s="8"/>
      <c r="AO1517" s="8"/>
      <c r="AP1517" s="8"/>
      <c r="AQ1517" s="8"/>
      <c r="AS1517" s="36"/>
      <c r="AT1517" s="36"/>
      <c r="AU1517" s="9"/>
      <c r="AV1517" s="8"/>
      <c r="AW1517" s="8"/>
      <c r="AX1517" s="8"/>
      <c r="AY1517" s="8"/>
      <c r="AZ1517" s="8"/>
      <c r="BA1517" s="8"/>
      <c r="BB1517" s="8"/>
      <c r="BC1517" s="8"/>
    </row>
    <row r="1518" spans="1:55" x14ac:dyDescent="0.25">
      <c r="A1518" s="45">
        <v>72.5</v>
      </c>
      <c r="B1518" s="47" t="b">
        <v>1</v>
      </c>
      <c r="U1518" s="36"/>
      <c r="V1518" s="36"/>
      <c r="W1518" s="9"/>
      <c r="X1518" s="8"/>
      <c r="Y1518" s="8"/>
      <c r="Z1518" s="8"/>
      <c r="AA1518" s="8"/>
      <c r="AB1518" s="8"/>
      <c r="AC1518" s="8"/>
      <c r="AD1518" s="8"/>
      <c r="AE1518" s="8"/>
      <c r="AG1518" s="36"/>
      <c r="AH1518" s="36"/>
      <c r="AI1518" s="9"/>
      <c r="AJ1518" s="8"/>
      <c r="AK1518" s="8"/>
      <c r="AL1518" s="8"/>
      <c r="AM1518" s="8"/>
      <c r="AN1518" s="8"/>
      <c r="AO1518" s="8"/>
      <c r="AP1518" s="8"/>
      <c r="AQ1518" s="8"/>
      <c r="AS1518" s="36"/>
      <c r="AT1518" s="36"/>
      <c r="AU1518" s="9"/>
      <c r="AV1518" s="8"/>
      <c r="AW1518" s="8"/>
      <c r="AX1518" s="8"/>
      <c r="AY1518" s="8"/>
      <c r="AZ1518" s="8"/>
      <c r="BA1518" s="8"/>
      <c r="BB1518" s="8"/>
      <c r="BC1518" s="8"/>
    </row>
    <row r="1519" spans="1:55" x14ac:dyDescent="0.25">
      <c r="A1519" s="45">
        <v>72.2</v>
      </c>
      <c r="B1519" s="47" t="b">
        <v>1</v>
      </c>
      <c r="U1519" s="36"/>
      <c r="V1519" s="36"/>
      <c r="W1519" s="9"/>
      <c r="X1519" s="8"/>
      <c r="Y1519" s="8"/>
      <c r="Z1519" s="8"/>
      <c r="AA1519" s="8"/>
      <c r="AB1519" s="8"/>
      <c r="AC1519" s="8"/>
      <c r="AD1519" s="8"/>
      <c r="AE1519" s="8"/>
      <c r="AG1519" s="36"/>
      <c r="AH1519" s="36"/>
      <c r="AI1519" s="9"/>
      <c r="AJ1519" s="8"/>
      <c r="AK1519" s="8"/>
      <c r="AL1519" s="8"/>
      <c r="AM1519" s="8"/>
      <c r="AN1519" s="8"/>
      <c r="AO1519" s="8"/>
      <c r="AP1519" s="8"/>
      <c r="AQ1519" s="8"/>
      <c r="AS1519" s="36"/>
      <c r="AT1519" s="36"/>
      <c r="AU1519" s="9"/>
      <c r="AV1519" s="8"/>
      <c r="AW1519" s="8"/>
      <c r="AX1519" s="8"/>
      <c r="AY1519" s="8"/>
      <c r="AZ1519" s="8"/>
      <c r="BA1519" s="8"/>
      <c r="BB1519" s="8"/>
      <c r="BC1519" s="8"/>
    </row>
    <row r="1520" spans="1:55" x14ac:dyDescent="0.25">
      <c r="A1520" s="45">
        <v>71.900000000000006</v>
      </c>
      <c r="B1520" s="47" t="b">
        <v>1</v>
      </c>
      <c r="U1520" s="36"/>
      <c r="V1520" s="36"/>
      <c r="W1520" s="9"/>
      <c r="X1520" s="8"/>
      <c r="Y1520" s="8"/>
      <c r="Z1520" s="8"/>
      <c r="AA1520" s="8"/>
      <c r="AB1520" s="8"/>
      <c r="AC1520" s="8"/>
      <c r="AD1520" s="8"/>
      <c r="AE1520" s="8"/>
      <c r="AG1520" s="36"/>
      <c r="AH1520" s="36"/>
      <c r="AI1520" s="9"/>
      <c r="AJ1520" s="8"/>
      <c r="AK1520" s="8"/>
      <c r="AL1520" s="8"/>
      <c r="AM1520" s="8"/>
      <c r="AN1520" s="8"/>
      <c r="AO1520" s="8"/>
      <c r="AP1520" s="8"/>
      <c r="AQ1520" s="8"/>
      <c r="AS1520" s="36"/>
      <c r="AT1520" s="36"/>
      <c r="AU1520" s="9"/>
      <c r="AV1520" s="8"/>
      <c r="AW1520" s="8"/>
      <c r="AX1520" s="8"/>
      <c r="AY1520" s="8"/>
      <c r="AZ1520" s="8"/>
      <c r="BA1520" s="8"/>
      <c r="BB1520" s="8"/>
      <c r="BC1520" s="8"/>
    </row>
    <row r="1521" spans="1:55" x14ac:dyDescent="0.25">
      <c r="A1521" s="45">
        <v>71.5</v>
      </c>
      <c r="B1521" s="47" t="b">
        <v>1</v>
      </c>
      <c r="U1521" s="36"/>
      <c r="V1521" s="36"/>
      <c r="W1521" s="9"/>
      <c r="X1521" s="8"/>
      <c r="Y1521" s="8"/>
      <c r="Z1521" s="8"/>
      <c r="AA1521" s="8"/>
      <c r="AB1521" s="8"/>
      <c r="AC1521" s="8"/>
      <c r="AD1521" s="8"/>
      <c r="AE1521" s="8"/>
      <c r="AG1521" s="36"/>
      <c r="AH1521" s="36"/>
      <c r="AI1521" s="9"/>
      <c r="AJ1521" s="8"/>
      <c r="AK1521" s="8"/>
      <c r="AL1521" s="8"/>
      <c r="AM1521" s="8"/>
      <c r="AN1521" s="8"/>
      <c r="AO1521" s="8"/>
      <c r="AP1521" s="8"/>
      <c r="AQ1521" s="8"/>
      <c r="AS1521" s="36"/>
      <c r="AT1521" s="36"/>
      <c r="AU1521" s="9"/>
      <c r="AV1521" s="8"/>
      <c r="AW1521" s="8"/>
      <c r="AX1521" s="8"/>
      <c r="AY1521" s="8"/>
      <c r="AZ1521" s="8"/>
      <c r="BA1521" s="8"/>
      <c r="BB1521" s="8"/>
      <c r="BC1521" s="8"/>
    </row>
    <row r="1522" spans="1:55" x14ac:dyDescent="0.25">
      <c r="A1522" s="45">
        <v>71.3</v>
      </c>
      <c r="B1522" s="47" t="b">
        <v>1</v>
      </c>
      <c r="U1522" s="36"/>
      <c r="V1522" s="36"/>
      <c r="W1522" s="9"/>
      <c r="X1522" s="8"/>
      <c r="Y1522" s="8"/>
      <c r="Z1522" s="8"/>
      <c r="AA1522" s="8"/>
      <c r="AB1522" s="8"/>
      <c r="AC1522" s="8"/>
      <c r="AD1522" s="8"/>
      <c r="AE1522" s="8"/>
      <c r="AG1522" s="36"/>
      <c r="AH1522" s="36"/>
      <c r="AI1522" s="9"/>
      <c r="AJ1522" s="8"/>
      <c r="AK1522" s="8"/>
      <c r="AL1522" s="8"/>
      <c r="AM1522" s="8"/>
      <c r="AN1522" s="8"/>
      <c r="AO1522" s="8"/>
      <c r="AP1522" s="8"/>
      <c r="AQ1522" s="8"/>
      <c r="AS1522" s="36"/>
      <c r="AT1522" s="36"/>
      <c r="AU1522" s="9"/>
      <c r="AV1522" s="8"/>
      <c r="AW1522" s="8"/>
      <c r="AX1522" s="8"/>
      <c r="AY1522" s="8"/>
      <c r="AZ1522" s="8"/>
      <c r="BA1522" s="8"/>
      <c r="BB1522" s="8"/>
      <c r="BC1522" s="8"/>
    </row>
    <row r="1523" spans="1:55" x14ac:dyDescent="0.25">
      <c r="A1523" s="45">
        <v>71.099999999999994</v>
      </c>
      <c r="B1523" s="47" t="b">
        <v>1</v>
      </c>
      <c r="U1523" s="36"/>
      <c r="V1523" s="36"/>
      <c r="W1523" s="9"/>
      <c r="X1523" s="8"/>
      <c r="Y1523" s="8"/>
      <c r="Z1523" s="8"/>
      <c r="AA1523" s="8"/>
      <c r="AB1523" s="8"/>
      <c r="AC1523" s="8"/>
      <c r="AD1523" s="8"/>
      <c r="AE1523" s="8"/>
      <c r="AG1523" s="36"/>
      <c r="AH1523" s="36"/>
      <c r="AI1523" s="9"/>
      <c r="AJ1523" s="8"/>
      <c r="AK1523" s="8"/>
      <c r="AL1523" s="8"/>
      <c r="AM1523" s="8"/>
      <c r="AN1523" s="8"/>
      <c r="AO1523" s="8"/>
      <c r="AP1523" s="8"/>
      <c r="AQ1523" s="8"/>
      <c r="AS1523" s="36"/>
      <c r="AT1523" s="36"/>
      <c r="AU1523" s="9"/>
      <c r="AV1523" s="8"/>
      <c r="AW1523" s="8"/>
      <c r="AX1523" s="8"/>
      <c r="AY1523" s="8"/>
      <c r="AZ1523" s="8"/>
      <c r="BA1523" s="8"/>
      <c r="BB1523" s="8"/>
      <c r="BC1523" s="8"/>
    </row>
    <row r="1524" spans="1:55" x14ac:dyDescent="0.25">
      <c r="A1524" s="45">
        <v>71</v>
      </c>
      <c r="B1524" s="47" t="b">
        <v>1</v>
      </c>
      <c r="U1524" s="36"/>
      <c r="V1524" s="36"/>
      <c r="W1524" s="9"/>
      <c r="X1524" s="8"/>
      <c r="Y1524" s="8"/>
      <c r="Z1524" s="8"/>
      <c r="AA1524" s="8"/>
      <c r="AB1524" s="8"/>
      <c r="AC1524" s="8"/>
      <c r="AD1524" s="8"/>
      <c r="AE1524" s="8"/>
      <c r="AG1524" s="36"/>
      <c r="AH1524" s="36"/>
      <c r="AI1524" s="9"/>
      <c r="AJ1524" s="8"/>
      <c r="AK1524" s="8"/>
      <c r="AL1524" s="8"/>
      <c r="AM1524" s="8"/>
      <c r="AN1524" s="8"/>
      <c r="AO1524" s="8"/>
      <c r="AP1524" s="8"/>
      <c r="AQ1524" s="8"/>
      <c r="AS1524" s="36"/>
      <c r="AT1524" s="36"/>
      <c r="AU1524" s="9"/>
      <c r="AV1524" s="8"/>
      <c r="AW1524" s="8"/>
      <c r="AX1524" s="8"/>
      <c r="AY1524" s="8"/>
      <c r="AZ1524" s="8"/>
      <c r="BA1524" s="8"/>
      <c r="BB1524" s="8"/>
      <c r="BC1524" s="8"/>
    </row>
    <row r="1525" spans="1:55" x14ac:dyDescent="0.25">
      <c r="A1525" s="45">
        <v>78</v>
      </c>
      <c r="B1525" s="47" t="b">
        <v>1</v>
      </c>
      <c r="U1525" s="36"/>
      <c r="V1525" s="36"/>
      <c r="W1525" s="9"/>
      <c r="X1525" s="8"/>
      <c r="Y1525" s="8"/>
      <c r="Z1525" s="8"/>
      <c r="AA1525" s="8"/>
      <c r="AB1525" s="8"/>
      <c r="AC1525" s="8"/>
      <c r="AD1525" s="8"/>
      <c r="AE1525" s="8"/>
      <c r="AG1525" s="36"/>
      <c r="AH1525" s="36"/>
      <c r="AI1525" s="9"/>
      <c r="AJ1525" s="8"/>
      <c r="AK1525" s="8"/>
      <c r="AL1525" s="8"/>
      <c r="AM1525" s="8"/>
      <c r="AN1525" s="8"/>
      <c r="AO1525" s="8"/>
      <c r="AP1525" s="8"/>
      <c r="AQ1525" s="8"/>
      <c r="AS1525" s="36"/>
      <c r="AT1525" s="36"/>
      <c r="AU1525" s="9"/>
      <c r="AV1525" s="8"/>
      <c r="AW1525" s="8"/>
      <c r="AX1525" s="8"/>
      <c r="AY1525" s="8"/>
      <c r="AZ1525" s="8"/>
      <c r="BA1525" s="8"/>
      <c r="BB1525" s="8"/>
      <c r="BC1525" s="8"/>
    </row>
    <row r="1526" spans="1:55" x14ac:dyDescent="0.25">
      <c r="A1526" s="45">
        <v>73.599999999999994</v>
      </c>
      <c r="B1526" s="47" t="b">
        <v>1</v>
      </c>
      <c r="U1526" s="36"/>
      <c r="V1526" s="36"/>
      <c r="W1526" s="9"/>
      <c r="X1526" s="8"/>
      <c r="Y1526" s="8"/>
      <c r="Z1526" s="8"/>
      <c r="AA1526" s="8"/>
      <c r="AB1526" s="8"/>
      <c r="AC1526" s="8"/>
      <c r="AD1526" s="8"/>
      <c r="AE1526" s="8"/>
      <c r="AG1526" s="36"/>
      <c r="AH1526" s="36"/>
      <c r="AI1526" s="9"/>
      <c r="AJ1526" s="8"/>
      <c r="AK1526" s="8"/>
      <c r="AL1526" s="8"/>
      <c r="AM1526" s="8"/>
      <c r="AN1526" s="8"/>
      <c r="AO1526" s="8"/>
      <c r="AP1526" s="8"/>
      <c r="AQ1526" s="8"/>
      <c r="AS1526" s="36"/>
      <c r="AT1526" s="36"/>
      <c r="AU1526" s="9"/>
      <c r="AV1526" s="8"/>
      <c r="AW1526" s="8"/>
      <c r="AX1526" s="8"/>
      <c r="AY1526" s="8"/>
      <c r="AZ1526" s="8"/>
      <c r="BA1526" s="8"/>
      <c r="BB1526" s="8"/>
      <c r="BC1526" s="8"/>
    </row>
    <row r="1527" spans="1:55" x14ac:dyDescent="0.25">
      <c r="A1527" s="45">
        <v>73.400000000000006</v>
      </c>
      <c r="B1527" s="47" t="b">
        <v>1</v>
      </c>
      <c r="U1527" s="36"/>
      <c r="V1527" s="36"/>
      <c r="W1527" s="9"/>
      <c r="X1527" s="8"/>
      <c r="Y1527" s="8"/>
      <c r="Z1527" s="8"/>
      <c r="AA1527" s="8"/>
      <c r="AB1527" s="8"/>
      <c r="AC1527" s="8"/>
      <c r="AD1527" s="8"/>
      <c r="AE1527" s="8"/>
      <c r="AG1527" s="36"/>
      <c r="AH1527" s="36"/>
      <c r="AI1527" s="9"/>
      <c r="AJ1527" s="8"/>
      <c r="AK1527" s="8"/>
      <c r="AL1527" s="8"/>
      <c r="AM1527" s="8"/>
      <c r="AN1527" s="8"/>
      <c r="AO1527" s="8"/>
      <c r="AP1527" s="8"/>
      <c r="AQ1527" s="8"/>
      <c r="AS1527" s="36"/>
      <c r="AT1527" s="36"/>
      <c r="AU1527" s="9"/>
      <c r="AV1527" s="8"/>
      <c r="AW1527" s="8"/>
      <c r="AX1527" s="8"/>
      <c r="AY1527" s="8"/>
      <c r="AZ1527" s="8"/>
      <c r="BA1527" s="8"/>
      <c r="BB1527" s="8"/>
      <c r="BC1527" s="8"/>
    </row>
    <row r="1528" spans="1:55" x14ac:dyDescent="0.25">
      <c r="A1528" s="45">
        <v>73</v>
      </c>
      <c r="B1528" s="47" t="b">
        <v>1</v>
      </c>
      <c r="U1528" s="36"/>
      <c r="V1528" s="36"/>
      <c r="W1528" s="9"/>
      <c r="X1528" s="8"/>
      <c r="Y1528" s="8"/>
      <c r="Z1528" s="8"/>
      <c r="AA1528" s="8"/>
      <c r="AB1528" s="8"/>
      <c r="AC1528" s="8"/>
      <c r="AD1528" s="8"/>
      <c r="AE1528" s="8"/>
      <c r="AG1528" s="36"/>
      <c r="AH1528" s="36"/>
      <c r="AI1528" s="9"/>
      <c r="AJ1528" s="8"/>
      <c r="AK1528" s="8"/>
      <c r="AL1528" s="8"/>
      <c r="AM1528" s="8"/>
      <c r="AN1528" s="8"/>
      <c r="AO1528" s="8"/>
      <c r="AP1528" s="8"/>
      <c r="AQ1528" s="8"/>
      <c r="AS1528" s="36"/>
      <c r="AT1528" s="36"/>
      <c r="AU1528" s="9"/>
      <c r="AV1528" s="8"/>
      <c r="AW1528" s="8"/>
      <c r="AX1528" s="8"/>
      <c r="AY1528" s="8"/>
      <c r="AZ1528" s="8"/>
      <c r="BA1528" s="8"/>
      <c r="BB1528" s="8"/>
      <c r="BC1528" s="8"/>
    </row>
    <row r="1529" spans="1:55" x14ac:dyDescent="0.25">
      <c r="A1529" s="45">
        <v>73</v>
      </c>
      <c r="B1529" s="47" t="b">
        <v>1</v>
      </c>
      <c r="U1529" s="36"/>
      <c r="V1529" s="36"/>
      <c r="W1529" s="9"/>
      <c r="X1529" s="8"/>
      <c r="Y1529" s="8"/>
      <c r="Z1529" s="8"/>
      <c r="AA1529" s="8"/>
      <c r="AB1529" s="8"/>
      <c r="AC1529" s="8"/>
      <c r="AD1529" s="8"/>
      <c r="AE1529" s="8"/>
      <c r="AG1529" s="36"/>
      <c r="AH1529" s="36"/>
      <c r="AI1529" s="9"/>
      <c r="AJ1529" s="8"/>
      <c r="AK1529" s="8"/>
      <c r="AL1529" s="8"/>
      <c r="AM1529" s="8"/>
      <c r="AN1529" s="8"/>
      <c r="AO1529" s="8"/>
      <c r="AP1529" s="8"/>
      <c r="AQ1529" s="8"/>
      <c r="AS1529" s="36"/>
      <c r="AT1529" s="36"/>
      <c r="AU1529" s="9"/>
      <c r="AV1529" s="8"/>
      <c r="AW1529" s="8"/>
      <c r="AX1529" s="8"/>
      <c r="AY1529" s="8"/>
      <c r="AZ1529" s="8"/>
      <c r="BA1529" s="8"/>
      <c r="BB1529" s="8"/>
      <c r="BC1529" s="8"/>
    </row>
    <row r="1530" spans="1:55" x14ac:dyDescent="0.25">
      <c r="A1530" s="45">
        <v>72.8</v>
      </c>
      <c r="B1530" s="47" t="b">
        <v>1</v>
      </c>
      <c r="U1530" s="36"/>
      <c r="V1530" s="36"/>
      <c r="W1530" s="9"/>
      <c r="X1530" s="8"/>
      <c r="Y1530" s="8"/>
      <c r="Z1530" s="8"/>
      <c r="AA1530" s="8"/>
      <c r="AB1530" s="8"/>
      <c r="AC1530" s="8"/>
      <c r="AD1530" s="8"/>
      <c r="AE1530" s="8"/>
      <c r="AG1530" s="36"/>
      <c r="AH1530" s="36"/>
      <c r="AI1530" s="9"/>
      <c r="AJ1530" s="8"/>
      <c r="AK1530" s="8"/>
      <c r="AL1530" s="8"/>
      <c r="AM1530" s="8"/>
      <c r="AN1530" s="8"/>
      <c r="AO1530" s="8"/>
      <c r="AP1530" s="8"/>
      <c r="AQ1530" s="8"/>
      <c r="AS1530" s="36"/>
      <c r="AT1530" s="36"/>
      <c r="AU1530" s="9"/>
      <c r="AV1530" s="8"/>
      <c r="AW1530" s="8"/>
      <c r="AX1530" s="8"/>
      <c r="AY1530" s="8"/>
      <c r="AZ1530" s="8"/>
      <c r="BA1530" s="8"/>
      <c r="BB1530" s="8"/>
      <c r="BC1530" s="8"/>
    </row>
    <row r="1531" spans="1:55" x14ac:dyDescent="0.25">
      <c r="A1531" s="45">
        <v>72.400000000000006</v>
      </c>
      <c r="B1531" s="47" t="b">
        <v>1</v>
      </c>
      <c r="U1531" s="36"/>
      <c r="V1531" s="36"/>
      <c r="W1531" s="9"/>
      <c r="X1531" s="8"/>
      <c r="Y1531" s="8"/>
      <c r="Z1531" s="8"/>
      <c r="AA1531" s="8"/>
      <c r="AB1531" s="8"/>
      <c r="AC1531" s="8"/>
      <c r="AD1531" s="8"/>
      <c r="AE1531" s="8"/>
      <c r="AG1531" s="36"/>
      <c r="AH1531" s="36"/>
      <c r="AI1531" s="9"/>
      <c r="AJ1531" s="8"/>
      <c r="AK1531" s="8"/>
      <c r="AL1531" s="8"/>
      <c r="AM1531" s="8"/>
      <c r="AN1531" s="8"/>
      <c r="AO1531" s="8"/>
      <c r="AP1531" s="8"/>
      <c r="AQ1531" s="8"/>
      <c r="AS1531" s="36"/>
      <c r="AT1531" s="36"/>
      <c r="AU1531" s="9"/>
      <c r="AV1531" s="8"/>
      <c r="AW1531" s="8"/>
      <c r="AX1531" s="8"/>
      <c r="AY1531" s="8"/>
      <c r="AZ1531" s="8"/>
      <c r="BA1531" s="8"/>
      <c r="BB1531" s="8"/>
      <c r="BC1531" s="8"/>
    </row>
    <row r="1532" spans="1:55" x14ac:dyDescent="0.25">
      <c r="A1532" s="45">
        <v>72.2</v>
      </c>
      <c r="B1532" s="47" t="b">
        <v>1</v>
      </c>
      <c r="U1532" s="36"/>
      <c r="V1532" s="36"/>
      <c r="W1532" s="9"/>
      <c r="X1532" s="8"/>
      <c r="Y1532" s="8"/>
      <c r="Z1532" s="8"/>
      <c r="AA1532" s="8"/>
      <c r="AB1532" s="8"/>
      <c r="AC1532" s="8"/>
      <c r="AD1532" s="8"/>
      <c r="AE1532" s="8"/>
      <c r="AG1532" s="36"/>
      <c r="AH1532" s="36"/>
      <c r="AI1532" s="9"/>
      <c r="AJ1532" s="8"/>
      <c r="AK1532" s="8"/>
      <c r="AL1532" s="8"/>
      <c r="AM1532" s="8"/>
      <c r="AN1532" s="8"/>
      <c r="AO1532" s="8"/>
      <c r="AP1532" s="8"/>
      <c r="AQ1532" s="8"/>
      <c r="AS1532" s="36"/>
      <c r="AT1532" s="36"/>
      <c r="AU1532" s="9"/>
      <c r="AV1532" s="8"/>
      <c r="AW1532" s="8"/>
      <c r="AX1532" s="8"/>
      <c r="AY1532" s="8"/>
      <c r="AZ1532" s="8"/>
      <c r="BA1532" s="8"/>
      <c r="BB1532" s="8"/>
      <c r="BC1532" s="8"/>
    </row>
    <row r="1533" spans="1:55" x14ac:dyDescent="0.25">
      <c r="A1533" s="45">
        <v>71.099999999999994</v>
      </c>
      <c r="B1533" s="47" t="b">
        <v>1</v>
      </c>
      <c r="U1533" s="36"/>
      <c r="V1533" s="36"/>
      <c r="W1533" s="9"/>
      <c r="X1533" s="8"/>
      <c r="Y1533" s="8"/>
      <c r="Z1533" s="8"/>
      <c r="AA1533" s="8"/>
      <c r="AB1533" s="8"/>
      <c r="AC1533" s="8"/>
      <c r="AD1533" s="8"/>
      <c r="AE1533" s="8"/>
      <c r="AG1533" s="36"/>
      <c r="AH1533" s="36"/>
      <c r="AI1533" s="9"/>
      <c r="AJ1533" s="8"/>
      <c r="AK1533" s="8"/>
      <c r="AL1533" s="8"/>
      <c r="AM1533" s="8"/>
      <c r="AN1533" s="8"/>
      <c r="AO1533" s="8"/>
      <c r="AP1533" s="8"/>
      <c r="AQ1533" s="8"/>
      <c r="AS1533" s="36"/>
      <c r="AT1533" s="36"/>
      <c r="AU1533" s="9"/>
      <c r="AV1533" s="8"/>
      <c r="AW1533" s="8"/>
      <c r="AX1533" s="8"/>
      <c r="AY1533" s="8"/>
      <c r="AZ1533" s="8"/>
      <c r="BA1533" s="8"/>
      <c r="BB1533" s="8"/>
      <c r="BC1533" s="8"/>
    </row>
    <row r="1534" spans="1:55" x14ac:dyDescent="0.25">
      <c r="A1534" s="45">
        <v>72</v>
      </c>
      <c r="B1534" s="47" t="b">
        <v>1</v>
      </c>
      <c r="U1534" s="36"/>
      <c r="V1534" s="36"/>
      <c r="W1534" s="9"/>
      <c r="X1534" s="8"/>
      <c r="Y1534" s="8"/>
      <c r="Z1534" s="8"/>
      <c r="AA1534" s="8"/>
      <c r="AB1534" s="8"/>
      <c r="AC1534" s="8"/>
      <c r="AD1534" s="8"/>
      <c r="AE1534" s="8"/>
      <c r="AG1534" s="36"/>
      <c r="AH1534" s="36"/>
      <c r="AI1534" s="9"/>
      <c r="AJ1534" s="8"/>
      <c r="AK1534" s="8"/>
      <c r="AL1534" s="8"/>
      <c r="AM1534" s="8"/>
      <c r="AN1534" s="8"/>
      <c r="AO1534" s="8"/>
      <c r="AP1534" s="8"/>
      <c r="AQ1534" s="8"/>
      <c r="AS1534" s="36"/>
      <c r="AT1534" s="36"/>
      <c r="AU1534" s="9"/>
      <c r="AV1534" s="8"/>
      <c r="AW1534" s="8"/>
      <c r="AX1534" s="8"/>
      <c r="AY1534" s="8"/>
      <c r="AZ1534" s="8"/>
      <c r="BA1534" s="8"/>
      <c r="BB1534" s="8"/>
      <c r="BC1534" s="8"/>
    </row>
    <row r="1535" spans="1:55" x14ac:dyDescent="0.25">
      <c r="A1535" s="45">
        <v>76</v>
      </c>
      <c r="B1535" s="47" t="b">
        <v>1</v>
      </c>
      <c r="U1535" s="36"/>
      <c r="V1535" s="36"/>
      <c r="W1535" s="9"/>
      <c r="X1535" s="8"/>
      <c r="Y1535" s="8"/>
      <c r="Z1535" s="8"/>
      <c r="AA1535" s="8"/>
      <c r="AB1535" s="8"/>
      <c r="AC1535" s="8"/>
      <c r="AD1535" s="8"/>
      <c r="AE1535" s="8"/>
      <c r="AG1535" s="36"/>
      <c r="AH1535" s="36"/>
      <c r="AI1535" s="9"/>
      <c r="AJ1535" s="8"/>
      <c r="AK1535" s="8"/>
      <c r="AL1535" s="8"/>
      <c r="AM1535" s="8"/>
      <c r="AN1535" s="8"/>
      <c r="AO1535" s="8"/>
      <c r="AP1535" s="8"/>
      <c r="AQ1535" s="8"/>
      <c r="AS1535" s="36"/>
      <c r="AT1535" s="36"/>
      <c r="AU1535" s="9"/>
      <c r="AV1535" s="8"/>
      <c r="AW1535" s="8"/>
      <c r="AX1535" s="8"/>
      <c r="AY1535" s="8"/>
      <c r="AZ1535" s="8"/>
      <c r="BA1535" s="8"/>
      <c r="BB1535" s="8"/>
      <c r="BC1535" s="8"/>
    </row>
    <row r="1536" spans="1:55" x14ac:dyDescent="0.25">
      <c r="A1536" s="45">
        <v>78</v>
      </c>
      <c r="B1536" s="47" t="b">
        <v>1</v>
      </c>
      <c r="U1536" s="36"/>
      <c r="V1536" s="36"/>
      <c r="W1536" s="9"/>
      <c r="X1536" s="8"/>
      <c r="Y1536" s="8"/>
      <c r="Z1536" s="8"/>
      <c r="AA1536" s="8"/>
      <c r="AB1536" s="8"/>
      <c r="AC1536" s="8"/>
      <c r="AD1536" s="8"/>
      <c r="AE1536" s="8"/>
      <c r="AG1536" s="36"/>
      <c r="AH1536" s="36"/>
      <c r="AI1536" s="9"/>
      <c r="AJ1536" s="8"/>
      <c r="AK1536" s="8"/>
      <c r="AL1536" s="8"/>
      <c r="AM1536" s="8"/>
      <c r="AN1536" s="8"/>
      <c r="AO1536" s="8"/>
      <c r="AP1536" s="8"/>
      <c r="AQ1536" s="8"/>
      <c r="AS1536" s="36"/>
      <c r="AT1536" s="36"/>
      <c r="AU1536" s="9"/>
      <c r="AV1536" s="8"/>
      <c r="AW1536" s="8"/>
      <c r="AX1536" s="8"/>
      <c r="AY1536" s="8"/>
      <c r="AZ1536" s="8"/>
      <c r="BA1536" s="8"/>
      <c r="BB1536" s="8"/>
      <c r="BC1536" s="8"/>
    </row>
    <row r="1537" spans="1:55" x14ac:dyDescent="0.25">
      <c r="A1537" s="45">
        <v>71.599999999999994</v>
      </c>
      <c r="B1537" s="47" t="b">
        <v>1</v>
      </c>
      <c r="U1537" s="36"/>
      <c r="V1537" s="36"/>
      <c r="W1537" s="9"/>
      <c r="X1537" s="8"/>
      <c r="Y1537" s="8"/>
      <c r="Z1537" s="8"/>
      <c r="AA1537" s="8"/>
      <c r="AB1537" s="8"/>
      <c r="AC1537" s="8"/>
      <c r="AD1537" s="8"/>
      <c r="AE1537" s="8"/>
      <c r="AG1537" s="36"/>
      <c r="AH1537" s="36"/>
      <c r="AI1537" s="9"/>
      <c r="AJ1537" s="8"/>
      <c r="AK1537" s="8"/>
      <c r="AL1537" s="8"/>
      <c r="AM1537" s="8"/>
      <c r="AN1537" s="8"/>
      <c r="AO1537" s="8"/>
      <c r="AP1537" s="8"/>
      <c r="AQ1537" s="8"/>
      <c r="AS1537" s="36"/>
      <c r="AT1537" s="36"/>
      <c r="AU1537" s="9"/>
      <c r="AV1537" s="8"/>
      <c r="AW1537" s="8"/>
      <c r="AX1537" s="8"/>
      <c r="AY1537" s="8"/>
      <c r="AZ1537" s="8"/>
      <c r="BA1537" s="8"/>
      <c r="BB1537" s="8"/>
      <c r="BC1537" s="8"/>
    </row>
    <row r="1538" spans="1:55" x14ac:dyDescent="0.25">
      <c r="A1538" s="45">
        <v>71.599999999999994</v>
      </c>
      <c r="B1538" s="47" t="b">
        <v>1</v>
      </c>
      <c r="U1538" s="36"/>
      <c r="V1538" s="36"/>
      <c r="W1538" s="9"/>
      <c r="X1538" s="8"/>
      <c r="Y1538" s="8"/>
      <c r="Z1538" s="8"/>
      <c r="AA1538" s="8"/>
      <c r="AB1538" s="8"/>
      <c r="AC1538" s="8"/>
      <c r="AD1538" s="8"/>
      <c r="AE1538" s="8"/>
      <c r="AG1538" s="36"/>
      <c r="AH1538" s="36"/>
      <c r="AI1538" s="9"/>
      <c r="AJ1538" s="8"/>
      <c r="AK1538" s="8"/>
      <c r="AL1538" s="8"/>
      <c r="AM1538" s="8"/>
      <c r="AN1538" s="8"/>
      <c r="AO1538" s="8"/>
      <c r="AP1538" s="8"/>
      <c r="AQ1538" s="8"/>
      <c r="AS1538" s="36"/>
      <c r="AT1538" s="36"/>
      <c r="AU1538" s="9"/>
      <c r="AV1538" s="8"/>
      <c r="AW1538" s="8"/>
      <c r="AX1538" s="8"/>
      <c r="AY1538" s="8"/>
      <c r="AZ1538" s="8"/>
      <c r="BA1538" s="8"/>
      <c r="BB1538" s="8"/>
      <c r="BC1538" s="8"/>
    </row>
    <row r="1539" spans="1:55" x14ac:dyDescent="0.25">
      <c r="A1539" s="45">
        <v>71.400000000000006</v>
      </c>
      <c r="B1539" s="47" t="b">
        <v>1</v>
      </c>
      <c r="U1539" s="36"/>
      <c r="V1539" s="36"/>
      <c r="W1539" s="9"/>
      <c r="X1539" s="8"/>
      <c r="Y1539" s="8"/>
      <c r="Z1539" s="8"/>
      <c r="AA1539" s="8"/>
      <c r="AB1539" s="8"/>
      <c r="AC1539" s="8"/>
      <c r="AD1539" s="8"/>
      <c r="AE1539" s="8"/>
      <c r="AG1539" s="36"/>
      <c r="AH1539" s="36"/>
      <c r="AI1539" s="9"/>
      <c r="AJ1539" s="8"/>
      <c r="AK1539" s="8"/>
      <c r="AL1539" s="8"/>
      <c r="AM1539" s="8"/>
      <c r="AN1539" s="8"/>
      <c r="AO1539" s="8"/>
      <c r="AP1539" s="8"/>
      <c r="AQ1539" s="8"/>
      <c r="AS1539" s="36"/>
      <c r="AT1539" s="36"/>
      <c r="AU1539" s="9"/>
      <c r="AV1539" s="8"/>
      <c r="AW1539" s="8"/>
      <c r="AX1539" s="8"/>
      <c r="AY1539" s="8"/>
      <c r="AZ1539" s="8"/>
      <c r="BA1539" s="8"/>
      <c r="BB1539" s="8"/>
      <c r="BC1539" s="8"/>
    </row>
    <row r="1540" spans="1:55" x14ac:dyDescent="0.25">
      <c r="A1540" s="45">
        <v>71.2</v>
      </c>
      <c r="B1540" s="47" t="b">
        <v>1</v>
      </c>
      <c r="U1540" s="36"/>
      <c r="V1540" s="36"/>
      <c r="W1540" s="9"/>
      <c r="X1540" s="8"/>
      <c r="Y1540" s="8"/>
      <c r="Z1540" s="8"/>
      <c r="AA1540" s="8"/>
      <c r="AB1540" s="8"/>
      <c r="AC1540" s="8"/>
      <c r="AD1540" s="8"/>
      <c r="AE1540" s="8"/>
      <c r="AG1540" s="36"/>
      <c r="AH1540" s="36"/>
      <c r="AI1540" s="9"/>
      <c r="AJ1540" s="8"/>
      <c r="AK1540" s="8"/>
      <c r="AL1540" s="8"/>
      <c r="AM1540" s="8"/>
      <c r="AN1540" s="8"/>
      <c r="AO1540" s="8"/>
      <c r="AP1540" s="8"/>
      <c r="AQ1540" s="8"/>
      <c r="AS1540" s="36"/>
      <c r="AT1540" s="36"/>
      <c r="AU1540" s="9"/>
      <c r="AV1540" s="8"/>
      <c r="AW1540" s="8"/>
      <c r="AX1540" s="8"/>
      <c r="AY1540" s="8"/>
      <c r="AZ1540" s="8"/>
      <c r="BA1540" s="8"/>
      <c r="BB1540" s="8"/>
      <c r="BC1540" s="8"/>
    </row>
    <row r="1541" spans="1:55" x14ac:dyDescent="0.25">
      <c r="A1541" s="45">
        <v>71.599999999999994</v>
      </c>
      <c r="B1541" s="47" t="b">
        <v>1</v>
      </c>
      <c r="U1541" s="36"/>
      <c r="V1541" s="36"/>
      <c r="W1541" s="9"/>
      <c r="X1541" s="8"/>
      <c r="Y1541" s="8"/>
      <c r="Z1541" s="8"/>
      <c r="AA1541" s="8"/>
      <c r="AB1541" s="8"/>
      <c r="AC1541" s="8"/>
      <c r="AD1541" s="8"/>
      <c r="AE1541" s="8"/>
      <c r="AG1541" s="36"/>
      <c r="AH1541" s="36"/>
      <c r="AI1541" s="9"/>
      <c r="AJ1541" s="8"/>
      <c r="AK1541" s="8"/>
      <c r="AL1541" s="8"/>
      <c r="AM1541" s="8"/>
      <c r="AN1541" s="8"/>
      <c r="AO1541" s="8"/>
      <c r="AP1541" s="8"/>
      <c r="AQ1541" s="8"/>
      <c r="AS1541" s="36"/>
      <c r="AT1541" s="36"/>
      <c r="AU1541" s="9"/>
      <c r="AV1541" s="8"/>
      <c r="AW1541" s="8"/>
      <c r="AX1541" s="8"/>
      <c r="AY1541" s="8"/>
      <c r="AZ1541" s="8"/>
      <c r="BA1541" s="8"/>
      <c r="BB1541" s="8"/>
      <c r="BC1541" s="8"/>
    </row>
    <row r="1542" spans="1:55" x14ac:dyDescent="0.25">
      <c r="A1542" s="45">
        <v>82</v>
      </c>
      <c r="B1542" s="47" t="b">
        <v>1</v>
      </c>
      <c r="U1542" s="36"/>
      <c r="V1542" s="36"/>
      <c r="W1542" s="9"/>
      <c r="X1542" s="8"/>
      <c r="Y1542" s="8"/>
      <c r="Z1542" s="8"/>
      <c r="AA1542" s="8"/>
      <c r="AB1542" s="8"/>
      <c r="AC1542" s="8"/>
      <c r="AD1542" s="8"/>
      <c r="AE1542" s="8"/>
      <c r="AG1542" s="36"/>
      <c r="AH1542" s="36"/>
      <c r="AI1542" s="9"/>
      <c r="AJ1542" s="8"/>
      <c r="AK1542" s="8"/>
      <c r="AL1542" s="8"/>
      <c r="AM1542" s="8"/>
      <c r="AN1542" s="8"/>
      <c r="AO1542" s="8"/>
      <c r="AP1542" s="8"/>
      <c r="AQ1542" s="8"/>
      <c r="AS1542" s="36"/>
      <c r="AT1542" s="36"/>
      <c r="AU1542" s="9"/>
      <c r="AV1542" s="8"/>
      <c r="AW1542" s="8"/>
      <c r="AX1542" s="8"/>
      <c r="AY1542" s="8"/>
      <c r="AZ1542" s="8"/>
      <c r="BA1542" s="8"/>
      <c r="BB1542" s="8"/>
      <c r="BC1542" s="8"/>
    </row>
    <row r="1543" spans="1:55" x14ac:dyDescent="0.25">
      <c r="A1543" s="45">
        <v>81.7</v>
      </c>
      <c r="B1543" s="47" t="b">
        <v>1</v>
      </c>
      <c r="U1543" s="36"/>
      <c r="V1543" s="36"/>
      <c r="W1543" s="9"/>
      <c r="X1543" s="8"/>
      <c r="Y1543" s="8"/>
      <c r="Z1543" s="8"/>
      <c r="AA1543" s="8"/>
      <c r="AB1543" s="8"/>
      <c r="AC1543" s="8"/>
      <c r="AD1543" s="8"/>
      <c r="AE1543" s="8"/>
      <c r="AG1543" s="36"/>
      <c r="AH1543" s="36"/>
      <c r="AI1543" s="9"/>
      <c r="AJ1543" s="8"/>
      <c r="AK1543" s="8"/>
      <c r="AL1543" s="8"/>
      <c r="AM1543" s="8"/>
      <c r="AN1543" s="8"/>
      <c r="AO1543" s="8"/>
      <c r="AP1543" s="8"/>
      <c r="AQ1543" s="8"/>
      <c r="AS1543" s="36"/>
      <c r="AT1543" s="36"/>
      <c r="AU1543" s="9"/>
      <c r="AV1543" s="8"/>
      <c r="AW1543" s="8"/>
      <c r="AX1543" s="8"/>
      <c r="AY1543" s="8"/>
      <c r="AZ1543" s="8"/>
      <c r="BA1543" s="8"/>
      <c r="BB1543" s="8"/>
      <c r="BC1543" s="8"/>
    </row>
    <row r="1544" spans="1:55" x14ac:dyDescent="0.25">
      <c r="A1544" s="45">
        <v>81.400000000000006</v>
      </c>
      <c r="B1544" s="47" t="b">
        <v>1</v>
      </c>
      <c r="U1544" s="36"/>
      <c r="V1544" s="36"/>
      <c r="W1544" s="9"/>
      <c r="X1544" s="8"/>
      <c r="Y1544" s="8"/>
      <c r="Z1544" s="8"/>
      <c r="AA1544" s="8"/>
      <c r="AB1544" s="8"/>
      <c r="AC1544" s="8"/>
      <c r="AD1544" s="8"/>
      <c r="AE1544" s="8"/>
      <c r="AG1544" s="36"/>
      <c r="AH1544" s="36"/>
      <c r="AI1544" s="9"/>
      <c r="AJ1544" s="8"/>
      <c r="AK1544" s="8"/>
      <c r="AL1544" s="8"/>
      <c r="AM1544" s="8"/>
      <c r="AN1544" s="8"/>
      <c r="AO1544" s="8"/>
      <c r="AP1544" s="8"/>
      <c r="AQ1544" s="8"/>
      <c r="AS1544" s="36"/>
      <c r="AT1544" s="36"/>
      <c r="AU1544" s="9"/>
      <c r="AV1544" s="8"/>
      <c r="AW1544" s="8"/>
      <c r="AX1544" s="8"/>
      <c r="AY1544" s="8"/>
      <c r="AZ1544" s="8"/>
      <c r="BA1544" s="8"/>
      <c r="BB1544" s="8"/>
      <c r="BC1544" s="8"/>
    </row>
    <row r="1545" spans="1:55" x14ac:dyDescent="0.25">
      <c r="A1545" s="45">
        <v>81.099999999999994</v>
      </c>
      <c r="B1545" s="47" t="b">
        <v>1</v>
      </c>
      <c r="U1545" s="36"/>
      <c r="V1545" s="36"/>
      <c r="W1545" s="9"/>
      <c r="X1545" s="8"/>
      <c r="Y1545" s="8"/>
      <c r="Z1545" s="8"/>
      <c r="AA1545" s="8"/>
      <c r="AB1545" s="8"/>
      <c r="AC1545" s="8"/>
      <c r="AD1545" s="8"/>
      <c r="AE1545" s="8"/>
      <c r="AG1545" s="36"/>
      <c r="AH1545" s="36"/>
      <c r="AI1545" s="9"/>
      <c r="AJ1545" s="8"/>
      <c r="AK1545" s="8"/>
      <c r="AL1545" s="8"/>
      <c r="AM1545" s="8"/>
      <c r="AN1545" s="8"/>
      <c r="AO1545" s="8"/>
      <c r="AP1545" s="8"/>
      <c r="AQ1545" s="8"/>
      <c r="AS1545" s="36"/>
      <c r="AT1545" s="36"/>
      <c r="AU1545" s="9"/>
      <c r="AV1545" s="8"/>
      <c r="AW1545" s="8"/>
      <c r="AX1545" s="8"/>
      <c r="AY1545" s="8"/>
      <c r="AZ1545" s="8"/>
      <c r="BA1545" s="8"/>
      <c r="BB1545" s="8"/>
      <c r="BC1545" s="8"/>
    </row>
    <row r="1546" spans="1:55" x14ac:dyDescent="0.25">
      <c r="A1546" s="45">
        <v>88</v>
      </c>
      <c r="B1546" s="47" t="b">
        <v>1</v>
      </c>
      <c r="U1546" s="36"/>
      <c r="V1546" s="36"/>
      <c r="W1546" s="9"/>
      <c r="X1546" s="8"/>
      <c r="Y1546" s="8"/>
      <c r="Z1546" s="8"/>
      <c r="AA1546" s="8"/>
      <c r="AB1546" s="8"/>
      <c r="AC1546" s="8"/>
      <c r="AD1546" s="8"/>
      <c r="AE1546" s="8"/>
      <c r="AG1546" s="36"/>
      <c r="AH1546" s="36"/>
      <c r="AI1546" s="9"/>
      <c r="AJ1546" s="8"/>
      <c r="AK1546" s="8"/>
      <c r="AL1546" s="8"/>
      <c r="AM1546" s="8"/>
      <c r="AN1546" s="8"/>
      <c r="AO1546" s="8"/>
      <c r="AP1546" s="8"/>
      <c r="AQ1546" s="8"/>
      <c r="AS1546" s="36"/>
      <c r="AT1546" s="36"/>
      <c r="AU1546" s="9"/>
      <c r="AV1546" s="8"/>
      <c r="AW1546" s="8"/>
      <c r="AX1546" s="8"/>
      <c r="AY1546" s="8"/>
      <c r="AZ1546" s="8"/>
      <c r="BA1546" s="8"/>
      <c r="BB1546" s="8"/>
      <c r="BC1546" s="8"/>
    </row>
    <row r="1547" spans="1:55" x14ac:dyDescent="0.25">
      <c r="A1547" s="45">
        <v>86</v>
      </c>
      <c r="B1547" s="47" t="b">
        <v>1</v>
      </c>
      <c r="U1547" s="36"/>
      <c r="V1547" s="36"/>
      <c r="W1547" s="9"/>
      <c r="X1547" s="8"/>
      <c r="Y1547" s="8"/>
      <c r="Z1547" s="8"/>
      <c r="AA1547" s="8"/>
      <c r="AB1547" s="8"/>
      <c r="AC1547" s="8"/>
      <c r="AD1547" s="8"/>
      <c r="AE1547" s="8"/>
      <c r="AG1547" s="36"/>
      <c r="AH1547" s="36"/>
      <c r="AI1547" s="9"/>
      <c r="AJ1547" s="8"/>
      <c r="AK1547" s="8"/>
      <c r="AL1547" s="8"/>
      <c r="AM1547" s="8"/>
      <c r="AN1547" s="8"/>
      <c r="AO1547" s="8"/>
      <c r="AP1547" s="8"/>
      <c r="AQ1547" s="8"/>
      <c r="AS1547" s="36"/>
      <c r="AT1547" s="36"/>
      <c r="AU1547" s="9"/>
      <c r="AV1547" s="8"/>
      <c r="AW1547" s="8"/>
      <c r="AX1547" s="8"/>
      <c r="AY1547" s="8"/>
      <c r="AZ1547" s="8"/>
      <c r="BA1547" s="8"/>
      <c r="BB1547" s="8"/>
      <c r="BC1547" s="8"/>
    </row>
    <row r="1548" spans="1:55" x14ac:dyDescent="0.25">
      <c r="A1548" s="45">
        <v>83</v>
      </c>
      <c r="B1548" s="47" t="b">
        <v>1</v>
      </c>
      <c r="U1548" s="36"/>
      <c r="V1548" s="36"/>
      <c r="W1548" s="9"/>
      <c r="X1548" s="8"/>
      <c r="Y1548" s="8"/>
      <c r="Z1548" s="8"/>
      <c r="AA1548" s="8"/>
      <c r="AB1548" s="8"/>
      <c r="AC1548" s="8"/>
      <c r="AD1548" s="8"/>
      <c r="AE1548" s="8"/>
      <c r="AG1548" s="36"/>
      <c r="AH1548" s="36"/>
      <c r="AI1548" s="9"/>
      <c r="AJ1548" s="8"/>
      <c r="AK1548" s="8"/>
      <c r="AL1548" s="8"/>
      <c r="AM1548" s="8"/>
      <c r="AN1548" s="8"/>
      <c r="AO1548" s="8"/>
      <c r="AP1548" s="8"/>
      <c r="AQ1548" s="8"/>
      <c r="AS1548" s="36"/>
      <c r="AT1548" s="36"/>
      <c r="AU1548" s="9"/>
      <c r="AV1548" s="8"/>
      <c r="AW1548" s="8"/>
      <c r="AX1548" s="8"/>
      <c r="AY1548" s="8"/>
      <c r="AZ1548" s="8"/>
      <c r="BA1548" s="8"/>
      <c r="BB1548" s="8"/>
      <c r="BC1548" s="8"/>
    </row>
    <row r="1549" spans="1:55" x14ac:dyDescent="0.25">
      <c r="A1549" s="45">
        <v>80</v>
      </c>
      <c r="B1549" s="47" t="b">
        <v>1</v>
      </c>
      <c r="U1549" s="36"/>
      <c r="V1549" s="36"/>
      <c r="W1549" s="9"/>
      <c r="X1549" s="8"/>
      <c r="Y1549" s="8"/>
      <c r="Z1549" s="8"/>
      <c r="AA1549" s="8"/>
      <c r="AB1549" s="8"/>
      <c r="AC1549" s="8"/>
      <c r="AD1549" s="8"/>
      <c r="AE1549" s="8"/>
      <c r="AG1549" s="36"/>
      <c r="AH1549" s="36"/>
      <c r="AI1549" s="9"/>
      <c r="AJ1549" s="8"/>
      <c r="AK1549" s="8"/>
      <c r="AL1549" s="8"/>
      <c r="AM1549" s="8"/>
      <c r="AN1549" s="8"/>
      <c r="AO1549" s="8"/>
      <c r="AP1549" s="8"/>
      <c r="AQ1549" s="8"/>
      <c r="AS1549" s="36"/>
      <c r="AT1549" s="36"/>
      <c r="AU1549" s="9"/>
      <c r="AV1549" s="8"/>
      <c r="AW1549" s="8"/>
      <c r="AX1549" s="8"/>
      <c r="AY1549" s="8"/>
      <c r="AZ1549" s="8"/>
      <c r="BA1549" s="8"/>
      <c r="BB1549" s="8"/>
      <c r="BC1549" s="8"/>
    </row>
    <row r="1550" spans="1:55" x14ac:dyDescent="0.25">
      <c r="A1550" s="45">
        <v>79.7</v>
      </c>
      <c r="B1550" s="47" t="b">
        <v>1</v>
      </c>
      <c r="U1550" s="36"/>
      <c r="V1550" s="36"/>
      <c r="W1550" s="9"/>
      <c r="X1550" s="8"/>
      <c r="Y1550" s="8"/>
      <c r="Z1550" s="8"/>
      <c r="AA1550" s="8"/>
      <c r="AB1550" s="8"/>
      <c r="AC1550" s="8"/>
      <c r="AD1550" s="8"/>
      <c r="AE1550" s="8"/>
      <c r="AG1550" s="36"/>
      <c r="AH1550" s="36"/>
      <c r="AI1550" s="9"/>
      <c r="AJ1550" s="8"/>
      <c r="AK1550" s="8"/>
      <c r="AL1550" s="8"/>
      <c r="AM1550" s="8"/>
      <c r="AN1550" s="8"/>
      <c r="AO1550" s="8"/>
      <c r="AP1550" s="8"/>
      <c r="AQ1550" s="8"/>
      <c r="AS1550" s="36"/>
      <c r="AT1550" s="36"/>
      <c r="AU1550" s="9"/>
      <c r="AV1550" s="8"/>
      <c r="AW1550" s="8"/>
      <c r="AX1550" s="8"/>
      <c r="AY1550" s="8"/>
      <c r="AZ1550" s="8"/>
      <c r="BA1550" s="8"/>
      <c r="BB1550" s="8"/>
      <c r="BC1550" s="8"/>
    </row>
    <row r="1551" spans="1:55" x14ac:dyDescent="0.25">
      <c r="A1551" s="45">
        <v>79.400000000000006</v>
      </c>
      <c r="B1551" s="47" t="b">
        <v>1</v>
      </c>
      <c r="U1551" s="36"/>
      <c r="V1551" s="36"/>
      <c r="W1551" s="9"/>
      <c r="X1551" s="8"/>
      <c r="Y1551" s="8"/>
      <c r="Z1551" s="8"/>
      <c r="AA1551" s="8"/>
      <c r="AB1551" s="8"/>
      <c r="AC1551" s="8"/>
      <c r="AD1551" s="8"/>
      <c r="AE1551" s="8"/>
      <c r="AG1551" s="36"/>
      <c r="AH1551" s="36"/>
      <c r="AI1551" s="9"/>
      <c r="AJ1551" s="8"/>
      <c r="AK1551" s="8"/>
      <c r="AL1551" s="8"/>
      <c r="AM1551" s="8"/>
      <c r="AN1551" s="8"/>
      <c r="AO1551" s="8"/>
      <c r="AP1551" s="8"/>
      <c r="AQ1551" s="8"/>
      <c r="AS1551" s="36"/>
      <c r="AT1551" s="36"/>
      <c r="AU1551" s="9"/>
      <c r="AV1551" s="8"/>
      <c r="AW1551" s="8"/>
      <c r="AX1551" s="8"/>
      <c r="AY1551" s="8"/>
      <c r="AZ1551" s="8"/>
      <c r="BA1551" s="8"/>
      <c r="BB1551" s="8"/>
      <c r="BC1551" s="8"/>
    </row>
    <row r="1552" spans="1:55" x14ac:dyDescent="0.25">
      <c r="A1552" s="45">
        <v>78.8</v>
      </c>
      <c r="B1552" s="47" t="b">
        <v>1</v>
      </c>
      <c r="U1552" s="36"/>
      <c r="V1552" s="36"/>
      <c r="W1552" s="9"/>
      <c r="X1552" s="8"/>
      <c r="Y1552" s="8"/>
      <c r="Z1552" s="8"/>
      <c r="AA1552" s="8"/>
      <c r="AB1552" s="8"/>
      <c r="AC1552" s="8"/>
      <c r="AD1552" s="8"/>
      <c r="AE1552" s="8"/>
      <c r="AG1552" s="36"/>
      <c r="AH1552" s="36"/>
      <c r="AI1552" s="9"/>
      <c r="AJ1552" s="8"/>
      <c r="AK1552" s="8"/>
      <c r="AL1552" s="8"/>
      <c r="AM1552" s="8"/>
      <c r="AN1552" s="8"/>
      <c r="AO1552" s="8"/>
      <c r="AP1552" s="8"/>
      <c r="AQ1552" s="8"/>
      <c r="AS1552" s="36"/>
      <c r="AT1552" s="36"/>
      <c r="AU1552" s="9"/>
      <c r="AV1552" s="8"/>
      <c r="AW1552" s="8"/>
      <c r="AX1552" s="8"/>
      <c r="AY1552" s="8"/>
      <c r="AZ1552" s="8"/>
      <c r="BA1552" s="8"/>
      <c r="BB1552" s="8"/>
      <c r="BC1552" s="8"/>
    </row>
    <row r="1553" spans="1:55" x14ac:dyDescent="0.25">
      <c r="A1553" s="45">
        <v>78.7</v>
      </c>
      <c r="B1553" s="47" t="b">
        <v>1</v>
      </c>
      <c r="U1553" s="36"/>
      <c r="V1553" s="36"/>
      <c r="W1553" s="9"/>
      <c r="X1553" s="8"/>
      <c r="Y1553" s="8"/>
      <c r="Z1553" s="8"/>
      <c r="AA1553" s="8"/>
      <c r="AB1553" s="8"/>
      <c r="AC1553" s="8"/>
      <c r="AD1553" s="8"/>
      <c r="AE1553" s="8"/>
      <c r="AG1553" s="36"/>
      <c r="AH1553" s="36"/>
      <c r="AI1553" s="9"/>
      <c r="AJ1553" s="8"/>
      <c r="AK1553" s="8"/>
      <c r="AL1553" s="8"/>
      <c r="AM1553" s="8"/>
      <c r="AN1553" s="8"/>
      <c r="AO1553" s="8"/>
      <c r="AP1553" s="8"/>
      <c r="AQ1553" s="8"/>
      <c r="AS1553" s="36"/>
      <c r="AT1553" s="36"/>
      <c r="AU1553" s="9"/>
      <c r="AV1553" s="8"/>
      <c r="AW1553" s="8"/>
      <c r="AX1553" s="8"/>
      <c r="AY1553" s="8"/>
      <c r="AZ1553" s="8"/>
      <c r="BA1553" s="8"/>
      <c r="BB1553" s="8"/>
      <c r="BC1553" s="8"/>
    </row>
    <row r="1554" spans="1:55" x14ac:dyDescent="0.25">
      <c r="A1554" s="45">
        <v>78.599999999999994</v>
      </c>
      <c r="B1554" s="47" t="b">
        <v>1</v>
      </c>
      <c r="U1554" s="36"/>
      <c r="V1554" s="36"/>
      <c r="W1554" s="9"/>
      <c r="X1554" s="8"/>
      <c r="Y1554" s="8"/>
      <c r="Z1554" s="8"/>
      <c r="AA1554" s="8"/>
      <c r="AB1554" s="8"/>
      <c r="AC1554" s="8"/>
      <c r="AD1554" s="8"/>
      <c r="AE1554" s="8"/>
      <c r="AG1554" s="36"/>
      <c r="AH1554" s="36"/>
      <c r="AI1554" s="9"/>
      <c r="AJ1554" s="8"/>
      <c r="AK1554" s="8"/>
      <c r="AL1554" s="8"/>
      <c r="AM1554" s="8"/>
      <c r="AN1554" s="8"/>
      <c r="AO1554" s="8"/>
      <c r="AP1554" s="8"/>
      <c r="AQ1554" s="8"/>
      <c r="AS1554" s="36"/>
      <c r="AT1554" s="36"/>
      <c r="AU1554" s="9"/>
      <c r="AV1554" s="8"/>
      <c r="AW1554" s="8"/>
      <c r="AX1554" s="8"/>
      <c r="AY1554" s="8"/>
      <c r="AZ1554" s="8"/>
      <c r="BA1554" s="8"/>
      <c r="BB1554" s="8"/>
      <c r="BC1554" s="8"/>
    </row>
    <row r="1555" spans="1:55" x14ac:dyDescent="0.25">
      <c r="A1555" s="45">
        <v>78.3</v>
      </c>
      <c r="B1555" s="47" t="b">
        <v>1</v>
      </c>
      <c r="U1555" s="36"/>
      <c r="V1555" s="36"/>
      <c r="W1555" s="9"/>
      <c r="X1555" s="8"/>
      <c r="Y1555" s="8"/>
      <c r="Z1555" s="8"/>
      <c r="AA1555" s="8"/>
      <c r="AB1555" s="8"/>
      <c r="AC1555" s="8"/>
      <c r="AD1555" s="8"/>
      <c r="AE1555" s="8"/>
      <c r="AG1555" s="36"/>
      <c r="AH1555" s="36"/>
      <c r="AI1555" s="9"/>
      <c r="AJ1555" s="8"/>
      <c r="AK1555" s="8"/>
      <c r="AL1555" s="8"/>
      <c r="AM1555" s="8"/>
      <c r="AN1555" s="8"/>
      <c r="AO1555" s="8"/>
      <c r="AP1555" s="8"/>
      <c r="AQ1555" s="8"/>
      <c r="AS1555" s="36"/>
      <c r="AT1555" s="36"/>
      <c r="AU1555" s="9"/>
      <c r="AV1555" s="8"/>
      <c r="AW1555" s="8"/>
      <c r="AX1555" s="8"/>
      <c r="AY1555" s="8"/>
      <c r="AZ1555" s="8"/>
      <c r="BA1555" s="8"/>
      <c r="BB1555" s="8"/>
      <c r="BC1555" s="8"/>
    </row>
    <row r="1556" spans="1:55" x14ac:dyDescent="0.25">
      <c r="A1556" s="45">
        <v>78</v>
      </c>
      <c r="B1556" s="47" t="b">
        <v>1</v>
      </c>
      <c r="U1556" s="36"/>
      <c r="V1556" s="36"/>
      <c r="W1556" s="9"/>
      <c r="X1556" s="8"/>
      <c r="Y1556" s="8"/>
      <c r="Z1556" s="8"/>
      <c r="AA1556" s="8"/>
      <c r="AB1556" s="8"/>
      <c r="AC1556" s="8"/>
      <c r="AD1556" s="8"/>
      <c r="AE1556" s="8"/>
      <c r="AG1556" s="36"/>
      <c r="AH1556" s="36"/>
      <c r="AI1556" s="9"/>
      <c r="AJ1556" s="8"/>
      <c r="AK1556" s="8"/>
      <c r="AL1556" s="8"/>
      <c r="AM1556" s="8"/>
      <c r="AN1556" s="8"/>
      <c r="AO1556" s="8"/>
      <c r="AP1556" s="8"/>
      <c r="AQ1556" s="8"/>
      <c r="AS1556" s="36"/>
      <c r="AT1556" s="36"/>
      <c r="AU1556" s="9"/>
      <c r="AV1556" s="8"/>
      <c r="AW1556" s="8"/>
      <c r="AX1556" s="8"/>
      <c r="AY1556" s="8"/>
      <c r="AZ1556" s="8"/>
      <c r="BA1556" s="8"/>
      <c r="BB1556" s="8"/>
      <c r="BC1556" s="8"/>
    </row>
    <row r="1557" spans="1:55" x14ac:dyDescent="0.25">
      <c r="A1557" s="45">
        <v>77.8</v>
      </c>
      <c r="B1557" s="47" t="b">
        <v>1</v>
      </c>
      <c r="U1557" s="36"/>
      <c r="V1557" s="36"/>
      <c r="W1557" s="9"/>
      <c r="X1557" s="8"/>
      <c r="Y1557" s="8"/>
      <c r="Z1557" s="8"/>
      <c r="AA1557" s="8"/>
      <c r="AB1557" s="8"/>
      <c r="AC1557" s="8"/>
      <c r="AD1557" s="8"/>
      <c r="AE1557" s="8"/>
      <c r="AG1557" s="36"/>
      <c r="AH1557" s="36"/>
      <c r="AI1557" s="9"/>
      <c r="AJ1557" s="8"/>
      <c r="AK1557" s="8"/>
      <c r="AL1557" s="8"/>
      <c r="AM1557" s="8"/>
      <c r="AN1557" s="8"/>
      <c r="AO1557" s="8"/>
      <c r="AP1557" s="8"/>
      <c r="AQ1557" s="8"/>
      <c r="AS1557" s="36"/>
      <c r="AT1557" s="36"/>
      <c r="AU1557" s="9"/>
      <c r="AV1557" s="8"/>
      <c r="AW1557" s="8"/>
      <c r="AX1557" s="8"/>
      <c r="AY1557" s="8"/>
      <c r="AZ1557" s="8"/>
      <c r="BA1557" s="8"/>
      <c r="BB1557" s="8"/>
      <c r="BC1557" s="8"/>
    </row>
    <row r="1558" spans="1:55" x14ac:dyDescent="0.25">
      <c r="A1558" s="45">
        <v>65.5</v>
      </c>
      <c r="B1558" s="47" t="b">
        <v>1</v>
      </c>
      <c r="U1558" s="36"/>
      <c r="V1558" s="36"/>
      <c r="W1558" s="9"/>
      <c r="X1558" s="8"/>
      <c r="Y1558" s="8"/>
      <c r="Z1558" s="8"/>
      <c r="AA1558" s="8"/>
      <c r="AB1558" s="8"/>
      <c r="AC1558" s="8"/>
      <c r="AD1558" s="8"/>
      <c r="AE1558" s="8"/>
      <c r="AG1558" s="36"/>
      <c r="AH1558" s="36"/>
      <c r="AI1558" s="9"/>
      <c r="AJ1558" s="8"/>
      <c r="AK1558" s="8"/>
      <c r="AL1558" s="8"/>
      <c r="AM1558" s="8"/>
      <c r="AN1558" s="8"/>
      <c r="AO1558" s="8"/>
      <c r="AP1558" s="8"/>
      <c r="AQ1558" s="8"/>
      <c r="AS1558" s="36"/>
      <c r="AT1558" s="36"/>
      <c r="AU1558" s="9"/>
      <c r="AV1558" s="8"/>
      <c r="AW1558" s="8"/>
      <c r="AX1558" s="8"/>
      <c r="AY1558" s="8"/>
      <c r="AZ1558" s="8"/>
      <c r="BA1558" s="8"/>
      <c r="BB1558" s="8"/>
      <c r="BC1558" s="8"/>
    </row>
    <row r="1559" spans="1:55" x14ac:dyDescent="0.25">
      <c r="A1559" s="45">
        <v>65.099999999999994</v>
      </c>
      <c r="B1559" s="47" t="b">
        <v>1</v>
      </c>
      <c r="U1559" s="36"/>
      <c r="V1559" s="36"/>
      <c r="W1559" s="9"/>
      <c r="X1559" s="8"/>
      <c r="Y1559" s="8"/>
      <c r="Z1559" s="8"/>
      <c r="AA1559" s="8"/>
      <c r="AB1559" s="8"/>
      <c r="AC1559" s="8"/>
      <c r="AD1559" s="8"/>
      <c r="AE1559" s="8"/>
      <c r="AG1559" s="36"/>
      <c r="AH1559" s="36"/>
      <c r="AI1559" s="9"/>
      <c r="AJ1559" s="8"/>
      <c r="AK1559" s="8"/>
      <c r="AL1559" s="8"/>
      <c r="AM1559" s="8"/>
      <c r="AN1559" s="8"/>
      <c r="AO1559" s="8"/>
      <c r="AP1559" s="8"/>
      <c r="AQ1559" s="8"/>
      <c r="AS1559" s="36"/>
      <c r="AT1559" s="36"/>
      <c r="AU1559" s="9"/>
      <c r="AV1559" s="8"/>
      <c r="AW1559" s="8"/>
      <c r="AX1559" s="8"/>
      <c r="AY1559" s="8"/>
      <c r="AZ1559" s="8"/>
      <c r="BA1559" s="8"/>
      <c r="BB1559" s="8"/>
      <c r="BC1559" s="8"/>
    </row>
    <row r="1560" spans="1:55" x14ac:dyDescent="0.25">
      <c r="A1560" s="45">
        <v>64.7</v>
      </c>
      <c r="B1560" s="47" t="b">
        <v>1</v>
      </c>
      <c r="U1560" s="36"/>
      <c r="V1560" s="36"/>
      <c r="W1560" s="9"/>
      <c r="X1560" s="8"/>
      <c r="Y1560" s="8"/>
      <c r="Z1560" s="8"/>
      <c r="AA1560" s="8"/>
      <c r="AB1560" s="8"/>
      <c r="AC1560" s="8"/>
      <c r="AD1560" s="8"/>
      <c r="AE1560" s="8"/>
      <c r="AG1560" s="36"/>
      <c r="AH1560" s="36"/>
      <c r="AI1560" s="9"/>
      <c r="AJ1560" s="8"/>
      <c r="AK1560" s="8"/>
      <c r="AL1560" s="8"/>
      <c r="AM1560" s="8"/>
      <c r="AN1560" s="8"/>
      <c r="AO1560" s="8"/>
      <c r="AP1560" s="8"/>
      <c r="AQ1560" s="8"/>
      <c r="AS1560" s="36"/>
      <c r="AT1560" s="36"/>
      <c r="AU1560" s="9"/>
      <c r="AV1560" s="8"/>
      <c r="AW1560" s="8"/>
      <c r="AX1560" s="8"/>
      <c r="AY1560" s="8"/>
      <c r="AZ1560" s="8"/>
      <c r="BA1560" s="8"/>
      <c r="BB1560" s="8"/>
      <c r="BC1560" s="8"/>
    </row>
    <row r="1561" spans="1:55" x14ac:dyDescent="0.25">
      <c r="A1561" s="45">
        <v>64.3</v>
      </c>
      <c r="B1561" s="47" t="b">
        <v>1</v>
      </c>
      <c r="U1561" s="36"/>
      <c r="V1561" s="36"/>
      <c r="W1561" s="9"/>
      <c r="X1561" s="8"/>
      <c r="Y1561" s="8"/>
      <c r="Z1561" s="8"/>
      <c r="AA1561" s="8"/>
      <c r="AB1561" s="8"/>
      <c r="AC1561" s="8"/>
      <c r="AD1561" s="8"/>
      <c r="AE1561" s="8"/>
      <c r="AG1561" s="36"/>
      <c r="AH1561" s="36"/>
      <c r="AI1561" s="9"/>
      <c r="AJ1561" s="8"/>
      <c r="AK1561" s="8"/>
      <c r="AL1561" s="8"/>
      <c r="AM1561" s="8"/>
      <c r="AN1561" s="8"/>
      <c r="AO1561" s="8"/>
      <c r="AP1561" s="8"/>
      <c r="AQ1561" s="8"/>
      <c r="AS1561" s="36"/>
      <c r="AT1561" s="36"/>
      <c r="AU1561" s="9"/>
      <c r="AV1561" s="8"/>
      <c r="AW1561" s="8"/>
      <c r="AX1561" s="8"/>
      <c r="AY1561" s="8"/>
      <c r="AZ1561" s="8"/>
      <c r="BA1561" s="8"/>
      <c r="BB1561" s="8"/>
      <c r="BC1561" s="8"/>
    </row>
    <row r="1562" spans="1:55" x14ac:dyDescent="0.25">
      <c r="A1562" s="45">
        <v>63.8</v>
      </c>
      <c r="B1562" s="47" t="b">
        <v>1</v>
      </c>
      <c r="U1562" s="36"/>
      <c r="V1562" s="36"/>
      <c r="W1562" s="9"/>
      <c r="X1562" s="8"/>
      <c r="Y1562" s="8"/>
      <c r="Z1562" s="8"/>
      <c r="AA1562" s="8"/>
      <c r="AB1562" s="8"/>
      <c r="AC1562" s="8"/>
      <c r="AD1562" s="8"/>
      <c r="AE1562" s="8"/>
      <c r="AG1562" s="36"/>
      <c r="AH1562" s="36"/>
      <c r="AI1562" s="9"/>
      <c r="AJ1562" s="8"/>
      <c r="AK1562" s="8"/>
      <c r="AL1562" s="8"/>
      <c r="AM1562" s="8"/>
      <c r="AN1562" s="8"/>
      <c r="AO1562" s="8"/>
      <c r="AP1562" s="8"/>
      <c r="AQ1562" s="8"/>
      <c r="AS1562" s="36"/>
      <c r="AT1562" s="36"/>
      <c r="AU1562" s="9"/>
      <c r="AV1562" s="8"/>
      <c r="AW1562" s="8"/>
      <c r="AX1562" s="8"/>
      <c r="AY1562" s="8"/>
      <c r="AZ1562" s="8"/>
      <c r="BA1562" s="8"/>
      <c r="BB1562" s="8"/>
      <c r="BC1562" s="8"/>
    </row>
    <row r="1563" spans="1:55" x14ac:dyDescent="0.25">
      <c r="A1563" s="45">
        <v>63.3</v>
      </c>
      <c r="B1563" s="47" t="b">
        <v>1</v>
      </c>
      <c r="U1563" s="36"/>
      <c r="V1563" s="36"/>
      <c r="W1563" s="9"/>
      <c r="X1563" s="8"/>
      <c r="Y1563" s="8"/>
      <c r="Z1563" s="8"/>
      <c r="AA1563" s="8"/>
      <c r="AB1563" s="8"/>
      <c r="AC1563" s="8"/>
      <c r="AD1563" s="8"/>
      <c r="AE1563" s="8"/>
      <c r="AG1563" s="36"/>
      <c r="AH1563" s="36"/>
      <c r="AI1563" s="9"/>
      <c r="AJ1563" s="8"/>
      <c r="AK1563" s="8"/>
      <c r="AL1563" s="8"/>
      <c r="AM1563" s="8"/>
      <c r="AN1563" s="8"/>
      <c r="AO1563" s="8"/>
      <c r="AP1563" s="8"/>
      <c r="AQ1563" s="8"/>
      <c r="AS1563" s="36"/>
      <c r="AT1563" s="36"/>
      <c r="AU1563" s="9"/>
      <c r="AV1563" s="8"/>
      <c r="AW1563" s="8"/>
      <c r="AX1563" s="8"/>
      <c r="AY1563" s="8"/>
      <c r="AZ1563" s="8"/>
      <c r="BA1563" s="8"/>
      <c r="BB1563" s="8"/>
      <c r="BC1563" s="8"/>
    </row>
    <row r="1564" spans="1:55" x14ac:dyDescent="0.25">
      <c r="A1564" s="45">
        <v>62.8</v>
      </c>
      <c r="B1564" s="47" t="b">
        <v>1</v>
      </c>
      <c r="U1564" s="36"/>
      <c r="V1564" s="36"/>
      <c r="W1564" s="9"/>
      <c r="X1564" s="8"/>
      <c r="Y1564" s="8"/>
      <c r="Z1564" s="8"/>
      <c r="AA1564" s="8"/>
      <c r="AB1564" s="8"/>
      <c r="AC1564" s="8"/>
      <c r="AD1564" s="8"/>
      <c r="AE1564" s="8"/>
      <c r="AG1564" s="36"/>
      <c r="AH1564" s="36"/>
      <c r="AI1564" s="9"/>
      <c r="AJ1564" s="8"/>
      <c r="AK1564" s="8"/>
      <c r="AL1564" s="8"/>
      <c r="AM1564" s="8"/>
      <c r="AN1564" s="8"/>
      <c r="AO1564" s="8"/>
      <c r="AP1564" s="8"/>
      <c r="AQ1564" s="8"/>
      <c r="AS1564" s="36"/>
      <c r="AT1564" s="36"/>
      <c r="AU1564" s="9"/>
      <c r="AV1564" s="8"/>
      <c r="AW1564" s="8"/>
      <c r="AX1564" s="8"/>
      <c r="AY1564" s="8"/>
      <c r="AZ1564" s="8"/>
      <c r="BA1564" s="8"/>
      <c r="BB1564" s="8"/>
      <c r="BC1564" s="8"/>
    </row>
    <row r="1565" spans="1:55" x14ac:dyDescent="0.25">
      <c r="A1565" s="45">
        <v>62.3</v>
      </c>
      <c r="B1565" s="47" t="b">
        <v>1</v>
      </c>
      <c r="U1565" s="36"/>
      <c r="V1565" s="36"/>
      <c r="W1565" s="9"/>
      <c r="X1565" s="8"/>
      <c r="Y1565" s="8"/>
      <c r="Z1565" s="8"/>
      <c r="AA1565" s="8"/>
      <c r="AB1565" s="8"/>
      <c r="AC1565" s="8"/>
      <c r="AD1565" s="8"/>
      <c r="AE1565" s="8"/>
      <c r="AG1565" s="36"/>
      <c r="AH1565" s="36"/>
      <c r="AI1565" s="9"/>
      <c r="AJ1565" s="8"/>
      <c r="AK1565" s="8"/>
      <c r="AL1565" s="8"/>
      <c r="AM1565" s="8"/>
      <c r="AN1565" s="8"/>
      <c r="AO1565" s="8"/>
      <c r="AP1565" s="8"/>
      <c r="AQ1565" s="8"/>
      <c r="AS1565" s="36"/>
      <c r="AT1565" s="36"/>
      <c r="AU1565" s="9"/>
      <c r="AV1565" s="8"/>
      <c r="AW1565" s="8"/>
      <c r="AX1565" s="8"/>
      <c r="AY1565" s="8"/>
      <c r="AZ1565" s="8"/>
      <c r="BA1565" s="8"/>
      <c r="BB1565" s="8"/>
      <c r="BC1565" s="8"/>
    </row>
    <row r="1566" spans="1:55" x14ac:dyDescent="0.25">
      <c r="A1566" s="45">
        <v>61.9</v>
      </c>
      <c r="B1566" s="47" t="b">
        <v>1</v>
      </c>
      <c r="U1566" s="36"/>
      <c r="V1566" s="36"/>
      <c r="W1566" s="9"/>
      <c r="X1566" s="8"/>
      <c r="Y1566" s="8"/>
      <c r="Z1566" s="8"/>
      <c r="AA1566" s="8"/>
      <c r="AB1566" s="8"/>
      <c r="AC1566" s="8"/>
      <c r="AD1566" s="8"/>
      <c r="AE1566" s="8"/>
      <c r="AG1566" s="36"/>
      <c r="AH1566" s="36"/>
      <c r="AI1566" s="9"/>
      <c r="AJ1566" s="8"/>
      <c r="AK1566" s="8"/>
      <c r="AL1566" s="8"/>
      <c r="AM1566" s="8"/>
      <c r="AN1566" s="8"/>
      <c r="AO1566" s="8"/>
      <c r="AP1566" s="8"/>
      <c r="AQ1566" s="8"/>
      <c r="AS1566" s="36"/>
      <c r="AT1566" s="36"/>
      <c r="AU1566" s="9"/>
      <c r="AV1566" s="8"/>
      <c r="AW1566" s="8"/>
      <c r="AX1566" s="8"/>
      <c r="AY1566" s="8"/>
      <c r="AZ1566" s="8"/>
      <c r="BA1566" s="8"/>
      <c r="BB1566" s="8"/>
      <c r="BC1566" s="8"/>
    </row>
    <row r="1567" spans="1:55" x14ac:dyDescent="0.25">
      <c r="A1567" s="45">
        <v>61.4</v>
      </c>
      <c r="B1567" s="47" t="b">
        <v>1</v>
      </c>
      <c r="U1567" s="36"/>
      <c r="V1567" s="36"/>
      <c r="W1567" s="9"/>
      <c r="X1567" s="8"/>
      <c r="Y1567" s="8"/>
      <c r="Z1567" s="8"/>
      <c r="AA1567" s="8"/>
      <c r="AB1567" s="8"/>
      <c r="AC1567" s="8"/>
      <c r="AD1567" s="8"/>
      <c r="AE1567" s="8"/>
      <c r="AG1567" s="36"/>
      <c r="AH1567" s="36"/>
      <c r="AI1567" s="9"/>
      <c r="AJ1567" s="8"/>
      <c r="AK1567" s="8"/>
      <c r="AL1567" s="8"/>
      <c r="AM1567" s="8"/>
      <c r="AN1567" s="8"/>
      <c r="AO1567" s="8"/>
      <c r="AP1567" s="8"/>
      <c r="AQ1567" s="8"/>
      <c r="AS1567" s="36"/>
      <c r="AT1567" s="36"/>
      <c r="AU1567" s="9"/>
      <c r="AV1567" s="8"/>
      <c r="AW1567" s="8"/>
      <c r="AX1567" s="8"/>
      <c r="AY1567" s="8"/>
      <c r="AZ1567" s="8"/>
      <c r="BA1567" s="8"/>
      <c r="BB1567" s="8"/>
      <c r="BC1567" s="8"/>
    </row>
    <row r="1568" spans="1:55" x14ac:dyDescent="0.25">
      <c r="A1568" s="45">
        <v>69</v>
      </c>
      <c r="B1568" s="47" t="b">
        <v>1</v>
      </c>
      <c r="U1568" s="36"/>
      <c r="V1568" s="36"/>
      <c r="W1568" s="9"/>
      <c r="X1568" s="8"/>
      <c r="Y1568" s="8"/>
      <c r="Z1568" s="8"/>
      <c r="AA1568" s="8"/>
      <c r="AB1568" s="8"/>
      <c r="AC1568" s="8"/>
      <c r="AD1568" s="8"/>
      <c r="AE1568" s="8"/>
      <c r="AG1568" s="36"/>
      <c r="AH1568" s="36"/>
      <c r="AI1568" s="9"/>
      <c r="AJ1568" s="8"/>
      <c r="AK1568" s="8"/>
      <c r="AL1568" s="8"/>
      <c r="AM1568" s="8"/>
      <c r="AN1568" s="8"/>
      <c r="AO1568" s="8"/>
      <c r="AP1568" s="8"/>
      <c r="AQ1568" s="8"/>
      <c r="AS1568" s="36"/>
      <c r="AT1568" s="36"/>
      <c r="AU1568" s="9"/>
      <c r="AV1568" s="8"/>
      <c r="AW1568" s="8"/>
      <c r="AX1568" s="8"/>
      <c r="AY1568" s="8"/>
      <c r="AZ1568" s="8"/>
      <c r="BA1568" s="8"/>
      <c r="BB1568" s="8"/>
      <c r="BC1568" s="8"/>
    </row>
    <row r="1569" spans="1:55" x14ac:dyDescent="0.25">
      <c r="A1569" s="45">
        <v>64</v>
      </c>
      <c r="B1569" s="47" t="b">
        <v>1</v>
      </c>
      <c r="U1569" s="36"/>
      <c r="V1569" s="36"/>
      <c r="W1569" s="9"/>
      <c r="X1569" s="8"/>
      <c r="Y1569" s="8"/>
      <c r="Z1569" s="8"/>
      <c r="AA1569" s="8"/>
      <c r="AB1569" s="8"/>
      <c r="AC1569" s="8"/>
      <c r="AD1569" s="8"/>
      <c r="AE1569" s="8"/>
      <c r="AG1569" s="36"/>
      <c r="AH1569" s="36"/>
      <c r="AI1569" s="9"/>
      <c r="AJ1569" s="8"/>
      <c r="AK1569" s="8"/>
      <c r="AL1569" s="8"/>
      <c r="AM1569" s="8"/>
      <c r="AN1569" s="8"/>
      <c r="AO1569" s="8"/>
      <c r="AP1569" s="8"/>
      <c r="AQ1569" s="8"/>
      <c r="AS1569" s="36"/>
      <c r="AT1569" s="36"/>
      <c r="AU1569" s="9"/>
      <c r="AV1569" s="8"/>
      <c r="AW1569" s="8"/>
      <c r="AX1569" s="8"/>
      <c r="AY1569" s="8"/>
      <c r="AZ1569" s="8"/>
      <c r="BA1569" s="8"/>
      <c r="BB1569" s="8"/>
      <c r="BC1569" s="8"/>
    </row>
    <row r="1570" spans="1:55" x14ac:dyDescent="0.25">
      <c r="A1570" s="45">
        <v>59.9</v>
      </c>
      <c r="B1570" s="47" t="b">
        <v>1</v>
      </c>
      <c r="U1570" s="36"/>
      <c r="V1570" s="36"/>
      <c r="W1570" s="9"/>
      <c r="X1570" s="8"/>
      <c r="Y1570" s="8"/>
      <c r="Z1570" s="8"/>
      <c r="AA1570" s="8"/>
      <c r="AB1570" s="8"/>
      <c r="AC1570" s="8"/>
      <c r="AD1570" s="8"/>
      <c r="AE1570" s="8"/>
      <c r="AG1570" s="36"/>
      <c r="AH1570" s="36"/>
      <c r="AI1570" s="9"/>
      <c r="AJ1570" s="8"/>
      <c r="AK1570" s="8"/>
      <c r="AL1570" s="8"/>
      <c r="AM1570" s="8"/>
      <c r="AN1570" s="8"/>
      <c r="AO1570" s="8"/>
      <c r="AP1570" s="8"/>
      <c r="AQ1570" s="8"/>
      <c r="AS1570" s="36"/>
      <c r="AT1570" s="36"/>
      <c r="AU1570" s="9"/>
      <c r="AV1570" s="8"/>
      <c r="AW1570" s="8"/>
      <c r="AX1570" s="8"/>
      <c r="AY1570" s="8"/>
      <c r="AZ1570" s="8"/>
      <c r="BA1570" s="8"/>
      <c r="BB1570" s="8"/>
      <c r="BC1570" s="8"/>
    </row>
    <row r="1571" spans="1:55" x14ac:dyDescent="0.25">
      <c r="A1571" s="45">
        <v>59.3</v>
      </c>
      <c r="B1571" s="47" t="b">
        <v>1</v>
      </c>
      <c r="U1571" s="36"/>
      <c r="V1571" s="36"/>
      <c r="W1571" s="9"/>
      <c r="X1571" s="8"/>
      <c r="Y1571" s="8"/>
      <c r="Z1571" s="8"/>
      <c r="AA1571" s="8"/>
      <c r="AB1571" s="8"/>
      <c r="AC1571" s="8"/>
      <c r="AD1571" s="8"/>
      <c r="AE1571" s="8"/>
      <c r="AG1571" s="36"/>
      <c r="AH1571" s="36"/>
      <c r="AI1571" s="9"/>
      <c r="AJ1571" s="8"/>
      <c r="AK1571" s="8"/>
      <c r="AL1571" s="8"/>
      <c r="AM1571" s="8"/>
      <c r="AN1571" s="8"/>
      <c r="AO1571" s="8"/>
      <c r="AP1571" s="8"/>
      <c r="AQ1571" s="8"/>
      <c r="AS1571" s="36"/>
      <c r="AT1571" s="36"/>
      <c r="AU1571" s="9"/>
      <c r="AV1571" s="8"/>
      <c r="AW1571" s="8"/>
      <c r="AX1571" s="8"/>
      <c r="AY1571" s="8"/>
      <c r="AZ1571" s="8"/>
      <c r="BA1571" s="8"/>
      <c r="BB1571" s="8"/>
      <c r="BC1571" s="8"/>
    </row>
    <row r="1572" spans="1:55" x14ac:dyDescent="0.25">
      <c r="A1572" s="45">
        <v>58.7</v>
      </c>
      <c r="B1572" s="47" t="b">
        <v>1</v>
      </c>
      <c r="U1572" s="36"/>
      <c r="V1572" s="36"/>
      <c r="W1572" s="9"/>
      <c r="X1572" s="8"/>
      <c r="Y1572" s="8"/>
      <c r="Z1572" s="8"/>
      <c r="AA1572" s="8"/>
      <c r="AB1572" s="8"/>
      <c r="AC1572" s="8"/>
      <c r="AD1572" s="8"/>
      <c r="AE1572" s="8"/>
      <c r="AG1572" s="36"/>
      <c r="AH1572" s="36"/>
      <c r="AI1572" s="9"/>
      <c r="AJ1572" s="8"/>
      <c r="AK1572" s="8"/>
      <c r="AL1572" s="8"/>
      <c r="AM1572" s="8"/>
      <c r="AN1572" s="8"/>
      <c r="AO1572" s="8"/>
      <c r="AP1572" s="8"/>
      <c r="AQ1572" s="8"/>
      <c r="AS1572" s="36"/>
      <c r="AT1572" s="36"/>
      <c r="AU1572" s="9"/>
      <c r="AV1572" s="8"/>
      <c r="AW1572" s="8"/>
      <c r="AX1572" s="8"/>
      <c r="AY1572" s="8"/>
      <c r="AZ1572" s="8"/>
      <c r="BA1572" s="8"/>
      <c r="BB1572" s="8"/>
      <c r="BC1572" s="8"/>
    </row>
    <row r="1573" spans="1:55" x14ac:dyDescent="0.25">
      <c r="A1573" s="45">
        <v>57.9</v>
      </c>
      <c r="B1573" s="47" t="b">
        <v>1</v>
      </c>
      <c r="U1573" s="36"/>
      <c r="V1573" s="36"/>
      <c r="W1573" s="9"/>
      <c r="X1573" s="8"/>
      <c r="Y1573" s="8"/>
      <c r="Z1573" s="8"/>
      <c r="AA1573" s="8"/>
      <c r="AB1573" s="8"/>
      <c r="AC1573" s="8"/>
      <c r="AD1573" s="8"/>
      <c r="AE1573" s="8"/>
      <c r="AG1573" s="36"/>
      <c r="AH1573" s="36"/>
      <c r="AI1573" s="9"/>
      <c r="AJ1573" s="8"/>
      <c r="AK1573" s="8"/>
      <c r="AL1573" s="8"/>
      <c r="AM1573" s="8"/>
      <c r="AN1573" s="8"/>
      <c r="AO1573" s="8"/>
      <c r="AP1573" s="8"/>
      <c r="AQ1573" s="8"/>
      <c r="AS1573" s="36"/>
      <c r="AT1573" s="36"/>
      <c r="AU1573" s="9"/>
      <c r="AV1573" s="8"/>
      <c r="AW1573" s="8"/>
      <c r="AX1573" s="8"/>
      <c r="AY1573" s="8"/>
      <c r="AZ1573" s="8"/>
      <c r="BA1573" s="8"/>
      <c r="BB1573" s="8"/>
      <c r="BC1573" s="8"/>
    </row>
    <row r="1574" spans="1:55" x14ac:dyDescent="0.25">
      <c r="A1574" s="45">
        <v>58.3</v>
      </c>
      <c r="B1574" s="47" t="b">
        <v>1</v>
      </c>
      <c r="U1574" s="36"/>
      <c r="V1574" s="36"/>
      <c r="W1574" s="9"/>
      <c r="X1574" s="8"/>
      <c r="Y1574" s="8"/>
      <c r="Z1574" s="8"/>
      <c r="AA1574" s="8"/>
      <c r="AB1574" s="8"/>
      <c r="AC1574" s="8"/>
      <c r="AD1574" s="8"/>
      <c r="AE1574" s="8"/>
      <c r="AG1574" s="36"/>
      <c r="AH1574" s="36"/>
      <c r="AI1574" s="9"/>
      <c r="AJ1574" s="8"/>
      <c r="AK1574" s="8"/>
      <c r="AL1574" s="8"/>
      <c r="AM1574" s="8"/>
      <c r="AN1574" s="8"/>
      <c r="AO1574" s="8"/>
      <c r="AP1574" s="8"/>
      <c r="AQ1574" s="8"/>
      <c r="AS1574" s="36"/>
      <c r="AT1574" s="36"/>
      <c r="AU1574" s="9"/>
      <c r="AV1574" s="8"/>
      <c r="AW1574" s="8"/>
      <c r="AX1574" s="8"/>
      <c r="AY1574" s="8"/>
      <c r="AZ1574" s="8"/>
      <c r="BA1574" s="8"/>
      <c r="BB1574" s="8"/>
      <c r="BC1574" s="8"/>
    </row>
    <row r="1575" spans="1:55" x14ac:dyDescent="0.25">
      <c r="A1575" s="45">
        <v>57.6</v>
      </c>
      <c r="B1575" s="47" t="b">
        <v>1</v>
      </c>
      <c r="U1575" s="36"/>
      <c r="V1575" s="36"/>
      <c r="W1575" s="9"/>
      <c r="X1575" s="8"/>
      <c r="Y1575" s="8"/>
      <c r="Z1575" s="8"/>
      <c r="AA1575" s="8"/>
      <c r="AB1575" s="8"/>
      <c r="AC1575" s="8"/>
      <c r="AD1575" s="8"/>
      <c r="AE1575" s="8"/>
      <c r="AG1575" s="36"/>
      <c r="AH1575" s="36"/>
      <c r="AI1575" s="9"/>
      <c r="AJ1575" s="8"/>
      <c r="AK1575" s="8"/>
      <c r="AL1575" s="8"/>
      <c r="AM1575" s="8"/>
      <c r="AN1575" s="8"/>
      <c r="AO1575" s="8"/>
      <c r="AP1575" s="8"/>
      <c r="AQ1575" s="8"/>
      <c r="AS1575" s="36"/>
      <c r="AT1575" s="36"/>
      <c r="AU1575" s="9"/>
      <c r="AV1575" s="8"/>
      <c r="AW1575" s="8"/>
      <c r="AX1575" s="8"/>
      <c r="AY1575" s="8"/>
      <c r="AZ1575" s="8"/>
      <c r="BA1575" s="8"/>
      <c r="BB1575" s="8"/>
      <c r="BC1575" s="8"/>
    </row>
    <row r="1576" spans="1:55" x14ac:dyDescent="0.25">
      <c r="A1576" s="45">
        <v>56.7</v>
      </c>
      <c r="B1576" s="47" t="b">
        <v>1</v>
      </c>
      <c r="U1576" s="36"/>
      <c r="V1576" s="36"/>
      <c r="W1576" s="9"/>
      <c r="X1576" s="8"/>
      <c r="Y1576" s="8"/>
      <c r="Z1576" s="8"/>
      <c r="AA1576" s="8"/>
      <c r="AB1576" s="8"/>
      <c r="AC1576" s="8"/>
      <c r="AD1576" s="8"/>
      <c r="AE1576" s="8"/>
      <c r="AG1576" s="36"/>
      <c r="AH1576" s="36"/>
      <c r="AI1576" s="9"/>
      <c r="AJ1576" s="8"/>
      <c r="AK1576" s="8"/>
      <c r="AL1576" s="8"/>
      <c r="AM1576" s="8"/>
      <c r="AN1576" s="8"/>
      <c r="AO1576" s="8"/>
      <c r="AP1576" s="8"/>
      <c r="AQ1576" s="8"/>
      <c r="AS1576" s="36"/>
      <c r="AT1576" s="36"/>
      <c r="AU1576" s="9"/>
      <c r="AV1576" s="8"/>
      <c r="AW1576" s="8"/>
      <c r="AX1576" s="8"/>
      <c r="AY1576" s="8"/>
      <c r="AZ1576" s="8"/>
      <c r="BA1576" s="8"/>
      <c r="BB1576" s="8"/>
      <c r="BC1576" s="8"/>
    </row>
    <row r="1577" spans="1:55" x14ac:dyDescent="0.25">
      <c r="A1577" s="45">
        <v>55.3</v>
      </c>
      <c r="B1577" s="47" t="b">
        <v>1</v>
      </c>
      <c r="U1577" s="36"/>
      <c r="V1577" s="36"/>
      <c r="W1577" s="9"/>
      <c r="X1577" s="8"/>
      <c r="Y1577" s="8"/>
      <c r="Z1577" s="8"/>
      <c r="AA1577" s="8"/>
      <c r="AB1577" s="8"/>
      <c r="AC1577" s="8"/>
      <c r="AD1577" s="8"/>
      <c r="AE1577" s="8"/>
      <c r="AG1577" s="36"/>
      <c r="AH1577" s="36"/>
      <c r="AI1577" s="9"/>
      <c r="AJ1577" s="8"/>
      <c r="AK1577" s="8"/>
      <c r="AL1577" s="8"/>
      <c r="AM1577" s="8"/>
      <c r="AN1577" s="8"/>
      <c r="AO1577" s="8"/>
      <c r="AP1577" s="8"/>
      <c r="AQ1577" s="8"/>
      <c r="AS1577" s="36"/>
      <c r="AT1577" s="36"/>
      <c r="AU1577" s="9"/>
      <c r="AV1577" s="8"/>
      <c r="AW1577" s="8"/>
      <c r="AX1577" s="8"/>
      <c r="AY1577" s="8"/>
      <c r="AZ1577" s="8"/>
      <c r="BA1577" s="8"/>
      <c r="BB1577" s="8"/>
      <c r="BC1577" s="8"/>
    </row>
    <row r="1578" spans="1:55" x14ac:dyDescent="0.25">
      <c r="A1578" s="45">
        <v>54.1</v>
      </c>
      <c r="B1578" s="47" t="b">
        <v>1</v>
      </c>
      <c r="U1578" s="36"/>
      <c r="V1578" s="36"/>
      <c r="W1578" s="9"/>
      <c r="X1578" s="8"/>
      <c r="Y1578" s="8"/>
      <c r="Z1578" s="8"/>
      <c r="AA1578" s="8"/>
      <c r="AB1578" s="8"/>
      <c r="AC1578" s="8"/>
      <c r="AD1578" s="8"/>
      <c r="AE1578" s="8"/>
      <c r="AG1578" s="36"/>
      <c r="AH1578" s="36"/>
      <c r="AI1578" s="9"/>
      <c r="AJ1578" s="8"/>
      <c r="AK1578" s="8"/>
      <c r="AL1578" s="8"/>
      <c r="AM1578" s="8"/>
      <c r="AN1578" s="8"/>
      <c r="AO1578" s="8"/>
      <c r="AP1578" s="8"/>
      <c r="AQ1578" s="8"/>
      <c r="AS1578" s="36"/>
      <c r="AT1578" s="36"/>
      <c r="AU1578" s="9"/>
      <c r="AV1578" s="8"/>
      <c r="AW1578" s="8"/>
      <c r="AX1578" s="8"/>
      <c r="AY1578" s="8"/>
      <c r="AZ1578" s="8"/>
      <c r="BA1578" s="8"/>
      <c r="BB1578" s="8"/>
      <c r="BC1578" s="8"/>
    </row>
    <row r="1579" spans="1:55" x14ac:dyDescent="0.25">
      <c r="A1579" s="45">
        <v>52.9</v>
      </c>
      <c r="B1579" s="47" t="b">
        <v>1</v>
      </c>
      <c r="U1579" s="36"/>
      <c r="V1579" s="36"/>
      <c r="W1579" s="9"/>
      <c r="X1579" s="8"/>
      <c r="Y1579" s="8"/>
      <c r="Z1579" s="8"/>
      <c r="AA1579" s="8"/>
      <c r="AB1579" s="8"/>
      <c r="AC1579" s="8"/>
      <c r="AD1579" s="8"/>
      <c r="AE1579" s="8"/>
      <c r="AG1579" s="36"/>
      <c r="AH1579" s="36"/>
      <c r="AI1579" s="9"/>
      <c r="AJ1579" s="8"/>
      <c r="AK1579" s="8"/>
      <c r="AL1579" s="8"/>
      <c r="AM1579" s="8"/>
      <c r="AN1579" s="8"/>
      <c r="AO1579" s="8"/>
      <c r="AP1579" s="8"/>
      <c r="AQ1579" s="8"/>
      <c r="AS1579" s="36"/>
      <c r="AT1579" s="36"/>
      <c r="AU1579" s="9"/>
      <c r="AV1579" s="8"/>
      <c r="AW1579" s="8"/>
      <c r="AX1579" s="8"/>
      <c r="AY1579" s="8"/>
      <c r="AZ1579" s="8"/>
      <c r="BA1579" s="8"/>
      <c r="BB1579" s="8"/>
      <c r="BC1579" s="8"/>
    </row>
    <row r="1580" spans="1:55" x14ac:dyDescent="0.25">
      <c r="A1580" s="45">
        <v>51.5</v>
      </c>
      <c r="B1580" s="47" t="b">
        <v>1</v>
      </c>
      <c r="U1580" s="36"/>
      <c r="V1580" s="36"/>
      <c r="W1580" s="9"/>
      <c r="X1580" s="8"/>
      <c r="Y1580" s="8"/>
      <c r="Z1580" s="8"/>
      <c r="AA1580" s="8"/>
      <c r="AB1580" s="8"/>
      <c r="AC1580" s="8"/>
      <c r="AD1580" s="8"/>
      <c r="AE1580" s="8"/>
      <c r="AG1580" s="36"/>
      <c r="AH1580" s="36"/>
      <c r="AI1580" s="9"/>
      <c r="AJ1580" s="8"/>
      <c r="AK1580" s="8"/>
      <c r="AL1580" s="8"/>
      <c r="AM1580" s="8"/>
      <c r="AN1580" s="8"/>
      <c r="AO1580" s="8"/>
      <c r="AP1580" s="8"/>
      <c r="AQ1580" s="8"/>
      <c r="AS1580" s="36"/>
      <c r="AT1580" s="36"/>
      <c r="AU1580" s="9"/>
      <c r="AV1580" s="8"/>
      <c r="AW1580" s="8"/>
      <c r="AX1580" s="8"/>
      <c r="AY1580" s="8"/>
      <c r="AZ1580" s="8"/>
      <c r="BA1580" s="8"/>
      <c r="BB1580" s="8"/>
      <c r="BC1580" s="8"/>
    </row>
    <row r="1581" spans="1:55" x14ac:dyDescent="0.25">
      <c r="A1581" s="45">
        <v>50</v>
      </c>
      <c r="B1581" s="47" t="b">
        <v>1</v>
      </c>
      <c r="U1581" s="36"/>
      <c r="V1581" s="36"/>
      <c r="W1581" s="9"/>
      <c r="X1581" s="8"/>
      <c r="Y1581" s="8"/>
      <c r="Z1581" s="8"/>
      <c r="AA1581" s="8"/>
      <c r="AB1581" s="8"/>
      <c r="AC1581" s="8"/>
      <c r="AD1581" s="8"/>
      <c r="AE1581" s="8"/>
      <c r="AG1581" s="36"/>
      <c r="AH1581" s="36"/>
      <c r="AI1581" s="9"/>
      <c r="AJ1581" s="8"/>
      <c r="AK1581" s="8"/>
      <c r="AL1581" s="8"/>
      <c r="AM1581" s="8"/>
      <c r="AN1581" s="8"/>
      <c r="AO1581" s="8"/>
      <c r="AP1581" s="8"/>
      <c r="AQ1581" s="8"/>
      <c r="AS1581" s="36"/>
      <c r="AT1581" s="36"/>
      <c r="AU1581" s="9"/>
      <c r="AV1581" s="8"/>
      <c r="AW1581" s="8"/>
      <c r="AX1581" s="8"/>
      <c r="AY1581" s="8"/>
      <c r="AZ1581" s="8"/>
      <c r="BA1581" s="8"/>
      <c r="BB1581" s="8"/>
      <c r="BC1581" s="8"/>
    </row>
    <row r="1582" spans="1:55" x14ac:dyDescent="0.25">
      <c r="A1582" s="45">
        <v>48.5</v>
      </c>
      <c r="B1582" s="47" t="b">
        <v>1</v>
      </c>
      <c r="U1582" s="36"/>
      <c r="V1582" s="36"/>
      <c r="W1582" s="9"/>
      <c r="X1582" s="8"/>
      <c r="Y1582" s="8"/>
      <c r="Z1582" s="8"/>
      <c r="AA1582" s="8"/>
      <c r="AB1582" s="8"/>
      <c r="AC1582" s="8"/>
      <c r="AD1582" s="8"/>
      <c r="AE1582" s="8"/>
      <c r="AG1582" s="36"/>
      <c r="AH1582" s="36"/>
      <c r="AI1582" s="9"/>
      <c r="AJ1582" s="8"/>
      <c r="AK1582" s="8"/>
      <c r="AL1582" s="8"/>
      <c r="AM1582" s="8"/>
      <c r="AN1582" s="8"/>
      <c r="AO1582" s="8"/>
      <c r="AP1582" s="8"/>
      <c r="AQ1582" s="8"/>
      <c r="AS1582" s="36"/>
      <c r="AT1582" s="36"/>
      <c r="AU1582" s="9"/>
      <c r="AV1582" s="8"/>
      <c r="AW1582" s="8"/>
      <c r="AX1582" s="8"/>
      <c r="AY1582" s="8"/>
      <c r="AZ1582" s="8"/>
      <c r="BA1582" s="8"/>
      <c r="BB1582" s="8"/>
      <c r="BC1582" s="8"/>
    </row>
    <row r="1583" spans="1:55" x14ac:dyDescent="0.25">
      <c r="A1583" s="45">
        <v>47.1</v>
      </c>
      <c r="B1583" s="47" t="b">
        <v>1</v>
      </c>
      <c r="U1583" s="36"/>
      <c r="V1583" s="36"/>
      <c r="W1583" s="9"/>
      <c r="X1583" s="8"/>
      <c r="Y1583" s="8"/>
      <c r="Z1583" s="8"/>
      <c r="AA1583" s="8"/>
      <c r="AB1583" s="8"/>
      <c r="AC1583" s="8"/>
      <c r="AD1583" s="8"/>
      <c r="AE1583" s="8"/>
      <c r="AG1583" s="36"/>
      <c r="AH1583" s="36"/>
      <c r="AI1583" s="9"/>
      <c r="AJ1583" s="8"/>
      <c r="AK1583" s="8"/>
      <c r="AL1583" s="8"/>
      <c r="AM1583" s="8"/>
      <c r="AN1583" s="8"/>
      <c r="AO1583" s="8"/>
      <c r="AP1583" s="8"/>
      <c r="AQ1583" s="8"/>
      <c r="AS1583" s="36"/>
      <c r="AT1583" s="36"/>
      <c r="AU1583" s="9"/>
      <c r="AV1583" s="8"/>
      <c r="AW1583" s="8"/>
      <c r="AX1583" s="8"/>
      <c r="AY1583" s="8"/>
      <c r="AZ1583" s="8"/>
      <c r="BA1583" s="8"/>
      <c r="BB1583" s="8"/>
      <c r="BC1583" s="8"/>
    </row>
    <row r="1584" spans="1:55" x14ac:dyDescent="0.25">
      <c r="A1584" s="45">
        <v>46</v>
      </c>
      <c r="B1584" s="47" t="b">
        <v>1</v>
      </c>
      <c r="U1584" s="36"/>
      <c r="V1584" s="36"/>
      <c r="W1584" s="9"/>
      <c r="X1584" s="8"/>
      <c r="Y1584" s="8"/>
      <c r="Z1584" s="8"/>
      <c r="AA1584" s="8"/>
      <c r="AB1584" s="8"/>
      <c r="AC1584" s="8"/>
      <c r="AD1584" s="8"/>
      <c r="AE1584" s="8"/>
      <c r="AG1584" s="36"/>
      <c r="AH1584" s="36"/>
      <c r="AI1584" s="9"/>
      <c r="AJ1584" s="8"/>
      <c r="AK1584" s="8"/>
      <c r="AL1584" s="8"/>
      <c r="AM1584" s="8"/>
      <c r="AN1584" s="8"/>
      <c r="AO1584" s="8"/>
      <c r="AP1584" s="8"/>
      <c r="AQ1584" s="8"/>
      <c r="AS1584" s="36"/>
      <c r="AT1584" s="36"/>
      <c r="AU1584" s="9"/>
      <c r="AV1584" s="8"/>
      <c r="AW1584" s="8"/>
      <c r="AX1584" s="8"/>
      <c r="AY1584" s="8"/>
      <c r="AZ1584" s="8"/>
      <c r="BA1584" s="8"/>
      <c r="BB1584" s="8"/>
      <c r="BC1584" s="8"/>
    </row>
    <row r="1585" spans="1:55" x14ac:dyDescent="0.25">
      <c r="A1585" s="45">
        <v>45.1</v>
      </c>
      <c r="B1585" s="47" t="b">
        <v>1</v>
      </c>
      <c r="U1585" s="36"/>
      <c r="V1585" s="36"/>
      <c r="W1585" s="9"/>
      <c r="X1585" s="8"/>
      <c r="Y1585" s="8"/>
      <c r="Z1585" s="8"/>
      <c r="AA1585" s="8"/>
      <c r="AB1585" s="8"/>
      <c r="AC1585" s="8"/>
      <c r="AD1585" s="8"/>
      <c r="AE1585" s="8"/>
      <c r="AG1585" s="36"/>
      <c r="AH1585" s="36"/>
      <c r="AI1585" s="9"/>
      <c r="AJ1585" s="8"/>
      <c r="AK1585" s="8"/>
      <c r="AL1585" s="8"/>
      <c r="AM1585" s="8"/>
      <c r="AN1585" s="8"/>
      <c r="AO1585" s="8"/>
      <c r="AP1585" s="8"/>
      <c r="AQ1585" s="8"/>
      <c r="AS1585" s="36"/>
      <c r="AT1585" s="36"/>
      <c r="AU1585" s="9"/>
      <c r="AV1585" s="8"/>
      <c r="AW1585" s="8"/>
      <c r="AX1585" s="8"/>
      <c r="AY1585" s="8"/>
      <c r="AZ1585" s="8"/>
      <c r="BA1585" s="8"/>
      <c r="BB1585" s="8"/>
      <c r="BC1585" s="8"/>
    </row>
    <row r="1586" spans="1:55" x14ac:dyDescent="0.25">
      <c r="A1586" s="45">
        <v>44.6</v>
      </c>
      <c r="B1586" s="47" t="b">
        <v>1</v>
      </c>
      <c r="U1586" s="36"/>
      <c r="V1586" s="36"/>
      <c r="W1586" s="9"/>
      <c r="X1586" s="8"/>
      <c r="Y1586" s="8"/>
      <c r="Z1586" s="8"/>
      <c r="AA1586" s="8"/>
      <c r="AB1586" s="8"/>
      <c r="AC1586" s="8"/>
      <c r="AD1586" s="8"/>
      <c r="AE1586" s="8"/>
      <c r="AG1586" s="36"/>
      <c r="AH1586" s="36"/>
      <c r="AI1586" s="9"/>
      <c r="AJ1586" s="8"/>
      <c r="AK1586" s="8"/>
      <c r="AL1586" s="8"/>
      <c r="AM1586" s="8"/>
      <c r="AN1586" s="8"/>
      <c r="AO1586" s="8"/>
      <c r="AP1586" s="8"/>
      <c r="AQ1586" s="8"/>
      <c r="AS1586" s="36"/>
      <c r="AT1586" s="36"/>
      <c r="AU1586" s="9"/>
      <c r="AV1586" s="8"/>
      <c r="AW1586" s="8"/>
      <c r="AX1586" s="8"/>
      <c r="AY1586" s="8"/>
      <c r="AZ1586" s="8"/>
      <c r="BA1586" s="8"/>
      <c r="BB1586" s="8"/>
      <c r="BC1586" s="8"/>
    </row>
    <row r="1587" spans="1:55" x14ac:dyDescent="0.25">
      <c r="A1587" s="45">
        <v>44</v>
      </c>
      <c r="B1587" s="47" t="b">
        <v>1</v>
      </c>
      <c r="U1587" s="36"/>
      <c r="V1587" s="36"/>
      <c r="W1587" s="9"/>
      <c r="X1587" s="8"/>
      <c r="Y1587" s="8"/>
      <c r="Z1587" s="8"/>
      <c r="AA1587" s="8"/>
      <c r="AB1587" s="8"/>
      <c r="AC1587" s="8"/>
      <c r="AD1587" s="8"/>
      <c r="AE1587" s="8"/>
      <c r="AG1587" s="36"/>
      <c r="AH1587" s="36"/>
      <c r="AI1587" s="9"/>
      <c r="AJ1587" s="8"/>
      <c r="AK1587" s="8"/>
      <c r="AL1587" s="8"/>
      <c r="AM1587" s="8"/>
      <c r="AN1587" s="8"/>
      <c r="AO1587" s="8"/>
      <c r="AP1587" s="8"/>
      <c r="AQ1587" s="8"/>
      <c r="AS1587" s="36"/>
      <c r="AT1587" s="36"/>
      <c r="AU1587" s="9"/>
      <c r="AV1587" s="8"/>
      <c r="AW1587" s="8"/>
      <c r="AX1587" s="8"/>
      <c r="AY1587" s="8"/>
      <c r="AZ1587" s="8"/>
      <c r="BA1587" s="8"/>
      <c r="BB1587" s="8"/>
      <c r="BC1587" s="8"/>
    </row>
    <row r="1588" spans="1:55" x14ac:dyDescent="0.25">
      <c r="A1588" s="45">
        <v>43.5</v>
      </c>
      <c r="B1588" s="47" t="b">
        <v>1</v>
      </c>
      <c r="U1588" s="36"/>
      <c r="V1588" s="36"/>
      <c r="W1588" s="9"/>
      <c r="X1588" s="8"/>
      <c r="Y1588" s="8"/>
      <c r="Z1588" s="8"/>
      <c r="AA1588" s="8"/>
      <c r="AB1588" s="8"/>
      <c r="AC1588" s="8"/>
      <c r="AD1588" s="8"/>
      <c r="AE1588" s="8"/>
      <c r="AG1588" s="36"/>
      <c r="AH1588" s="36"/>
      <c r="AI1588" s="9"/>
      <c r="AJ1588" s="8"/>
      <c r="AK1588" s="8"/>
      <c r="AL1588" s="8"/>
      <c r="AM1588" s="8"/>
      <c r="AN1588" s="8"/>
      <c r="AO1588" s="8"/>
      <c r="AP1588" s="8"/>
      <c r="AQ1588" s="8"/>
      <c r="AS1588" s="36"/>
      <c r="AT1588" s="36"/>
      <c r="AU1588" s="9"/>
      <c r="AV1588" s="8"/>
      <c r="AW1588" s="8"/>
      <c r="AX1588" s="8"/>
      <c r="AY1588" s="8"/>
      <c r="AZ1588" s="8"/>
      <c r="BA1588" s="8"/>
      <c r="BB1588" s="8"/>
      <c r="BC1588" s="8"/>
    </row>
    <row r="1589" spans="1:55" x14ac:dyDescent="0.25">
      <c r="A1589" s="45">
        <v>43.1</v>
      </c>
      <c r="B1589" s="47" t="b">
        <v>1</v>
      </c>
      <c r="U1589" s="36"/>
      <c r="V1589" s="36"/>
      <c r="W1589" s="9"/>
      <c r="X1589" s="8"/>
      <c r="Y1589" s="8"/>
      <c r="Z1589" s="8"/>
      <c r="AA1589" s="8"/>
      <c r="AB1589" s="8"/>
      <c r="AC1589" s="8"/>
      <c r="AD1589" s="8"/>
      <c r="AE1589" s="8"/>
      <c r="AG1589" s="36"/>
      <c r="AH1589" s="36"/>
      <c r="AI1589" s="9"/>
      <c r="AJ1589" s="8"/>
      <c r="AK1589" s="8"/>
      <c r="AL1589" s="8"/>
      <c r="AM1589" s="8"/>
      <c r="AN1589" s="8"/>
      <c r="AO1589" s="8"/>
      <c r="AP1589" s="8"/>
      <c r="AQ1589" s="8"/>
      <c r="AS1589" s="36"/>
      <c r="AT1589" s="36"/>
      <c r="AU1589" s="9"/>
      <c r="AV1589" s="8"/>
      <c r="AW1589" s="8"/>
      <c r="AX1589" s="8"/>
      <c r="AY1589" s="8"/>
      <c r="AZ1589" s="8"/>
      <c r="BA1589" s="8"/>
      <c r="BB1589" s="8"/>
      <c r="BC1589" s="8"/>
    </row>
    <row r="1590" spans="1:55" x14ac:dyDescent="0.25">
      <c r="A1590" s="45">
        <v>75</v>
      </c>
      <c r="B1590" s="47" t="b">
        <v>1</v>
      </c>
      <c r="U1590" s="36"/>
      <c r="V1590" s="36"/>
      <c r="W1590" s="9"/>
      <c r="X1590" s="8"/>
      <c r="Y1590" s="8"/>
      <c r="Z1590" s="8"/>
      <c r="AA1590" s="8"/>
      <c r="AB1590" s="8"/>
      <c r="AC1590" s="8"/>
      <c r="AD1590" s="8"/>
      <c r="AE1590" s="8"/>
      <c r="AG1590" s="36"/>
      <c r="AH1590" s="36"/>
      <c r="AI1590" s="9"/>
      <c r="AJ1590" s="8"/>
      <c r="AK1590" s="8"/>
      <c r="AL1590" s="8"/>
      <c r="AM1590" s="8"/>
      <c r="AN1590" s="8"/>
      <c r="AO1590" s="8"/>
      <c r="AP1590" s="8"/>
      <c r="AQ1590" s="8"/>
      <c r="AS1590" s="36"/>
      <c r="AT1590" s="36"/>
      <c r="AU1590" s="9"/>
      <c r="AV1590" s="8"/>
      <c r="AW1590" s="8"/>
      <c r="AX1590" s="8"/>
      <c r="AY1590" s="8"/>
      <c r="AZ1590" s="8"/>
      <c r="BA1590" s="8"/>
      <c r="BB1590" s="8"/>
      <c r="BC1590" s="8"/>
    </row>
    <row r="1591" spans="1:55" x14ac:dyDescent="0.25">
      <c r="A1591" s="45">
        <v>74.8</v>
      </c>
      <c r="B1591" s="47" t="b">
        <v>1</v>
      </c>
      <c r="U1591" s="36"/>
      <c r="V1591" s="36"/>
      <c r="W1591" s="9"/>
      <c r="X1591" s="8"/>
      <c r="Y1591" s="8"/>
      <c r="Z1591" s="8"/>
      <c r="AA1591" s="8"/>
      <c r="AB1591" s="8"/>
      <c r="AC1591" s="8"/>
      <c r="AD1591" s="8"/>
      <c r="AE1591" s="8"/>
      <c r="AG1591" s="36"/>
      <c r="AH1591" s="36"/>
      <c r="AI1591" s="9"/>
      <c r="AJ1591" s="8"/>
      <c r="AK1591" s="8"/>
      <c r="AL1591" s="8"/>
      <c r="AM1591" s="8"/>
      <c r="AN1591" s="8"/>
      <c r="AO1591" s="8"/>
      <c r="AP1591" s="8"/>
      <c r="AQ1591" s="8"/>
      <c r="AS1591" s="36"/>
      <c r="AT1591" s="36"/>
      <c r="AU1591" s="9"/>
      <c r="AV1591" s="8"/>
      <c r="AW1591" s="8"/>
      <c r="AX1591" s="8"/>
      <c r="AY1591" s="8"/>
      <c r="AZ1591" s="8"/>
      <c r="BA1591" s="8"/>
      <c r="BB1591" s="8"/>
      <c r="BC1591" s="8"/>
    </row>
    <row r="1592" spans="1:55" x14ac:dyDescent="0.25">
      <c r="A1592" s="45">
        <v>74.599999999999994</v>
      </c>
      <c r="B1592" s="47" t="b">
        <v>1</v>
      </c>
      <c r="U1592" s="36"/>
      <c r="V1592" s="36"/>
      <c r="W1592" s="9"/>
      <c r="X1592" s="8"/>
      <c r="Y1592" s="8"/>
      <c r="Z1592" s="8"/>
      <c r="AA1592" s="8"/>
      <c r="AB1592" s="8"/>
      <c r="AC1592" s="8"/>
      <c r="AD1592" s="8"/>
      <c r="AE1592" s="8"/>
      <c r="AG1592" s="36"/>
      <c r="AH1592" s="36"/>
      <c r="AI1592" s="9"/>
      <c r="AJ1592" s="8"/>
      <c r="AK1592" s="8"/>
      <c r="AL1592" s="8"/>
      <c r="AM1592" s="8"/>
      <c r="AN1592" s="8"/>
      <c r="AO1592" s="8"/>
      <c r="AP1592" s="8"/>
      <c r="AQ1592" s="8"/>
      <c r="AS1592" s="36"/>
      <c r="AT1592" s="36"/>
      <c r="AU1592" s="9"/>
      <c r="AV1592" s="8"/>
      <c r="AW1592" s="8"/>
      <c r="AX1592" s="8"/>
      <c r="AY1592" s="8"/>
      <c r="AZ1592" s="8"/>
      <c r="BA1592" s="8"/>
      <c r="BB1592" s="8"/>
      <c r="BC1592" s="8"/>
    </row>
    <row r="1593" spans="1:55" x14ac:dyDescent="0.25">
      <c r="A1593" s="45">
        <v>74.5</v>
      </c>
      <c r="B1593" s="47" t="b">
        <v>1</v>
      </c>
      <c r="U1593" s="36"/>
      <c r="V1593" s="36"/>
      <c r="W1593" s="9"/>
      <c r="X1593" s="8"/>
      <c r="Y1593" s="8"/>
      <c r="Z1593" s="8"/>
      <c r="AA1593" s="8"/>
      <c r="AB1593" s="8"/>
      <c r="AC1593" s="8"/>
      <c r="AD1593" s="8"/>
      <c r="AE1593" s="8"/>
      <c r="AG1593" s="36"/>
      <c r="AH1593" s="36"/>
      <c r="AI1593" s="9"/>
      <c r="AJ1593" s="8"/>
      <c r="AK1593" s="8"/>
      <c r="AL1593" s="8"/>
      <c r="AM1593" s="8"/>
      <c r="AN1593" s="8"/>
      <c r="AO1593" s="8"/>
      <c r="AP1593" s="8"/>
      <c r="AQ1593" s="8"/>
      <c r="AS1593" s="36"/>
      <c r="AT1593" s="36"/>
      <c r="AU1593" s="9"/>
      <c r="AV1593" s="8"/>
      <c r="AW1593" s="8"/>
      <c r="AX1593" s="8"/>
      <c r="AY1593" s="8"/>
      <c r="AZ1593" s="8"/>
      <c r="BA1593" s="8"/>
      <c r="BB1593" s="8"/>
      <c r="BC1593" s="8"/>
    </row>
    <row r="1594" spans="1:55" x14ac:dyDescent="0.25">
      <c r="A1594" s="45">
        <v>74.3</v>
      </c>
      <c r="B1594" s="47" t="b">
        <v>1</v>
      </c>
      <c r="U1594" s="36"/>
      <c r="V1594" s="36"/>
      <c r="W1594" s="9"/>
      <c r="X1594" s="8"/>
      <c r="Y1594" s="8"/>
      <c r="Z1594" s="8"/>
      <c r="AA1594" s="8"/>
      <c r="AB1594" s="8"/>
      <c r="AC1594" s="8"/>
      <c r="AD1594" s="8"/>
      <c r="AE1594" s="8"/>
      <c r="AG1594" s="36"/>
      <c r="AH1594" s="36"/>
      <c r="AI1594" s="9"/>
      <c r="AJ1594" s="8"/>
      <c r="AK1594" s="8"/>
      <c r="AL1594" s="8"/>
      <c r="AM1594" s="8"/>
      <c r="AN1594" s="8"/>
      <c r="AO1594" s="8"/>
      <c r="AP1594" s="8"/>
      <c r="AQ1594" s="8"/>
      <c r="AS1594" s="36"/>
      <c r="AT1594" s="36"/>
      <c r="AU1594" s="9"/>
      <c r="AV1594" s="8"/>
      <c r="AW1594" s="8"/>
      <c r="AX1594" s="8"/>
      <c r="AY1594" s="8"/>
      <c r="AZ1594" s="8"/>
      <c r="BA1594" s="8"/>
      <c r="BB1594" s="8"/>
      <c r="BC1594" s="8"/>
    </row>
    <row r="1595" spans="1:55" x14ac:dyDescent="0.25">
      <c r="A1595" s="45">
        <v>74.099999999999994</v>
      </c>
      <c r="B1595" s="47" t="b">
        <v>1</v>
      </c>
      <c r="U1595" s="36"/>
      <c r="V1595" s="36"/>
      <c r="W1595" s="9"/>
      <c r="X1595" s="8"/>
      <c r="Y1595" s="8"/>
      <c r="Z1595" s="8"/>
      <c r="AA1595" s="8"/>
      <c r="AB1595" s="8"/>
      <c r="AC1595" s="8"/>
      <c r="AD1595" s="8"/>
      <c r="AE1595" s="8"/>
      <c r="AG1595" s="36"/>
      <c r="AH1595" s="36"/>
      <c r="AI1595" s="9"/>
      <c r="AJ1595" s="8"/>
      <c r="AK1595" s="8"/>
      <c r="AL1595" s="8"/>
      <c r="AM1595" s="8"/>
      <c r="AN1595" s="8"/>
      <c r="AO1595" s="8"/>
      <c r="AP1595" s="8"/>
      <c r="AQ1595" s="8"/>
      <c r="AS1595" s="36"/>
      <c r="AT1595" s="36"/>
      <c r="AU1595" s="9"/>
      <c r="AV1595" s="8"/>
      <c r="AW1595" s="8"/>
      <c r="AX1595" s="8"/>
      <c r="AY1595" s="8"/>
      <c r="AZ1595" s="8"/>
      <c r="BA1595" s="8"/>
      <c r="BB1595" s="8"/>
      <c r="BC1595" s="8"/>
    </row>
    <row r="1596" spans="1:55" x14ac:dyDescent="0.25">
      <c r="A1596" s="45">
        <v>74</v>
      </c>
      <c r="B1596" s="47" t="b">
        <v>1</v>
      </c>
      <c r="U1596" s="36"/>
      <c r="V1596" s="36"/>
      <c r="W1596" s="9"/>
      <c r="X1596" s="8"/>
      <c r="Y1596" s="8"/>
      <c r="Z1596" s="8"/>
      <c r="AA1596" s="8"/>
      <c r="AB1596" s="8"/>
      <c r="AC1596" s="8"/>
      <c r="AD1596" s="8"/>
      <c r="AE1596" s="8"/>
      <c r="AG1596" s="36"/>
      <c r="AH1596" s="36"/>
      <c r="AI1596" s="9"/>
      <c r="AJ1596" s="8"/>
      <c r="AK1596" s="8"/>
      <c r="AL1596" s="8"/>
      <c r="AM1596" s="8"/>
      <c r="AN1596" s="8"/>
      <c r="AO1596" s="8"/>
      <c r="AP1596" s="8"/>
      <c r="AQ1596" s="8"/>
      <c r="AS1596" s="36"/>
      <c r="AT1596" s="36"/>
      <c r="AU1596" s="9"/>
      <c r="AV1596" s="8"/>
      <c r="AW1596" s="8"/>
      <c r="AX1596" s="8"/>
      <c r="AY1596" s="8"/>
      <c r="AZ1596" s="8"/>
      <c r="BA1596" s="8"/>
      <c r="BB1596" s="8"/>
      <c r="BC1596" s="8"/>
    </row>
    <row r="1597" spans="1:55" x14ac:dyDescent="0.25">
      <c r="A1597" s="45">
        <v>73.8</v>
      </c>
      <c r="B1597" s="47" t="b">
        <v>1</v>
      </c>
      <c r="U1597" s="36"/>
      <c r="V1597" s="36"/>
      <c r="W1597" s="9"/>
      <c r="X1597" s="8"/>
      <c r="Y1597" s="8"/>
      <c r="Z1597" s="8"/>
      <c r="AA1597" s="8"/>
      <c r="AB1597" s="8"/>
      <c r="AC1597" s="8"/>
      <c r="AD1597" s="8"/>
      <c r="AE1597" s="8"/>
      <c r="AG1597" s="36"/>
      <c r="AH1597" s="36"/>
      <c r="AI1597" s="9"/>
      <c r="AJ1597" s="8"/>
      <c r="AK1597" s="8"/>
      <c r="AL1597" s="8"/>
      <c r="AM1597" s="8"/>
      <c r="AN1597" s="8"/>
      <c r="AO1597" s="8"/>
      <c r="AP1597" s="8"/>
      <c r="AQ1597" s="8"/>
      <c r="AS1597" s="36"/>
      <c r="AT1597" s="36"/>
      <c r="AU1597" s="9"/>
      <c r="AV1597" s="8"/>
      <c r="AW1597" s="8"/>
      <c r="AX1597" s="8"/>
      <c r="AY1597" s="8"/>
      <c r="AZ1597" s="8"/>
      <c r="BA1597" s="8"/>
      <c r="BB1597" s="8"/>
      <c r="BC1597" s="8"/>
    </row>
    <row r="1598" spans="1:55" x14ac:dyDescent="0.25">
      <c r="A1598" s="45">
        <v>73.7</v>
      </c>
      <c r="B1598" s="47" t="b">
        <v>1</v>
      </c>
      <c r="U1598" s="36"/>
      <c r="V1598" s="36"/>
      <c r="W1598" s="9"/>
      <c r="X1598" s="8"/>
      <c r="Y1598" s="8"/>
      <c r="Z1598" s="8"/>
      <c r="AA1598" s="8"/>
      <c r="AB1598" s="8"/>
      <c r="AC1598" s="8"/>
      <c r="AD1598" s="8"/>
      <c r="AE1598" s="8"/>
      <c r="AG1598" s="36"/>
      <c r="AH1598" s="36"/>
      <c r="AI1598" s="9"/>
      <c r="AJ1598" s="8"/>
      <c r="AK1598" s="8"/>
      <c r="AL1598" s="8"/>
      <c r="AM1598" s="8"/>
      <c r="AN1598" s="8"/>
      <c r="AO1598" s="8"/>
      <c r="AP1598" s="8"/>
      <c r="AQ1598" s="8"/>
      <c r="AS1598" s="36"/>
      <c r="AT1598" s="36"/>
      <c r="AU1598" s="9"/>
      <c r="AV1598" s="8"/>
      <c r="AW1598" s="8"/>
      <c r="AX1598" s="8"/>
      <c r="AY1598" s="8"/>
      <c r="AZ1598" s="8"/>
      <c r="BA1598" s="8"/>
      <c r="BB1598" s="8"/>
      <c r="BC1598" s="8"/>
    </row>
    <row r="1599" spans="1:55" x14ac:dyDescent="0.25">
      <c r="A1599" s="45">
        <v>73.599999999999994</v>
      </c>
      <c r="B1599" s="47" t="b">
        <v>1</v>
      </c>
      <c r="U1599" s="36"/>
      <c r="V1599" s="36"/>
      <c r="W1599" s="9"/>
      <c r="X1599" s="8"/>
      <c r="Y1599" s="8"/>
      <c r="Z1599" s="8"/>
      <c r="AA1599" s="8"/>
      <c r="AB1599" s="8"/>
      <c r="AC1599" s="8"/>
      <c r="AD1599" s="8"/>
      <c r="AE1599" s="8"/>
      <c r="AG1599" s="36"/>
      <c r="AH1599" s="36"/>
      <c r="AI1599" s="9"/>
      <c r="AJ1599" s="8"/>
      <c r="AK1599" s="8"/>
      <c r="AL1599" s="8"/>
      <c r="AM1599" s="8"/>
      <c r="AN1599" s="8"/>
      <c r="AO1599" s="8"/>
      <c r="AP1599" s="8"/>
      <c r="AQ1599" s="8"/>
      <c r="AS1599" s="36"/>
      <c r="AT1599" s="36"/>
      <c r="AU1599" s="9"/>
      <c r="AV1599" s="8"/>
      <c r="AW1599" s="8"/>
      <c r="AX1599" s="8"/>
      <c r="AY1599" s="8"/>
      <c r="AZ1599" s="8"/>
      <c r="BA1599" s="8"/>
      <c r="BB1599" s="8"/>
      <c r="BC1599" s="8"/>
    </row>
    <row r="1600" spans="1:55" x14ac:dyDescent="0.25">
      <c r="A1600" s="45">
        <v>73.400000000000006</v>
      </c>
      <c r="B1600" s="47" t="b">
        <v>1</v>
      </c>
      <c r="U1600" s="36"/>
      <c r="V1600" s="36"/>
      <c r="W1600" s="9"/>
      <c r="X1600" s="8"/>
      <c r="Y1600" s="8"/>
      <c r="Z1600" s="8"/>
      <c r="AA1600" s="8"/>
      <c r="AB1600" s="8"/>
      <c r="AC1600" s="8"/>
      <c r="AD1600" s="8"/>
      <c r="AE1600" s="8"/>
      <c r="AG1600" s="36"/>
      <c r="AH1600" s="36"/>
      <c r="AI1600" s="9"/>
      <c r="AJ1600" s="8"/>
      <c r="AK1600" s="8"/>
      <c r="AL1600" s="8"/>
      <c r="AM1600" s="8"/>
      <c r="AN1600" s="8"/>
      <c r="AO1600" s="8"/>
      <c r="AP1600" s="8"/>
      <c r="AQ1600" s="8"/>
      <c r="AS1600" s="36"/>
      <c r="AT1600" s="36"/>
      <c r="AU1600" s="9"/>
      <c r="AV1600" s="8"/>
      <c r="AW1600" s="8"/>
      <c r="AX1600" s="8"/>
      <c r="AY1600" s="8"/>
      <c r="AZ1600" s="8"/>
      <c r="BA1600" s="8"/>
      <c r="BB1600" s="8"/>
      <c r="BC1600" s="8"/>
    </row>
    <row r="1601" spans="1:55" x14ac:dyDescent="0.25">
      <c r="A1601" s="45">
        <v>73.2</v>
      </c>
      <c r="B1601" s="47" t="b">
        <v>1</v>
      </c>
      <c r="U1601" s="36"/>
      <c r="V1601" s="36"/>
      <c r="W1601" s="9"/>
      <c r="X1601" s="8"/>
      <c r="Y1601" s="8"/>
      <c r="Z1601" s="8"/>
      <c r="AA1601" s="8"/>
      <c r="AB1601" s="8"/>
      <c r="AC1601" s="8"/>
      <c r="AD1601" s="8"/>
      <c r="AE1601" s="8"/>
      <c r="AG1601" s="36"/>
      <c r="AH1601" s="36"/>
      <c r="AI1601" s="9"/>
      <c r="AJ1601" s="8"/>
      <c r="AK1601" s="8"/>
      <c r="AL1601" s="8"/>
      <c r="AM1601" s="8"/>
      <c r="AN1601" s="8"/>
      <c r="AO1601" s="8"/>
      <c r="AP1601" s="8"/>
      <c r="AQ1601" s="8"/>
      <c r="AS1601" s="36"/>
      <c r="AT1601" s="36"/>
      <c r="AU1601" s="9"/>
      <c r="AV1601" s="8"/>
      <c r="AW1601" s="8"/>
      <c r="AX1601" s="8"/>
      <c r="AY1601" s="8"/>
      <c r="AZ1601" s="8"/>
      <c r="BA1601" s="8"/>
      <c r="BB1601" s="8"/>
      <c r="BC1601" s="8"/>
    </row>
    <row r="1602" spans="1:55" x14ac:dyDescent="0.25">
      <c r="A1602" s="45">
        <v>73.099999999999994</v>
      </c>
      <c r="B1602" s="47" t="b">
        <v>1</v>
      </c>
      <c r="U1602" s="36"/>
      <c r="V1602" s="36"/>
      <c r="W1602" s="9"/>
      <c r="X1602" s="8"/>
      <c r="Y1602" s="8"/>
      <c r="Z1602" s="8"/>
      <c r="AA1602" s="8"/>
      <c r="AB1602" s="8"/>
      <c r="AC1602" s="8"/>
      <c r="AD1602" s="8"/>
      <c r="AE1602" s="8"/>
      <c r="AG1602" s="36"/>
      <c r="AH1602" s="36"/>
      <c r="AI1602" s="9"/>
      <c r="AJ1602" s="8"/>
      <c r="AK1602" s="8"/>
      <c r="AL1602" s="8"/>
      <c r="AM1602" s="8"/>
      <c r="AN1602" s="8"/>
      <c r="AO1602" s="8"/>
      <c r="AP1602" s="8"/>
      <c r="AQ1602" s="8"/>
      <c r="AS1602" s="36"/>
      <c r="AT1602" s="36"/>
      <c r="AU1602" s="9"/>
      <c r="AV1602" s="8"/>
      <c r="AW1602" s="8"/>
      <c r="AX1602" s="8"/>
      <c r="AY1602" s="8"/>
      <c r="AZ1602" s="8"/>
      <c r="BA1602" s="8"/>
      <c r="BB1602" s="8"/>
      <c r="BC1602" s="8"/>
    </row>
    <row r="1603" spans="1:55" x14ac:dyDescent="0.25">
      <c r="A1603" s="45">
        <v>72.900000000000006</v>
      </c>
      <c r="B1603" s="47" t="b">
        <v>1</v>
      </c>
      <c r="U1603" s="36"/>
      <c r="V1603" s="36"/>
      <c r="W1603" s="9"/>
      <c r="X1603" s="8"/>
      <c r="Y1603" s="8"/>
      <c r="Z1603" s="8"/>
      <c r="AA1603" s="8"/>
      <c r="AB1603" s="8"/>
      <c r="AC1603" s="8"/>
      <c r="AD1603" s="8"/>
      <c r="AE1603" s="8"/>
      <c r="AG1603" s="36"/>
      <c r="AH1603" s="36"/>
      <c r="AI1603" s="9"/>
      <c r="AJ1603" s="8"/>
      <c r="AK1603" s="8"/>
      <c r="AL1603" s="8"/>
      <c r="AM1603" s="8"/>
      <c r="AN1603" s="8"/>
      <c r="AO1603" s="8"/>
      <c r="AP1603" s="8"/>
      <c r="AQ1603" s="8"/>
      <c r="AS1603" s="36"/>
      <c r="AT1603" s="36"/>
      <c r="AU1603" s="9"/>
      <c r="AV1603" s="8"/>
      <c r="AW1603" s="8"/>
      <c r="AX1603" s="8"/>
      <c r="AY1603" s="8"/>
      <c r="AZ1603" s="8"/>
      <c r="BA1603" s="8"/>
      <c r="BB1603" s="8"/>
      <c r="BC1603" s="8"/>
    </row>
    <row r="1604" spans="1:55" x14ac:dyDescent="0.25">
      <c r="A1604" s="45">
        <v>72.7</v>
      </c>
      <c r="B1604" s="47" t="b">
        <v>1</v>
      </c>
      <c r="U1604" s="36"/>
      <c r="V1604" s="36"/>
      <c r="W1604" s="9"/>
      <c r="X1604" s="8"/>
      <c r="Y1604" s="8"/>
      <c r="Z1604" s="8"/>
      <c r="AA1604" s="8"/>
      <c r="AB1604" s="8"/>
      <c r="AC1604" s="8"/>
      <c r="AD1604" s="8"/>
      <c r="AE1604" s="8"/>
      <c r="AG1604" s="36"/>
      <c r="AH1604" s="36"/>
      <c r="AI1604" s="9"/>
      <c r="AJ1604" s="8"/>
      <c r="AK1604" s="8"/>
      <c r="AL1604" s="8"/>
      <c r="AM1604" s="8"/>
      <c r="AN1604" s="8"/>
      <c r="AO1604" s="8"/>
      <c r="AP1604" s="8"/>
      <c r="AQ1604" s="8"/>
      <c r="AS1604" s="36"/>
      <c r="AT1604" s="36"/>
      <c r="AU1604" s="9"/>
      <c r="AV1604" s="8"/>
      <c r="AW1604" s="8"/>
      <c r="AX1604" s="8"/>
      <c r="AY1604" s="8"/>
      <c r="AZ1604" s="8"/>
      <c r="BA1604" s="8"/>
      <c r="BB1604" s="8"/>
      <c r="BC1604" s="8"/>
    </row>
    <row r="1605" spans="1:55" x14ac:dyDescent="0.25">
      <c r="A1605" s="45">
        <v>72.400000000000006</v>
      </c>
      <c r="B1605" s="47" t="b">
        <v>1</v>
      </c>
      <c r="U1605" s="36"/>
      <c r="V1605" s="36"/>
      <c r="W1605" s="9"/>
      <c r="X1605" s="8"/>
      <c r="Y1605" s="8"/>
      <c r="Z1605" s="8"/>
      <c r="AA1605" s="8"/>
      <c r="AB1605" s="8"/>
      <c r="AC1605" s="8"/>
      <c r="AD1605" s="8"/>
      <c r="AE1605" s="8"/>
      <c r="AG1605" s="36"/>
      <c r="AH1605" s="36"/>
      <c r="AI1605" s="9"/>
      <c r="AJ1605" s="8"/>
      <c r="AK1605" s="8"/>
      <c r="AL1605" s="8"/>
      <c r="AM1605" s="8"/>
      <c r="AN1605" s="8"/>
      <c r="AO1605" s="8"/>
      <c r="AP1605" s="8"/>
      <c r="AQ1605" s="8"/>
      <c r="AS1605" s="36"/>
      <c r="AT1605" s="36"/>
      <c r="AU1605" s="9"/>
      <c r="AV1605" s="8"/>
      <c r="AW1605" s="8"/>
      <c r="AX1605" s="8"/>
      <c r="AY1605" s="8"/>
      <c r="AZ1605" s="8"/>
      <c r="BA1605" s="8"/>
      <c r="BB1605" s="8"/>
      <c r="BC1605" s="8"/>
    </row>
    <row r="1606" spans="1:55" x14ac:dyDescent="0.25">
      <c r="A1606" s="45">
        <v>78.5</v>
      </c>
      <c r="B1606" s="47" t="b">
        <v>1</v>
      </c>
      <c r="U1606" s="36"/>
      <c r="V1606" s="36"/>
      <c r="W1606" s="9"/>
      <c r="X1606" s="8"/>
      <c r="Y1606" s="8"/>
      <c r="Z1606" s="8"/>
      <c r="AA1606" s="8"/>
      <c r="AB1606" s="8"/>
      <c r="AC1606" s="8"/>
      <c r="AD1606" s="8"/>
      <c r="AE1606" s="8"/>
      <c r="AG1606" s="36"/>
      <c r="AH1606" s="36"/>
      <c r="AI1606" s="9"/>
      <c r="AJ1606" s="8"/>
      <c r="AK1606" s="8"/>
      <c r="AL1606" s="8"/>
      <c r="AM1606" s="8"/>
      <c r="AN1606" s="8"/>
      <c r="AO1606" s="8"/>
      <c r="AP1606" s="8"/>
      <c r="AQ1606" s="8"/>
      <c r="AS1606" s="36"/>
      <c r="AT1606" s="36"/>
      <c r="AU1606" s="9"/>
      <c r="AV1606" s="8"/>
      <c r="AW1606" s="8"/>
      <c r="AX1606" s="8"/>
      <c r="AY1606" s="8"/>
      <c r="AZ1606" s="8"/>
      <c r="BA1606" s="8"/>
      <c r="BB1606" s="8"/>
      <c r="BC1606" s="8"/>
    </row>
    <row r="1607" spans="1:55" x14ac:dyDescent="0.25">
      <c r="A1607" s="45">
        <v>78.2</v>
      </c>
      <c r="B1607" s="47" t="b">
        <v>1</v>
      </c>
      <c r="U1607" s="36"/>
      <c r="V1607" s="36"/>
      <c r="W1607" s="9"/>
      <c r="X1607" s="8"/>
      <c r="Y1607" s="8"/>
      <c r="Z1607" s="8"/>
      <c r="AA1607" s="8"/>
      <c r="AB1607" s="8"/>
      <c r="AC1607" s="8"/>
      <c r="AD1607" s="8"/>
      <c r="AE1607" s="8"/>
      <c r="AG1607" s="36"/>
      <c r="AH1607" s="36"/>
      <c r="AI1607" s="9"/>
      <c r="AJ1607" s="8"/>
      <c r="AK1607" s="8"/>
      <c r="AL1607" s="8"/>
      <c r="AM1607" s="8"/>
      <c r="AN1607" s="8"/>
      <c r="AO1607" s="8"/>
      <c r="AP1607" s="8"/>
      <c r="AQ1607" s="8"/>
      <c r="AS1607" s="36"/>
      <c r="AT1607" s="36"/>
      <c r="AU1607" s="9"/>
      <c r="AV1607" s="8"/>
      <c r="AW1607" s="8"/>
      <c r="AX1607" s="8"/>
      <c r="AY1607" s="8"/>
      <c r="AZ1607" s="8"/>
      <c r="BA1607" s="8"/>
      <c r="BB1607" s="8"/>
      <c r="BC1607" s="8"/>
    </row>
    <row r="1608" spans="1:55" x14ac:dyDescent="0.25">
      <c r="A1608" s="45">
        <v>77.900000000000006</v>
      </c>
      <c r="B1608" s="47" t="b">
        <v>1</v>
      </c>
      <c r="U1608" s="36"/>
      <c r="V1608" s="36"/>
      <c r="W1608" s="9"/>
      <c r="X1608" s="8"/>
      <c r="Y1608" s="8"/>
      <c r="Z1608" s="8"/>
      <c r="AA1608" s="8"/>
      <c r="AB1608" s="8"/>
      <c r="AC1608" s="8"/>
      <c r="AD1608" s="8"/>
      <c r="AE1608" s="8"/>
      <c r="AG1608" s="36"/>
      <c r="AH1608" s="36"/>
      <c r="AI1608" s="9"/>
      <c r="AJ1608" s="8"/>
      <c r="AK1608" s="8"/>
      <c r="AL1608" s="8"/>
      <c r="AM1608" s="8"/>
      <c r="AN1608" s="8"/>
      <c r="AO1608" s="8"/>
      <c r="AP1608" s="8"/>
      <c r="AQ1608" s="8"/>
      <c r="AS1608" s="36"/>
      <c r="AT1608" s="36"/>
      <c r="AU1608" s="9"/>
      <c r="AV1608" s="8"/>
      <c r="AW1608" s="8"/>
      <c r="AX1608" s="8"/>
      <c r="AY1608" s="8"/>
      <c r="AZ1608" s="8"/>
      <c r="BA1608" s="8"/>
      <c r="BB1608" s="8"/>
      <c r="BC1608" s="8"/>
    </row>
    <row r="1609" spans="1:55" x14ac:dyDescent="0.25">
      <c r="A1609" s="45">
        <v>77.599999999999994</v>
      </c>
      <c r="B1609" s="47" t="b">
        <v>1</v>
      </c>
      <c r="U1609" s="36"/>
      <c r="V1609" s="36"/>
      <c r="W1609" s="9"/>
      <c r="X1609" s="8"/>
      <c r="Y1609" s="8"/>
      <c r="Z1609" s="8"/>
      <c r="AA1609" s="8"/>
      <c r="AB1609" s="8"/>
      <c r="AC1609" s="8"/>
      <c r="AD1609" s="8"/>
      <c r="AE1609" s="8"/>
      <c r="AG1609" s="36"/>
      <c r="AH1609" s="36"/>
      <c r="AI1609" s="9"/>
      <c r="AJ1609" s="8"/>
      <c r="AK1609" s="8"/>
      <c r="AL1609" s="8"/>
      <c r="AM1609" s="8"/>
      <c r="AN1609" s="8"/>
      <c r="AO1609" s="8"/>
      <c r="AP1609" s="8"/>
      <c r="AQ1609" s="8"/>
      <c r="AS1609" s="36"/>
      <c r="AT1609" s="36"/>
      <c r="AU1609" s="9"/>
      <c r="AV1609" s="8"/>
      <c r="AW1609" s="8"/>
      <c r="AX1609" s="8"/>
      <c r="AY1609" s="8"/>
      <c r="AZ1609" s="8"/>
      <c r="BA1609" s="8"/>
      <c r="BB1609" s="8"/>
      <c r="BC1609" s="8"/>
    </row>
    <row r="1610" spans="1:55" x14ac:dyDescent="0.25">
      <c r="A1610" s="45">
        <v>77.3</v>
      </c>
      <c r="B1610" s="47" t="b">
        <v>1</v>
      </c>
      <c r="U1610" s="36"/>
      <c r="V1610" s="36"/>
      <c r="W1610" s="9"/>
      <c r="X1610" s="8"/>
      <c r="Y1610" s="8"/>
      <c r="Z1610" s="8"/>
      <c r="AA1610" s="8"/>
      <c r="AB1610" s="8"/>
      <c r="AC1610" s="8"/>
      <c r="AD1610" s="8"/>
      <c r="AE1610" s="8"/>
      <c r="AG1610" s="36"/>
      <c r="AH1610" s="36"/>
      <c r="AI1610" s="9"/>
      <c r="AJ1610" s="8"/>
      <c r="AK1610" s="8"/>
      <c r="AL1610" s="8"/>
      <c r="AM1610" s="8"/>
      <c r="AN1610" s="8"/>
      <c r="AO1610" s="8"/>
      <c r="AP1610" s="8"/>
      <c r="AQ1610" s="8"/>
      <c r="AS1610" s="36"/>
      <c r="AT1610" s="36"/>
      <c r="AU1610" s="9"/>
      <c r="AV1610" s="8"/>
      <c r="AW1610" s="8"/>
      <c r="AX1610" s="8"/>
      <c r="AY1610" s="8"/>
      <c r="AZ1610" s="8"/>
      <c r="BA1610" s="8"/>
      <c r="BB1610" s="8"/>
      <c r="BC1610" s="8"/>
    </row>
    <row r="1611" spans="1:55" x14ac:dyDescent="0.25">
      <c r="A1611" s="45">
        <v>76.7</v>
      </c>
      <c r="B1611" s="47" t="b">
        <v>1</v>
      </c>
      <c r="U1611" s="36"/>
      <c r="V1611" s="36"/>
      <c r="W1611" s="9"/>
      <c r="X1611" s="8"/>
      <c r="Y1611" s="8"/>
      <c r="Z1611" s="8"/>
      <c r="AA1611" s="8"/>
      <c r="AB1611" s="8"/>
      <c r="AC1611" s="8"/>
      <c r="AD1611" s="8"/>
      <c r="AE1611" s="8"/>
      <c r="AG1611" s="36"/>
      <c r="AH1611" s="36"/>
      <c r="AI1611" s="9"/>
      <c r="AJ1611" s="8"/>
      <c r="AK1611" s="8"/>
      <c r="AL1611" s="8"/>
      <c r="AM1611" s="8"/>
      <c r="AN1611" s="8"/>
      <c r="AO1611" s="8"/>
      <c r="AP1611" s="8"/>
      <c r="AQ1611" s="8"/>
      <c r="AS1611" s="36"/>
      <c r="AT1611" s="36"/>
      <c r="AU1611" s="9"/>
      <c r="AV1611" s="8"/>
      <c r="AW1611" s="8"/>
      <c r="AX1611" s="8"/>
      <c r="AY1611" s="8"/>
      <c r="AZ1611" s="8"/>
      <c r="BA1611" s="8"/>
      <c r="BB1611" s="8"/>
      <c r="BC1611" s="8"/>
    </row>
    <row r="1612" spans="1:55" x14ac:dyDescent="0.25">
      <c r="A1612" s="45">
        <v>76.3</v>
      </c>
      <c r="B1612" s="47" t="b">
        <v>1</v>
      </c>
      <c r="U1612" s="36"/>
      <c r="V1612" s="36"/>
      <c r="W1612" s="9"/>
      <c r="X1612" s="8"/>
      <c r="Y1612" s="8"/>
      <c r="Z1612" s="8"/>
      <c r="AA1612" s="8"/>
      <c r="AB1612" s="8"/>
      <c r="AC1612" s="8"/>
      <c r="AD1612" s="8"/>
      <c r="AE1612" s="8"/>
      <c r="AG1612" s="36"/>
      <c r="AH1612" s="36"/>
      <c r="AI1612" s="9"/>
      <c r="AJ1612" s="8"/>
      <c r="AK1612" s="8"/>
      <c r="AL1612" s="8"/>
      <c r="AM1612" s="8"/>
      <c r="AN1612" s="8"/>
      <c r="AO1612" s="8"/>
      <c r="AP1612" s="8"/>
      <c r="AQ1612" s="8"/>
      <c r="AS1612" s="36"/>
      <c r="AT1612" s="36"/>
      <c r="AU1612" s="9"/>
      <c r="AV1612" s="8"/>
      <c r="AW1612" s="8"/>
      <c r="AX1612" s="8"/>
      <c r="AY1612" s="8"/>
      <c r="AZ1612" s="8"/>
      <c r="BA1612" s="8"/>
      <c r="BB1612" s="8"/>
      <c r="BC1612" s="8"/>
    </row>
    <row r="1613" spans="1:55" x14ac:dyDescent="0.25">
      <c r="A1613" s="45">
        <v>75.900000000000006</v>
      </c>
      <c r="B1613" s="47" t="b">
        <v>1</v>
      </c>
      <c r="U1613" s="36"/>
      <c r="V1613" s="36"/>
      <c r="W1613" s="9"/>
      <c r="X1613" s="8"/>
      <c r="Y1613" s="8"/>
      <c r="Z1613" s="8"/>
      <c r="AA1613" s="8"/>
      <c r="AB1613" s="8"/>
      <c r="AC1613" s="8"/>
      <c r="AD1613" s="8"/>
      <c r="AE1613" s="8"/>
      <c r="AG1613" s="36"/>
      <c r="AH1613" s="36"/>
      <c r="AI1613" s="9"/>
      <c r="AJ1613" s="8"/>
      <c r="AK1613" s="8"/>
      <c r="AL1613" s="8"/>
      <c r="AM1613" s="8"/>
      <c r="AN1613" s="8"/>
      <c r="AO1613" s="8"/>
      <c r="AP1613" s="8"/>
      <c r="AQ1613" s="8"/>
      <c r="AS1613" s="36"/>
      <c r="AT1613" s="36"/>
      <c r="AU1613" s="9"/>
      <c r="AV1613" s="8"/>
      <c r="AW1613" s="8"/>
      <c r="AX1613" s="8"/>
      <c r="AY1613" s="8"/>
      <c r="AZ1613" s="8"/>
      <c r="BA1613" s="8"/>
      <c r="BB1613" s="8"/>
      <c r="BC1613" s="8"/>
    </row>
    <row r="1614" spans="1:55" x14ac:dyDescent="0.25">
      <c r="A1614" s="45">
        <v>75.400000000000006</v>
      </c>
      <c r="B1614" s="47" t="b">
        <v>1</v>
      </c>
      <c r="U1614" s="36"/>
      <c r="V1614" s="36"/>
      <c r="W1614" s="9"/>
      <c r="X1614" s="8"/>
      <c r="Y1614" s="8"/>
      <c r="Z1614" s="8"/>
      <c r="AA1614" s="8"/>
      <c r="AB1614" s="8"/>
      <c r="AC1614" s="8"/>
      <c r="AD1614" s="8"/>
      <c r="AE1614" s="8"/>
      <c r="AG1614" s="36"/>
      <c r="AH1614" s="36"/>
      <c r="AI1614" s="9"/>
      <c r="AJ1614" s="8"/>
      <c r="AK1614" s="8"/>
      <c r="AL1614" s="8"/>
      <c r="AM1614" s="8"/>
      <c r="AN1614" s="8"/>
      <c r="AO1614" s="8"/>
      <c r="AP1614" s="8"/>
      <c r="AQ1614" s="8"/>
      <c r="AS1614" s="36"/>
      <c r="AT1614" s="36"/>
      <c r="AU1614" s="9"/>
      <c r="AV1614" s="8"/>
      <c r="AW1614" s="8"/>
      <c r="AX1614" s="8"/>
      <c r="AY1614" s="8"/>
      <c r="AZ1614" s="8"/>
      <c r="BA1614" s="8"/>
      <c r="BB1614" s="8"/>
      <c r="BC1614" s="8"/>
    </row>
    <row r="1615" spans="1:55" x14ac:dyDescent="0.25">
      <c r="A1615" s="45">
        <v>75</v>
      </c>
      <c r="B1615" s="47" t="b">
        <v>1</v>
      </c>
      <c r="U1615" s="36"/>
      <c r="V1615" s="36"/>
      <c r="W1615" s="9"/>
      <c r="X1615" s="8"/>
      <c r="Y1615" s="8"/>
      <c r="Z1615" s="8"/>
      <c r="AA1615" s="8"/>
      <c r="AB1615" s="8"/>
      <c r="AC1615" s="8"/>
      <c r="AD1615" s="8"/>
      <c r="AE1615" s="8"/>
      <c r="AG1615" s="36"/>
      <c r="AH1615" s="36"/>
      <c r="AI1615" s="9"/>
      <c r="AJ1615" s="8"/>
      <c r="AK1615" s="8"/>
      <c r="AL1615" s="8"/>
      <c r="AM1615" s="8"/>
      <c r="AN1615" s="8"/>
      <c r="AO1615" s="8"/>
      <c r="AP1615" s="8"/>
      <c r="AQ1615" s="8"/>
      <c r="AS1615" s="36"/>
      <c r="AT1615" s="36"/>
      <c r="AU1615" s="9"/>
      <c r="AV1615" s="8"/>
      <c r="AW1615" s="8"/>
      <c r="AX1615" s="8"/>
      <c r="AY1615" s="8"/>
      <c r="AZ1615" s="8"/>
      <c r="BA1615" s="8"/>
      <c r="BB1615" s="8"/>
      <c r="BC1615" s="8"/>
    </row>
    <row r="1616" spans="1:55" x14ac:dyDescent="0.25">
      <c r="A1616" s="45">
        <v>74.3</v>
      </c>
      <c r="B1616" s="47" t="b">
        <v>1</v>
      </c>
      <c r="U1616" s="36"/>
      <c r="V1616" s="36"/>
      <c r="W1616" s="9"/>
      <c r="X1616" s="8"/>
      <c r="Y1616" s="8"/>
      <c r="Z1616" s="8"/>
      <c r="AA1616" s="8"/>
      <c r="AB1616" s="8"/>
      <c r="AC1616" s="8"/>
      <c r="AD1616" s="8"/>
      <c r="AE1616" s="8"/>
      <c r="AG1616" s="36"/>
      <c r="AH1616" s="36"/>
      <c r="AI1616" s="9"/>
      <c r="AJ1616" s="8"/>
      <c r="AK1616" s="8"/>
      <c r="AL1616" s="8"/>
      <c r="AM1616" s="8"/>
      <c r="AN1616" s="8"/>
      <c r="AO1616" s="8"/>
      <c r="AP1616" s="8"/>
      <c r="AQ1616" s="8"/>
      <c r="AS1616" s="36"/>
      <c r="AT1616" s="36"/>
      <c r="AU1616" s="9"/>
      <c r="AV1616" s="8"/>
      <c r="AW1616" s="8"/>
      <c r="AX1616" s="8"/>
      <c r="AY1616" s="8"/>
      <c r="AZ1616" s="8"/>
      <c r="BA1616" s="8"/>
      <c r="BB1616" s="8"/>
      <c r="BC1616" s="8"/>
    </row>
    <row r="1617" spans="1:55" x14ac:dyDescent="0.25">
      <c r="A1617" s="45">
        <v>73.400000000000006</v>
      </c>
      <c r="B1617" s="47" t="b">
        <v>1</v>
      </c>
      <c r="U1617" s="36"/>
      <c r="V1617" s="36"/>
      <c r="W1617" s="9"/>
      <c r="X1617" s="8"/>
      <c r="Y1617" s="8"/>
      <c r="Z1617" s="8"/>
      <c r="AA1617" s="8"/>
      <c r="AB1617" s="8"/>
      <c r="AC1617" s="8"/>
      <c r="AD1617" s="8"/>
      <c r="AE1617" s="8"/>
      <c r="AG1617" s="36"/>
      <c r="AH1617" s="36"/>
      <c r="AI1617" s="9"/>
      <c r="AJ1617" s="8"/>
      <c r="AK1617" s="8"/>
      <c r="AL1617" s="8"/>
      <c r="AM1617" s="8"/>
      <c r="AN1617" s="8"/>
      <c r="AO1617" s="8"/>
      <c r="AP1617" s="8"/>
      <c r="AQ1617" s="8"/>
      <c r="AS1617" s="36"/>
      <c r="AT1617" s="36"/>
      <c r="AU1617" s="9"/>
      <c r="AV1617" s="8"/>
      <c r="AW1617" s="8"/>
      <c r="AX1617" s="8"/>
      <c r="AY1617" s="8"/>
      <c r="AZ1617" s="8"/>
      <c r="BA1617" s="8"/>
      <c r="BB1617" s="8"/>
      <c r="BC1617" s="8"/>
    </row>
    <row r="1618" spans="1:55" x14ac:dyDescent="0.25">
      <c r="A1618" s="45">
        <v>72.7</v>
      </c>
      <c r="B1618" s="47" t="b">
        <v>1</v>
      </c>
      <c r="U1618" s="36"/>
      <c r="V1618" s="36"/>
      <c r="W1618" s="9"/>
      <c r="X1618" s="8"/>
      <c r="Y1618" s="8"/>
      <c r="Z1618" s="8"/>
      <c r="AA1618" s="8"/>
      <c r="AB1618" s="8"/>
      <c r="AC1618" s="8"/>
      <c r="AD1618" s="8"/>
      <c r="AE1618" s="8"/>
      <c r="AG1618" s="36"/>
      <c r="AH1618" s="36"/>
      <c r="AI1618" s="9"/>
      <c r="AJ1618" s="8"/>
      <c r="AK1618" s="8"/>
      <c r="AL1618" s="8"/>
      <c r="AM1618" s="8"/>
      <c r="AN1618" s="8"/>
      <c r="AO1618" s="8"/>
      <c r="AP1618" s="8"/>
      <c r="AQ1618" s="8"/>
      <c r="AS1618" s="36"/>
      <c r="AT1618" s="36"/>
      <c r="AU1618" s="9"/>
      <c r="AV1618" s="8"/>
      <c r="AW1618" s="8"/>
      <c r="AX1618" s="8"/>
      <c r="AY1618" s="8"/>
      <c r="AZ1618" s="8"/>
      <c r="BA1618" s="8"/>
      <c r="BB1618" s="8"/>
      <c r="BC1618" s="8"/>
    </row>
    <row r="1619" spans="1:55" x14ac:dyDescent="0.25">
      <c r="A1619" s="45">
        <v>71.8</v>
      </c>
      <c r="B1619" s="47" t="b">
        <v>1</v>
      </c>
      <c r="U1619" s="36"/>
      <c r="V1619" s="36"/>
      <c r="W1619" s="9"/>
      <c r="X1619" s="8"/>
      <c r="Y1619" s="8"/>
      <c r="Z1619" s="8"/>
      <c r="AA1619" s="8"/>
      <c r="AB1619" s="8"/>
      <c r="AC1619" s="8"/>
      <c r="AD1619" s="8"/>
      <c r="AE1619" s="8"/>
      <c r="AG1619" s="36"/>
      <c r="AH1619" s="36"/>
      <c r="AI1619" s="9"/>
      <c r="AJ1619" s="8"/>
      <c r="AK1619" s="8"/>
      <c r="AL1619" s="8"/>
      <c r="AM1619" s="8"/>
      <c r="AN1619" s="8"/>
      <c r="AO1619" s="8"/>
      <c r="AP1619" s="8"/>
      <c r="AQ1619" s="8"/>
      <c r="AS1619" s="36"/>
      <c r="AT1619" s="36"/>
      <c r="AU1619" s="9"/>
      <c r="AV1619" s="8"/>
      <c r="AW1619" s="8"/>
      <c r="AX1619" s="8"/>
      <c r="AY1619" s="8"/>
      <c r="AZ1619" s="8"/>
      <c r="BA1619" s="8"/>
      <c r="BB1619" s="8"/>
      <c r="BC1619" s="8"/>
    </row>
    <row r="1620" spans="1:55" x14ac:dyDescent="0.25">
      <c r="A1620" s="45">
        <v>78</v>
      </c>
      <c r="B1620" s="47" t="b">
        <v>1</v>
      </c>
      <c r="U1620" s="36"/>
      <c r="V1620" s="36"/>
      <c r="W1620" s="9"/>
      <c r="X1620" s="8"/>
      <c r="Y1620" s="8"/>
      <c r="Z1620" s="8"/>
      <c r="AA1620" s="8"/>
      <c r="AB1620" s="8"/>
      <c r="AC1620" s="8"/>
      <c r="AD1620" s="8"/>
      <c r="AE1620" s="8"/>
      <c r="AG1620" s="36"/>
      <c r="AH1620" s="36"/>
      <c r="AI1620" s="9"/>
      <c r="AJ1620" s="8"/>
      <c r="AK1620" s="8"/>
      <c r="AL1620" s="8"/>
      <c r="AM1620" s="8"/>
      <c r="AN1620" s="8"/>
      <c r="AO1620" s="8"/>
      <c r="AP1620" s="8"/>
      <c r="AQ1620" s="8"/>
      <c r="AS1620" s="36"/>
      <c r="AT1620" s="36"/>
      <c r="AU1620" s="9"/>
      <c r="AV1620" s="8"/>
      <c r="AW1620" s="8"/>
      <c r="AX1620" s="8"/>
      <c r="AY1620" s="8"/>
      <c r="AZ1620" s="8"/>
      <c r="BA1620" s="8"/>
      <c r="BB1620" s="8"/>
      <c r="BC1620" s="8"/>
    </row>
    <row r="1621" spans="1:55" x14ac:dyDescent="0.25">
      <c r="A1621" s="45">
        <v>69.599999999999994</v>
      </c>
      <c r="B1621" s="47" t="b">
        <v>1</v>
      </c>
      <c r="U1621" s="36"/>
      <c r="V1621" s="36"/>
      <c r="W1621" s="9"/>
      <c r="X1621" s="8"/>
      <c r="Y1621" s="8"/>
      <c r="Z1621" s="8"/>
      <c r="AA1621" s="8"/>
      <c r="AB1621" s="8"/>
      <c r="AC1621" s="8"/>
      <c r="AD1621" s="8"/>
      <c r="AE1621" s="8"/>
      <c r="AG1621" s="36"/>
      <c r="AH1621" s="36"/>
      <c r="AI1621" s="9"/>
      <c r="AJ1621" s="8"/>
      <c r="AK1621" s="8"/>
      <c r="AL1621" s="8"/>
      <c r="AM1621" s="8"/>
      <c r="AN1621" s="8"/>
      <c r="AO1621" s="8"/>
      <c r="AP1621" s="8"/>
      <c r="AQ1621" s="8"/>
      <c r="AS1621" s="36"/>
      <c r="AT1621" s="36"/>
      <c r="AU1621" s="9"/>
      <c r="AV1621" s="8"/>
      <c r="AW1621" s="8"/>
      <c r="AX1621" s="8"/>
      <c r="AY1621" s="8"/>
      <c r="AZ1621" s="8"/>
      <c r="BA1621" s="8"/>
      <c r="BB1621" s="8"/>
      <c r="BC1621" s="8"/>
    </row>
    <row r="1622" spans="1:55" x14ac:dyDescent="0.25">
      <c r="A1622" s="45">
        <v>58.2</v>
      </c>
      <c r="B1622" s="47" t="b">
        <v>1</v>
      </c>
      <c r="U1622" s="36"/>
      <c r="V1622" s="36"/>
      <c r="W1622" s="9"/>
      <c r="X1622" s="8"/>
      <c r="Y1622" s="8"/>
      <c r="Z1622" s="8"/>
      <c r="AA1622" s="8"/>
      <c r="AB1622" s="8"/>
      <c r="AC1622" s="8"/>
      <c r="AD1622" s="8"/>
      <c r="AE1622" s="8"/>
      <c r="AG1622" s="36"/>
      <c r="AH1622" s="36"/>
      <c r="AI1622" s="9"/>
      <c r="AJ1622" s="8"/>
      <c r="AK1622" s="8"/>
      <c r="AL1622" s="8"/>
      <c r="AM1622" s="8"/>
      <c r="AN1622" s="8"/>
      <c r="AO1622" s="8"/>
      <c r="AP1622" s="8"/>
      <c r="AQ1622" s="8"/>
      <c r="AS1622" s="36"/>
      <c r="AT1622" s="36"/>
      <c r="AU1622" s="9"/>
      <c r="AV1622" s="8"/>
      <c r="AW1622" s="8"/>
      <c r="AX1622" s="8"/>
      <c r="AY1622" s="8"/>
      <c r="AZ1622" s="8"/>
      <c r="BA1622" s="8"/>
      <c r="BB1622" s="8"/>
      <c r="BC1622" s="8"/>
    </row>
    <row r="1623" spans="1:55" x14ac:dyDescent="0.25">
      <c r="A1623" s="45">
        <v>57.8</v>
      </c>
      <c r="B1623" s="47" t="b">
        <v>1</v>
      </c>
      <c r="U1623" s="36"/>
      <c r="V1623" s="36"/>
      <c r="W1623" s="9"/>
      <c r="X1623" s="8"/>
      <c r="Y1623" s="8"/>
      <c r="Z1623" s="8"/>
      <c r="AA1623" s="8"/>
      <c r="AB1623" s="8"/>
      <c r="AC1623" s="8"/>
      <c r="AD1623" s="8"/>
      <c r="AE1623" s="8"/>
      <c r="AG1623" s="36"/>
      <c r="AH1623" s="36"/>
      <c r="AI1623" s="9"/>
      <c r="AJ1623" s="8"/>
      <c r="AK1623" s="8"/>
      <c r="AL1623" s="8"/>
      <c r="AM1623" s="8"/>
      <c r="AN1623" s="8"/>
      <c r="AO1623" s="8"/>
      <c r="AP1623" s="8"/>
      <c r="AQ1623" s="8"/>
      <c r="AS1623" s="36"/>
      <c r="AT1623" s="36"/>
      <c r="AU1623" s="9"/>
      <c r="AV1623" s="8"/>
      <c r="AW1623" s="8"/>
      <c r="AX1623" s="8"/>
      <c r="AY1623" s="8"/>
      <c r="AZ1623" s="8"/>
      <c r="BA1623" s="8"/>
      <c r="BB1623" s="8"/>
      <c r="BC1623" s="8"/>
    </row>
    <row r="1624" spans="1:55" x14ac:dyDescent="0.25">
      <c r="A1624" s="45">
        <v>57.3</v>
      </c>
      <c r="B1624" s="47" t="b">
        <v>1</v>
      </c>
      <c r="U1624" s="36"/>
      <c r="V1624" s="36"/>
      <c r="W1624" s="9"/>
      <c r="X1624" s="8"/>
      <c r="Y1624" s="8"/>
      <c r="Z1624" s="8"/>
      <c r="AA1624" s="8"/>
      <c r="AB1624" s="8"/>
      <c r="AC1624" s="8"/>
      <c r="AD1624" s="8"/>
      <c r="AE1624" s="8"/>
      <c r="AG1624" s="36"/>
      <c r="AH1624" s="36"/>
      <c r="AI1624" s="9"/>
      <c r="AJ1624" s="8"/>
      <c r="AK1624" s="8"/>
      <c r="AL1624" s="8"/>
      <c r="AM1624" s="8"/>
      <c r="AN1624" s="8"/>
      <c r="AO1624" s="8"/>
      <c r="AP1624" s="8"/>
      <c r="AQ1624" s="8"/>
      <c r="AS1624" s="36"/>
      <c r="AT1624" s="36"/>
      <c r="AU1624" s="9"/>
      <c r="AV1624" s="8"/>
      <c r="AW1624" s="8"/>
      <c r="AX1624" s="8"/>
      <c r="AY1624" s="8"/>
      <c r="AZ1624" s="8"/>
      <c r="BA1624" s="8"/>
      <c r="BB1624" s="8"/>
      <c r="BC1624" s="8"/>
    </row>
    <row r="1625" spans="1:55" x14ac:dyDescent="0.25">
      <c r="A1625" s="45">
        <v>57.2</v>
      </c>
      <c r="B1625" s="47" t="b">
        <v>1</v>
      </c>
      <c r="U1625" s="36"/>
      <c r="V1625" s="36"/>
      <c r="W1625" s="9"/>
      <c r="X1625" s="8"/>
      <c r="Y1625" s="8"/>
      <c r="Z1625" s="8"/>
      <c r="AA1625" s="8"/>
      <c r="AB1625" s="8"/>
      <c r="AC1625" s="8"/>
      <c r="AD1625" s="8"/>
      <c r="AE1625" s="8"/>
      <c r="AG1625" s="36"/>
      <c r="AH1625" s="36"/>
      <c r="AI1625" s="9"/>
      <c r="AJ1625" s="8"/>
      <c r="AK1625" s="8"/>
      <c r="AL1625" s="8"/>
      <c r="AM1625" s="8"/>
      <c r="AN1625" s="8"/>
      <c r="AO1625" s="8"/>
      <c r="AP1625" s="8"/>
      <c r="AQ1625" s="8"/>
      <c r="AS1625" s="36"/>
      <c r="AT1625" s="36"/>
      <c r="AU1625" s="9"/>
      <c r="AV1625" s="8"/>
      <c r="AW1625" s="8"/>
      <c r="AX1625" s="8"/>
      <c r="AY1625" s="8"/>
      <c r="AZ1625" s="8"/>
      <c r="BA1625" s="8"/>
      <c r="BB1625" s="8"/>
      <c r="BC1625" s="8"/>
    </row>
    <row r="1626" spans="1:55" x14ac:dyDescent="0.25">
      <c r="A1626" s="45">
        <v>56.8</v>
      </c>
      <c r="B1626" s="47" t="b">
        <v>1</v>
      </c>
      <c r="U1626" s="36"/>
      <c r="V1626" s="36"/>
      <c r="W1626" s="9"/>
      <c r="X1626" s="8"/>
      <c r="Y1626" s="8"/>
      <c r="Z1626" s="8"/>
      <c r="AA1626" s="8"/>
      <c r="AB1626" s="8"/>
      <c r="AC1626" s="8"/>
      <c r="AD1626" s="8"/>
      <c r="AE1626" s="8"/>
      <c r="AG1626" s="36"/>
      <c r="AH1626" s="36"/>
      <c r="AI1626" s="9"/>
      <c r="AJ1626" s="8"/>
      <c r="AK1626" s="8"/>
      <c r="AL1626" s="8"/>
      <c r="AM1626" s="8"/>
      <c r="AN1626" s="8"/>
      <c r="AO1626" s="8"/>
      <c r="AP1626" s="8"/>
      <c r="AQ1626" s="8"/>
      <c r="AS1626" s="36"/>
      <c r="AT1626" s="36"/>
      <c r="AU1626" s="9"/>
      <c r="AV1626" s="8"/>
      <c r="AW1626" s="8"/>
      <c r="AX1626" s="8"/>
      <c r="AY1626" s="8"/>
      <c r="AZ1626" s="8"/>
      <c r="BA1626" s="8"/>
      <c r="BB1626" s="8"/>
      <c r="BC1626" s="8"/>
    </row>
    <row r="1627" spans="1:55" x14ac:dyDescent="0.25">
      <c r="A1627" s="45">
        <v>56.5</v>
      </c>
      <c r="B1627" s="47" t="b">
        <v>1</v>
      </c>
      <c r="U1627" s="36"/>
      <c r="V1627" s="36"/>
      <c r="W1627" s="9"/>
      <c r="X1627" s="8"/>
      <c r="Y1627" s="8"/>
      <c r="Z1627" s="8"/>
      <c r="AA1627" s="8"/>
      <c r="AB1627" s="8"/>
      <c r="AC1627" s="8"/>
      <c r="AD1627" s="8"/>
      <c r="AE1627" s="8"/>
      <c r="AG1627" s="36"/>
      <c r="AH1627" s="36"/>
      <c r="AI1627" s="9"/>
      <c r="AJ1627" s="8"/>
      <c r="AK1627" s="8"/>
      <c r="AL1627" s="8"/>
      <c r="AM1627" s="8"/>
      <c r="AN1627" s="8"/>
      <c r="AO1627" s="8"/>
      <c r="AP1627" s="8"/>
      <c r="AQ1627" s="8"/>
      <c r="AS1627" s="36"/>
      <c r="AT1627" s="36"/>
      <c r="AU1627" s="9"/>
      <c r="AV1627" s="8"/>
      <c r="AW1627" s="8"/>
      <c r="AX1627" s="8"/>
      <c r="AY1627" s="8"/>
      <c r="AZ1627" s="8"/>
      <c r="BA1627" s="8"/>
      <c r="BB1627" s="8"/>
      <c r="BC1627" s="8"/>
    </row>
    <row r="1628" spans="1:55" x14ac:dyDescent="0.25">
      <c r="A1628" s="45">
        <v>56</v>
      </c>
      <c r="B1628" s="47" t="b">
        <v>1</v>
      </c>
      <c r="U1628" s="36"/>
      <c r="V1628" s="36"/>
      <c r="W1628" s="9"/>
      <c r="X1628" s="8"/>
      <c r="Y1628" s="8"/>
      <c r="Z1628" s="8"/>
      <c r="AA1628" s="8"/>
      <c r="AB1628" s="8"/>
      <c r="AC1628" s="8"/>
      <c r="AD1628" s="8"/>
      <c r="AE1628" s="8"/>
      <c r="AG1628" s="36"/>
      <c r="AH1628" s="36"/>
      <c r="AI1628" s="9"/>
      <c r="AJ1628" s="8"/>
      <c r="AK1628" s="8"/>
      <c r="AL1628" s="8"/>
      <c r="AM1628" s="8"/>
      <c r="AN1628" s="8"/>
      <c r="AO1628" s="8"/>
      <c r="AP1628" s="8"/>
      <c r="AQ1628" s="8"/>
      <c r="AS1628" s="36"/>
      <c r="AT1628" s="36"/>
      <c r="AU1628" s="9"/>
      <c r="AV1628" s="8"/>
      <c r="AW1628" s="8"/>
      <c r="AX1628" s="8"/>
      <c r="AY1628" s="8"/>
      <c r="AZ1628" s="8"/>
      <c r="BA1628" s="8"/>
      <c r="BB1628" s="8"/>
      <c r="BC1628" s="8"/>
    </row>
    <row r="1629" spans="1:55" x14ac:dyDescent="0.25">
      <c r="A1629" s="45">
        <v>55.5</v>
      </c>
      <c r="B1629" s="47" t="b">
        <v>1</v>
      </c>
      <c r="U1629" s="36"/>
      <c r="V1629" s="36"/>
      <c r="W1629" s="9"/>
      <c r="X1629" s="8"/>
      <c r="Y1629" s="8"/>
      <c r="Z1629" s="8"/>
      <c r="AA1629" s="8"/>
      <c r="AB1629" s="8"/>
      <c r="AC1629" s="8"/>
      <c r="AD1629" s="8"/>
      <c r="AE1629" s="8"/>
      <c r="AG1629" s="36"/>
      <c r="AH1629" s="36"/>
      <c r="AI1629" s="9"/>
      <c r="AJ1629" s="8"/>
      <c r="AK1629" s="8"/>
      <c r="AL1629" s="8"/>
      <c r="AM1629" s="8"/>
      <c r="AN1629" s="8"/>
      <c r="AO1629" s="8"/>
      <c r="AP1629" s="8"/>
      <c r="AQ1629" s="8"/>
      <c r="AS1629" s="36"/>
      <c r="AT1629" s="36"/>
      <c r="AU1629" s="9"/>
      <c r="AV1629" s="8"/>
      <c r="AW1629" s="8"/>
      <c r="AX1629" s="8"/>
      <c r="AY1629" s="8"/>
      <c r="AZ1629" s="8"/>
      <c r="BA1629" s="8"/>
      <c r="BB1629" s="8"/>
      <c r="BC1629" s="8"/>
    </row>
    <row r="1630" spans="1:55" x14ac:dyDescent="0.25">
      <c r="A1630" s="45">
        <v>55</v>
      </c>
      <c r="B1630" s="47" t="b">
        <v>1</v>
      </c>
      <c r="U1630" s="36"/>
      <c r="V1630" s="36"/>
      <c r="W1630" s="9"/>
      <c r="X1630" s="8"/>
      <c r="Y1630" s="8"/>
      <c r="Z1630" s="8"/>
      <c r="AA1630" s="8"/>
      <c r="AB1630" s="8"/>
      <c r="AC1630" s="8"/>
      <c r="AD1630" s="8"/>
      <c r="AE1630" s="8"/>
      <c r="AG1630" s="36"/>
      <c r="AH1630" s="36"/>
      <c r="AI1630" s="9"/>
      <c r="AJ1630" s="8"/>
      <c r="AK1630" s="8"/>
      <c r="AL1630" s="8"/>
      <c r="AM1630" s="8"/>
      <c r="AN1630" s="8"/>
      <c r="AO1630" s="8"/>
      <c r="AP1630" s="8"/>
      <c r="AQ1630" s="8"/>
      <c r="AS1630" s="36"/>
      <c r="AT1630" s="36"/>
      <c r="AU1630" s="9"/>
      <c r="AV1630" s="8"/>
      <c r="AW1630" s="8"/>
      <c r="AX1630" s="8"/>
      <c r="AY1630" s="8"/>
      <c r="AZ1630" s="8"/>
      <c r="BA1630" s="8"/>
      <c r="BB1630" s="8"/>
      <c r="BC1630" s="8"/>
    </row>
    <row r="1631" spans="1:55" x14ac:dyDescent="0.25">
      <c r="A1631" s="45">
        <v>54.3</v>
      </c>
      <c r="B1631" s="47" t="b">
        <v>1</v>
      </c>
      <c r="U1631" s="36"/>
      <c r="V1631" s="36"/>
      <c r="W1631" s="9"/>
      <c r="X1631" s="8"/>
      <c r="Y1631" s="8"/>
      <c r="Z1631" s="8"/>
      <c r="AA1631" s="8"/>
      <c r="AB1631" s="8"/>
      <c r="AC1631" s="8"/>
      <c r="AD1631" s="8"/>
      <c r="AE1631" s="8"/>
      <c r="AG1631" s="36"/>
      <c r="AH1631" s="36"/>
      <c r="AI1631" s="9"/>
      <c r="AJ1631" s="8"/>
      <c r="AK1631" s="8"/>
      <c r="AL1631" s="8"/>
      <c r="AM1631" s="8"/>
      <c r="AN1631" s="8"/>
      <c r="AO1631" s="8"/>
      <c r="AP1631" s="8"/>
      <c r="AQ1631" s="8"/>
      <c r="AS1631" s="36"/>
      <c r="AT1631" s="36"/>
      <c r="AU1631" s="9"/>
      <c r="AV1631" s="8"/>
      <c r="AW1631" s="8"/>
      <c r="AX1631" s="8"/>
      <c r="AY1631" s="8"/>
      <c r="AZ1631" s="8"/>
      <c r="BA1631" s="8"/>
      <c r="BB1631" s="8"/>
      <c r="BC1631" s="8"/>
    </row>
    <row r="1632" spans="1:55" x14ac:dyDescent="0.25">
      <c r="A1632" s="45">
        <v>53.6</v>
      </c>
      <c r="B1632" s="47" t="b">
        <v>1</v>
      </c>
      <c r="U1632" s="36"/>
      <c r="V1632" s="36"/>
      <c r="W1632" s="9"/>
      <c r="X1632" s="8"/>
      <c r="Y1632" s="8"/>
      <c r="Z1632" s="8"/>
      <c r="AA1632" s="8"/>
      <c r="AB1632" s="8"/>
      <c r="AC1632" s="8"/>
      <c r="AD1632" s="8"/>
      <c r="AE1632" s="8"/>
      <c r="AG1632" s="36"/>
      <c r="AH1632" s="36"/>
      <c r="AI1632" s="9"/>
      <c r="AJ1632" s="8"/>
      <c r="AK1632" s="8"/>
      <c r="AL1632" s="8"/>
      <c r="AM1632" s="8"/>
      <c r="AN1632" s="8"/>
      <c r="AO1632" s="8"/>
      <c r="AP1632" s="8"/>
      <c r="AQ1632" s="8"/>
      <c r="AS1632" s="36"/>
      <c r="AT1632" s="36"/>
      <c r="AU1632" s="9"/>
      <c r="AV1632" s="8"/>
      <c r="AW1632" s="8"/>
      <c r="AX1632" s="8"/>
      <c r="AY1632" s="8"/>
      <c r="AZ1632" s="8"/>
      <c r="BA1632" s="8"/>
      <c r="BB1632" s="8"/>
      <c r="BC1632" s="8"/>
    </row>
    <row r="1633" spans="1:55" x14ac:dyDescent="0.25">
      <c r="A1633" s="45">
        <v>52.8</v>
      </c>
      <c r="B1633" s="47" t="b">
        <v>1</v>
      </c>
      <c r="U1633" s="36"/>
      <c r="V1633" s="36"/>
      <c r="W1633" s="9"/>
      <c r="X1633" s="8"/>
      <c r="Y1633" s="8"/>
      <c r="Z1633" s="8"/>
      <c r="AA1633" s="8"/>
      <c r="AB1633" s="8"/>
      <c r="AC1633" s="8"/>
      <c r="AD1633" s="8"/>
      <c r="AE1633" s="8"/>
      <c r="AG1633" s="36"/>
      <c r="AH1633" s="36"/>
      <c r="AI1633" s="9"/>
      <c r="AJ1633" s="8"/>
      <c r="AK1633" s="8"/>
      <c r="AL1633" s="8"/>
      <c r="AM1633" s="8"/>
      <c r="AN1633" s="8"/>
      <c r="AO1633" s="8"/>
      <c r="AP1633" s="8"/>
      <c r="AQ1633" s="8"/>
      <c r="AS1633" s="36"/>
      <c r="AT1633" s="36"/>
      <c r="AU1633" s="9"/>
      <c r="AV1633" s="8"/>
      <c r="AW1633" s="8"/>
      <c r="AX1633" s="8"/>
      <c r="AY1633" s="8"/>
      <c r="AZ1633" s="8"/>
      <c r="BA1633" s="8"/>
      <c r="BB1633" s="8"/>
      <c r="BC1633" s="8"/>
    </row>
    <row r="1634" spans="1:55" x14ac:dyDescent="0.25">
      <c r="A1634" s="45">
        <v>52</v>
      </c>
      <c r="B1634" s="47" t="b">
        <v>1</v>
      </c>
      <c r="U1634" s="36"/>
      <c r="V1634" s="36"/>
      <c r="W1634" s="9"/>
      <c r="X1634" s="8"/>
      <c r="Y1634" s="8"/>
      <c r="Z1634" s="8"/>
      <c r="AA1634" s="8"/>
      <c r="AB1634" s="8"/>
      <c r="AC1634" s="8"/>
      <c r="AD1634" s="8"/>
      <c r="AE1634" s="8"/>
      <c r="AG1634" s="36"/>
      <c r="AH1634" s="36"/>
      <c r="AI1634" s="9"/>
      <c r="AJ1634" s="8"/>
      <c r="AK1634" s="8"/>
      <c r="AL1634" s="8"/>
      <c r="AM1634" s="8"/>
      <c r="AN1634" s="8"/>
      <c r="AO1634" s="8"/>
      <c r="AP1634" s="8"/>
      <c r="AQ1634" s="8"/>
      <c r="AS1634" s="36"/>
      <c r="AT1634" s="36"/>
      <c r="AU1634" s="9"/>
      <c r="AV1634" s="8"/>
      <c r="AW1634" s="8"/>
      <c r="AX1634" s="8"/>
      <c r="AY1634" s="8"/>
      <c r="AZ1634" s="8"/>
      <c r="BA1634" s="8"/>
      <c r="BB1634" s="8"/>
      <c r="BC1634" s="8"/>
    </row>
    <row r="1635" spans="1:55" x14ac:dyDescent="0.25">
      <c r="A1635" s="45">
        <v>51.2</v>
      </c>
      <c r="B1635" s="47" t="b">
        <v>1</v>
      </c>
      <c r="U1635" s="36"/>
      <c r="V1635" s="36"/>
      <c r="W1635" s="9"/>
      <c r="X1635" s="8"/>
      <c r="Y1635" s="8"/>
      <c r="Z1635" s="8"/>
      <c r="AA1635" s="8"/>
      <c r="AB1635" s="8"/>
      <c r="AC1635" s="8"/>
      <c r="AD1635" s="8"/>
      <c r="AE1635" s="8"/>
      <c r="AG1635" s="36"/>
      <c r="AH1635" s="36"/>
      <c r="AI1635" s="9"/>
      <c r="AJ1635" s="8"/>
      <c r="AK1635" s="8"/>
      <c r="AL1635" s="8"/>
      <c r="AM1635" s="8"/>
      <c r="AN1635" s="8"/>
      <c r="AO1635" s="8"/>
      <c r="AP1635" s="8"/>
      <c r="AQ1635" s="8"/>
      <c r="AS1635" s="36"/>
      <c r="AT1635" s="36"/>
      <c r="AU1635" s="9"/>
      <c r="AV1635" s="8"/>
      <c r="AW1635" s="8"/>
      <c r="AX1635" s="8"/>
      <c r="AY1635" s="8"/>
      <c r="AZ1635" s="8"/>
      <c r="BA1635" s="8"/>
      <c r="BB1635" s="8"/>
      <c r="BC1635" s="8"/>
    </row>
    <row r="1636" spans="1:55" x14ac:dyDescent="0.25">
      <c r="A1636" s="45">
        <v>55</v>
      </c>
      <c r="B1636" s="47" t="b">
        <v>1</v>
      </c>
      <c r="U1636" s="36"/>
      <c r="V1636" s="36"/>
      <c r="W1636" s="9"/>
      <c r="X1636" s="8"/>
      <c r="Y1636" s="8"/>
      <c r="Z1636" s="8"/>
      <c r="AA1636" s="8"/>
      <c r="AB1636" s="8"/>
      <c r="AC1636" s="8"/>
      <c r="AD1636" s="8"/>
      <c r="AE1636" s="8"/>
      <c r="AG1636" s="36"/>
      <c r="AH1636" s="36"/>
      <c r="AI1636" s="9"/>
      <c r="AJ1636" s="8"/>
      <c r="AK1636" s="8"/>
      <c r="AL1636" s="8"/>
      <c r="AM1636" s="8"/>
      <c r="AN1636" s="8"/>
      <c r="AO1636" s="8"/>
      <c r="AP1636" s="8"/>
      <c r="AQ1636" s="8"/>
      <c r="AS1636" s="36"/>
      <c r="AT1636" s="36"/>
      <c r="AU1636" s="9"/>
      <c r="AV1636" s="8"/>
      <c r="AW1636" s="8"/>
      <c r="AX1636" s="8"/>
      <c r="AY1636" s="8"/>
      <c r="AZ1636" s="8"/>
      <c r="BA1636" s="8"/>
      <c r="BB1636" s="8"/>
      <c r="BC1636" s="8"/>
    </row>
    <row r="1637" spans="1:55" x14ac:dyDescent="0.25">
      <c r="A1637" s="45">
        <v>49.8</v>
      </c>
      <c r="B1637" s="47" t="b">
        <v>1</v>
      </c>
      <c r="U1637" s="36"/>
      <c r="V1637" s="36"/>
      <c r="W1637" s="9"/>
      <c r="X1637" s="8"/>
      <c r="Y1637" s="8"/>
      <c r="Z1637" s="8"/>
      <c r="AA1637" s="8"/>
      <c r="AB1637" s="8"/>
      <c r="AC1637" s="8"/>
      <c r="AD1637" s="8"/>
      <c r="AE1637" s="8"/>
      <c r="AG1637" s="36"/>
      <c r="AH1637" s="36"/>
      <c r="AI1637" s="9"/>
      <c r="AJ1637" s="8"/>
      <c r="AK1637" s="8"/>
      <c r="AL1637" s="8"/>
      <c r="AM1637" s="8"/>
      <c r="AN1637" s="8"/>
      <c r="AO1637" s="8"/>
      <c r="AP1637" s="8"/>
      <c r="AQ1637" s="8"/>
      <c r="AS1637" s="36"/>
      <c r="AT1637" s="36"/>
      <c r="AU1637" s="9"/>
      <c r="AV1637" s="8"/>
      <c r="AW1637" s="8"/>
      <c r="AX1637" s="8"/>
      <c r="AY1637" s="8"/>
      <c r="AZ1637" s="8"/>
      <c r="BA1637" s="8"/>
      <c r="BB1637" s="8"/>
      <c r="BC1637" s="8"/>
    </row>
    <row r="1638" spans="1:55" x14ac:dyDescent="0.25">
      <c r="A1638" s="45">
        <v>81.7</v>
      </c>
      <c r="B1638" s="47" t="b">
        <v>1</v>
      </c>
      <c r="U1638" s="36"/>
      <c r="V1638" s="36"/>
      <c r="W1638" s="9"/>
      <c r="X1638" s="8"/>
      <c r="Y1638" s="8"/>
      <c r="Z1638" s="8"/>
      <c r="AA1638" s="8"/>
      <c r="AB1638" s="8"/>
      <c r="AC1638" s="8"/>
      <c r="AD1638" s="8"/>
      <c r="AE1638" s="8"/>
      <c r="AG1638" s="36"/>
      <c r="AH1638" s="36"/>
      <c r="AI1638" s="9"/>
      <c r="AJ1638" s="8"/>
      <c r="AK1638" s="8"/>
      <c r="AL1638" s="8"/>
      <c r="AM1638" s="8"/>
      <c r="AN1638" s="8"/>
      <c r="AO1638" s="8"/>
      <c r="AP1638" s="8"/>
      <c r="AQ1638" s="8"/>
      <c r="AS1638" s="36"/>
      <c r="AT1638" s="36"/>
      <c r="AU1638" s="9"/>
      <c r="AV1638" s="8"/>
      <c r="AW1638" s="8"/>
      <c r="AX1638" s="8"/>
      <c r="AY1638" s="8"/>
      <c r="AZ1638" s="8"/>
      <c r="BA1638" s="8"/>
      <c r="BB1638" s="8"/>
      <c r="BC1638" s="8"/>
    </row>
    <row r="1639" spans="1:55" x14ac:dyDescent="0.25">
      <c r="A1639" s="45">
        <v>81.400000000000006</v>
      </c>
      <c r="B1639" s="47" t="b">
        <v>1</v>
      </c>
      <c r="U1639" s="36"/>
      <c r="V1639" s="36"/>
      <c r="W1639" s="9"/>
      <c r="X1639" s="8"/>
      <c r="Y1639" s="8"/>
      <c r="Z1639" s="8"/>
      <c r="AA1639" s="8"/>
      <c r="AB1639" s="8"/>
      <c r="AC1639" s="8"/>
      <c r="AD1639" s="8"/>
      <c r="AE1639" s="8"/>
      <c r="AG1639" s="36"/>
      <c r="AH1639" s="36"/>
      <c r="AI1639" s="9"/>
      <c r="AJ1639" s="8"/>
      <c r="AK1639" s="8"/>
      <c r="AL1639" s="8"/>
      <c r="AM1639" s="8"/>
      <c r="AN1639" s="8"/>
      <c r="AO1639" s="8"/>
      <c r="AP1639" s="8"/>
      <c r="AQ1639" s="8"/>
      <c r="AS1639" s="36"/>
      <c r="AT1639" s="36"/>
      <c r="AU1639" s="9"/>
      <c r="AV1639" s="8"/>
      <c r="AW1639" s="8"/>
      <c r="AX1639" s="8"/>
      <c r="AY1639" s="8"/>
      <c r="AZ1639" s="8"/>
      <c r="BA1639" s="8"/>
      <c r="BB1639" s="8"/>
      <c r="BC1639" s="8"/>
    </row>
    <row r="1640" spans="1:55" x14ac:dyDescent="0.25">
      <c r="A1640" s="45">
        <v>81.099999999999994</v>
      </c>
      <c r="B1640" s="47" t="b">
        <v>1</v>
      </c>
      <c r="U1640" s="36"/>
      <c r="V1640" s="36"/>
      <c r="W1640" s="9"/>
      <c r="X1640" s="8"/>
      <c r="Y1640" s="8"/>
      <c r="Z1640" s="8"/>
      <c r="AA1640" s="8"/>
      <c r="AB1640" s="8"/>
      <c r="AC1640" s="8"/>
      <c r="AD1640" s="8"/>
      <c r="AE1640" s="8"/>
      <c r="AG1640" s="36"/>
      <c r="AH1640" s="36"/>
      <c r="AI1640" s="9"/>
      <c r="AJ1640" s="8"/>
      <c r="AK1640" s="8"/>
      <c r="AL1640" s="8"/>
      <c r="AM1640" s="8"/>
      <c r="AN1640" s="8"/>
      <c r="AO1640" s="8"/>
      <c r="AP1640" s="8"/>
      <c r="AQ1640" s="8"/>
      <c r="AS1640" s="36"/>
      <c r="AT1640" s="36"/>
      <c r="AU1640" s="9"/>
      <c r="AV1640" s="8"/>
      <c r="AW1640" s="8"/>
      <c r="AX1640" s="8"/>
      <c r="AY1640" s="8"/>
      <c r="AZ1640" s="8"/>
      <c r="BA1640" s="8"/>
      <c r="BB1640" s="8"/>
      <c r="BC1640" s="8"/>
    </row>
    <row r="1641" spans="1:55" x14ac:dyDescent="0.25">
      <c r="A1641" s="45">
        <v>81</v>
      </c>
      <c r="B1641" s="47" t="b">
        <v>1</v>
      </c>
      <c r="U1641" s="36"/>
      <c r="V1641" s="36"/>
      <c r="W1641" s="9"/>
      <c r="X1641" s="8"/>
      <c r="Y1641" s="8"/>
      <c r="Z1641" s="8"/>
      <c r="AA1641" s="8"/>
      <c r="AB1641" s="8"/>
      <c r="AC1641" s="8"/>
      <c r="AD1641" s="8"/>
      <c r="AE1641" s="8"/>
      <c r="AG1641" s="36"/>
      <c r="AH1641" s="36"/>
      <c r="AI1641" s="9"/>
      <c r="AJ1641" s="8"/>
      <c r="AK1641" s="8"/>
      <c r="AL1641" s="8"/>
      <c r="AM1641" s="8"/>
      <c r="AN1641" s="8"/>
      <c r="AO1641" s="8"/>
      <c r="AP1641" s="8"/>
      <c r="AQ1641" s="8"/>
      <c r="AS1641" s="36"/>
      <c r="AT1641" s="36"/>
      <c r="AU1641" s="9"/>
      <c r="AV1641" s="8"/>
      <c r="AW1641" s="8"/>
      <c r="AX1641" s="8"/>
      <c r="AY1641" s="8"/>
      <c r="AZ1641" s="8"/>
      <c r="BA1641" s="8"/>
      <c r="BB1641" s="8"/>
      <c r="BC1641" s="8"/>
    </row>
    <row r="1642" spans="1:55" x14ac:dyDescent="0.25">
      <c r="A1642" s="45">
        <v>87</v>
      </c>
      <c r="B1642" s="47" t="b">
        <v>1</v>
      </c>
      <c r="U1642" s="36"/>
      <c r="V1642" s="36"/>
      <c r="W1642" s="9"/>
      <c r="X1642" s="8"/>
      <c r="Y1642" s="8"/>
      <c r="Z1642" s="8"/>
      <c r="AA1642" s="8"/>
      <c r="AB1642" s="8"/>
      <c r="AC1642" s="8"/>
      <c r="AD1642" s="8"/>
      <c r="AE1642" s="8"/>
      <c r="AG1642" s="36"/>
      <c r="AH1642" s="36"/>
      <c r="AI1642" s="9"/>
      <c r="AJ1642" s="8"/>
      <c r="AK1642" s="8"/>
      <c r="AL1642" s="8"/>
      <c r="AM1642" s="8"/>
      <c r="AN1642" s="8"/>
      <c r="AO1642" s="8"/>
      <c r="AP1642" s="8"/>
      <c r="AQ1642" s="8"/>
      <c r="AS1642" s="36"/>
      <c r="AT1642" s="36"/>
      <c r="AU1642" s="9"/>
      <c r="AV1642" s="8"/>
      <c r="AW1642" s="8"/>
      <c r="AX1642" s="8"/>
      <c r="AY1642" s="8"/>
      <c r="AZ1642" s="8"/>
      <c r="BA1642" s="8"/>
      <c r="BB1642" s="8"/>
      <c r="BC1642" s="8"/>
    </row>
    <row r="1643" spans="1:55" x14ac:dyDescent="0.25">
      <c r="A1643" s="45">
        <v>83</v>
      </c>
      <c r="B1643" s="47" t="b">
        <v>1</v>
      </c>
      <c r="U1643" s="36"/>
      <c r="V1643" s="36"/>
      <c r="W1643" s="9"/>
      <c r="X1643" s="8"/>
      <c r="Y1643" s="8"/>
      <c r="Z1643" s="8"/>
      <c r="AA1643" s="8"/>
      <c r="AB1643" s="8"/>
      <c r="AC1643" s="8"/>
      <c r="AD1643" s="8"/>
      <c r="AE1643" s="8"/>
      <c r="AG1643" s="36"/>
      <c r="AH1643" s="36"/>
      <c r="AI1643" s="9"/>
      <c r="AJ1643" s="8"/>
      <c r="AK1643" s="8"/>
      <c r="AL1643" s="8"/>
      <c r="AM1643" s="8"/>
      <c r="AN1643" s="8"/>
      <c r="AO1643" s="8"/>
      <c r="AP1643" s="8"/>
      <c r="AQ1643" s="8"/>
      <c r="AS1643" s="36"/>
      <c r="AT1643" s="36"/>
      <c r="AU1643" s="9"/>
      <c r="AV1643" s="8"/>
      <c r="AW1643" s="8"/>
      <c r="AX1643" s="8"/>
      <c r="AY1643" s="8"/>
      <c r="AZ1643" s="8"/>
      <c r="BA1643" s="8"/>
      <c r="BB1643" s="8"/>
      <c r="BC1643" s="8"/>
    </row>
    <row r="1644" spans="1:55" x14ac:dyDescent="0.25">
      <c r="A1644" s="45">
        <v>82</v>
      </c>
      <c r="B1644" s="47" t="b">
        <v>1</v>
      </c>
      <c r="U1644" s="36"/>
      <c r="V1644" s="36"/>
      <c r="W1644" s="9"/>
      <c r="X1644" s="8"/>
      <c r="Y1644" s="8"/>
      <c r="Z1644" s="8"/>
      <c r="AA1644" s="8"/>
      <c r="AB1644" s="8"/>
      <c r="AC1644" s="8"/>
      <c r="AD1644" s="8"/>
      <c r="AE1644" s="8"/>
      <c r="AG1644" s="36"/>
      <c r="AH1644" s="36"/>
      <c r="AI1644" s="9"/>
      <c r="AJ1644" s="8"/>
      <c r="AK1644" s="8"/>
      <c r="AL1644" s="8"/>
      <c r="AM1644" s="8"/>
      <c r="AN1644" s="8"/>
      <c r="AO1644" s="8"/>
      <c r="AP1644" s="8"/>
      <c r="AQ1644" s="8"/>
      <c r="AS1644" s="36"/>
      <c r="AT1644" s="36"/>
      <c r="AU1644" s="9"/>
      <c r="AV1644" s="8"/>
      <c r="AW1644" s="8"/>
      <c r="AX1644" s="8"/>
      <c r="AY1644" s="8"/>
      <c r="AZ1644" s="8"/>
      <c r="BA1644" s="8"/>
      <c r="BB1644" s="8"/>
      <c r="BC1644" s="8"/>
    </row>
    <row r="1645" spans="1:55" x14ac:dyDescent="0.25">
      <c r="A1645" s="45">
        <v>80</v>
      </c>
      <c r="B1645" s="47" t="b">
        <v>1</v>
      </c>
      <c r="U1645" s="36"/>
      <c r="V1645" s="36"/>
      <c r="W1645" s="9"/>
      <c r="X1645" s="8"/>
      <c r="Y1645" s="8"/>
      <c r="Z1645" s="8"/>
      <c r="AA1645" s="8"/>
      <c r="AB1645" s="8"/>
      <c r="AC1645" s="8"/>
      <c r="AD1645" s="8"/>
      <c r="AE1645" s="8"/>
      <c r="AG1645" s="36"/>
      <c r="AH1645" s="36"/>
      <c r="AI1645" s="9"/>
      <c r="AJ1645" s="8"/>
      <c r="AK1645" s="8"/>
      <c r="AL1645" s="8"/>
      <c r="AM1645" s="8"/>
      <c r="AN1645" s="8"/>
      <c r="AO1645" s="8"/>
      <c r="AP1645" s="8"/>
      <c r="AQ1645" s="8"/>
      <c r="AS1645" s="36"/>
      <c r="AT1645" s="36"/>
      <c r="AU1645" s="9"/>
      <c r="AV1645" s="8"/>
      <c r="AW1645" s="8"/>
      <c r="AX1645" s="8"/>
      <c r="AY1645" s="8"/>
      <c r="AZ1645" s="8"/>
      <c r="BA1645" s="8"/>
      <c r="BB1645" s="8"/>
      <c r="BC1645" s="8"/>
    </row>
    <row r="1646" spans="1:55" x14ac:dyDescent="0.25">
      <c r="A1646" s="45">
        <v>79.599999999999994</v>
      </c>
      <c r="B1646" s="47" t="b">
        <v>1</v>
      </c>
      <c r="U1646" s="36"/>
      <c r="V1646" s="36"/>
      <c r="W1646" s="9"/>
      <c r="X1646" s="8"/>
      <c r="Y1646" s="8"/>
      <c r="Z1646" s="8"/>
      <c r="AA1646" s="8"/>
      <c r="AB1646" s="8"/>
      <c r="AC1646" s="8"/>
      <c r="AD1646" s="8"/>
      <c r="AE1646" s="8"/>
      <c r="AG1646" s="36"/>
      <c r="AH1646" s="36"/>
      <c r="AI1646" s="9"/>
      <c r="AJ1646" s="8"/>
      <c r="AK1646" s="8"/>
      <c r="AL1646" s="8"/>
      <c r="AM1646" s="8"/>
      <c r="AN1646" s="8"/>
      <c r="AO1646" s="8"/>
      <c r="AP1646" s="8"/>
      <c r="AQ1646" s="8"/>
      <c r="AS1646" s="36"/>
      <c r="AT1646" s="36"/>
      <c r="AU1646" s="9"/>
      <c r="AV1646" s="8"/>
      <c r="AW1646" s="8"/>
      <c r="AX1646" s="8"/>
      <c r="AY1646" s="8"/>
      <c r="AZ1646" s="8"/>
      <c r="BA1646" s="8"/>
      <c r="BB1646" s="8"/>
      <c r="BC1646" s="8"/>
    </row>
    <row r="1647" spans="1:55" x14ac:dyDescent="0.25">
      <c r="A1647" s="45">
        <v>79.3</v>
      </c>
      <c r="B1647" s="47" t="b">
        <v>1</v>
      </c>
      <c r="U1647" s="36"/>
      <c r="V1647" s="36"/>
      <c r="W1647" s="9"/>
      <c r="X1647" s="8"/>
      <c r="Y1647" s="8"/>
      <c r="Z1647" s="8"/>
      <c r="AA1647" s="8"/>
      <c r="AB1647" s="8"/>
      <c r="AC1647" s="8"/>
      <c r="AD1647" s="8"/>
      <c r="AE1647" s="8"/>
      <c r="AG1647" s="36"/>
      <c r="AH1647" s="36"/>
      <c r="AI1647" s="9"/>
      <c r="AJ1647" s="8"/>
      <c r="AK1647" s="8"/>
      <c r="AL1647" s="8"/>
      <c r="AM1647" s="8"/>
      <c r="AN1647" s="8"/>
      <c r="AO1647" s="8"/>
      <c r="AP1647" s="8"/>
      <c r="AQ1647" s="8"/>
      <c r="AS1647" s="36"/>
      <c r="AT1647" s="36"/>
      <c r="AU1647" s="9"/>
      <c r="AV1647" s="8"/>
      <c r="AW1647" s="8"/>
      <c r="AX1647" s="8"/>
      <c r="AY1647" s="8"/>
      <c r="AZ1647" s="8"/>
      <c r="BA1647" s="8"/>
      <c r="BB1647" s="8"/>
      <c r="BC1647" s="8"/>
    </row>
    <row r="1648" spans="1:55" x14ac:dyDescent="0.25">
      <c r="A1648" s="45">
        <v>79</v>
      </c>
      <c r="B1648" s="47" t="b">
        <v>1</v>
      </c>
      <c r="U1648" s="36"/>
      <c r="V1648" s="36"/>
      <c r="W1648" s="9"/>
      <c r="X1648" s="8"/>
      <c r="Y1648" s="8"/>
      <c r="Z1648" s="8"/>
      <c r="AA1648" s="8"/>
      <c r="AB1648" s="8"/>
      <c r="AC1648" s="8"/>
      <c r="AD1648" s="8"/>
      <c r="AE1648" s="8"/>
      <c r="AG1648" s="36"/>
      <c r="AH1648" s="36"/>
      <c r="AI1648" s="9"/>
      <c r="AJ1648" s="8"/>
      <c r="AK1648" s="8"/>
      <c r="AL1648" s="8"/>
      <c r="AM1648" s="8"/>
      <c r="AN1648" s="8"/>
      <c r="AO1648" s="8"/>
      <c r="AP1648" s="8"/>
      <c r="AQ1648" s="8"/>
      <c r="AS1648" s="36"/>
      <c r="AT1648" s="36"/>
      <c r="AU1648" s="9"/>
      <c r="AV1648" s="8"/>
      <c r="AW1648" s="8"/>
      <c r="AX1648" s="8"/>
      <c r="AY1648" s="8"/>
      <c r="AZ1648" s="8"/>
      <c r="BA1648" s="8"/>
      <c r="BB1648" s="8"/>
      <c r="BC1648" s="8"/>
    </row>
    <row r="1649" spans="1:55" x14ac:dyDescent="0.25">
      <c r="A1649" s="45">
        <v>78.7</v>
      </c>
      <c r="B1649" s="47" t="b">
        <v>1</v>
      </c>
      <c r="U1649" s="36"/>
      <c r="V1649" s="36"/>
      <c r="W1649" s="9"/>
      <c r="X1649" s="8"/>
      <c r="Y1649" s="8"/>
      <c r="Z1649" s="8"/>
      <c r="AA1649" s="8"/>
      <c r="AB1649" s="8"/>
      <c r="AC1649" s="8"/>
      <c r="AD1649" s="8"/>
      <c r="AE1649" s="8"/>
      <c r="AG1649" s="36"/>
      <c r="AH1649" s="36"/>
      <c r="AI1649" s="9"/>
      <c r="AJ1649" s="8"/>
      <c r="AK1649" s="8"/>
      <c r="AL1649" s="8"/>
      <c r="AM1649" s="8"/>
      <c r="AN1649" s="8"/>
      <c r="AO1649" s="8"/>
      <c r="AP1649" s="8"/>
      <c r="AQ1649" s="8"/>
      <c r="AS1649" s="36"/>
      <c r="AT1649" s="36"/>
      <c r="AU1649" s="9"/>
      <c r="AV1649" s="8"/>
      <c r="AW1649" s="8"/>
      <c r="AX1649" s="8"/>
      <c r="AY1649" s="8"/>
      <c r="AZ1649" s="8"/>
      <c r="BA1649" s="8"/>
      <c r="BB1649" s="8"/>
      <c r="BC1649" s="8"/>
    </row>
    <row r="1650" spans="1:55" x14ac:dyDescent="0.25">
      <c r="A1650" s="45">
        <v>78.5</v>
      </c>
      <c r="B1650" s="47" t="b">
        <v>1</v>
      </c>
      <c r="U1650" s="36"/>
      <c r="V1650" s="36"/>
      <c r="W1650" s="9"/>
      <c r="X1650" s="8"/>
      <c r="Y1650" s="8"/>
      <c r="Z1650" s="8"/>
      <c r="AA1650" s="8"/>
      <c r="AB1650" s="8"/>
      <c r="AC1650" s="8"/>
      <c r="AD1650" s="8"/>
      <c r="AE1650" s="8"/>
      <c r="AG1650" s="36"/>
      <c r="AH1650" s="36"/>
      <c r="AI1650" s="9"/>
      <c r="AJ1650" s="8"/>
      <c r="AK1650" s="8"/>
      <c r="AL1650" s="8"/>
      <c r="AM1650" s="8"/>
      <c r="AN1650" s="8"/>
      <c r="AO1650" s="8"/>
      <c r="AP1650" s="8"/>
      <c r="AQ1650" s="8"/>
      <c r="AS1650" s="36"/>
      <c r="AT1650" s="36"/>
      <c r="AU1650" s="9"/>
      <c r="AV1650" s="8"/>
      <c r="AW1650" s="8"/>
      <c r="AX1650" s="8"/>
      <c r="AY1650" s="8"/>
      <c r="AZ1650" s="8"/>
      <c r="BA1650" s="8"/>
      <c r="BB1650" s="8"/>
      <c r="BC1650" s="8"/>
    </row>
    <row r="1651" spans="1:55" x14ac:dyDescent="0.25">
      <c r="A1651" s="45">
        <v>78.2</v>
      </c>
      <c r="B1651" s="47" t="b">
        <v>1</v>
      </c>
      <c r="U1651" s="36"/>
      <c r="V1651" s="36"/>
      <c r="W1651" s="9"/>
      <c r="X1651" s="8"/>
      <c r="Y1651" s="8"/>
      <c r="Z1651" s="8"/>
      <c r="AA1651" s="8"/>
      <c r="AB1651" s="8"/>
      <c r="AC1651" s="8"/>
      <c r="AD1651" s="8"/>
      <c r="AE1651" s="8"/>
      <c r="AG1651" s="36"/>
      <c r="AH1651" s="36"/>
      <c r="AI1651" s="9"/>
      <c r="AJ1651" s="8"/>
      <c r="AK1651" s="8"/>
      <c r="AL1651" s="8"/>
      <c r="AM1651" s="8"/>
      <c r="AN1651" s="8"/>
      <c r="AO1651" s="8"/>
      <c r="AP1651" s="8"/>
      <c r="AQ1651" s="8"/>
      <c r="AS1651" s="36"/>
      <c r="AT1651" s="36"/>
      <c r="AU1651" s="9"/>
      <c r="AV1651" s="8"/>
      <c r="AW1651" s="8"/>
      <c r="AX1651" s="8"/>
      <c r="AY1651" s="8"/>
      <c r="AZ1651" s="8"/>
      <c r="BA1651" s="8"/>
      <c r="BB1651" s="8"/>
      <c r="BC1651" s="8"/>
    </row>
    <row r="1652" spans="1:55" x14ac:dyDescent="0.25">
      <c r="A1652" s="45">
        <v>77.8</v>
      </c>
      <c r="B1652" s="47" t="b">
        <v>1</v>
      </c>
      <c r="U1652" s="36"/>
      <c r="V1652" s="36"/>
      <c r="W1652" s="9"/>
      <c r="X1652" s="8"/>
      <c r="Y1652" s="8"/>
      <c r="Z1652" s="8"/>
      <c r="AA1652" s="8"/>
      <c r="AB1652" s="8"/>
      <c r="AC1652" s="8"/>
      <c r="AD1652" s="8"/>
      <c r="AE1652" s="8"/>
      <c r="AG1652" s="36"/>
      <c r="AH1652" s="36"/>
      <c r="AI1652" s="9"/>
      <c r="AJ1652" s="8"/>
      <c r="AK1652" s="8"/>
      <c r="AL1652" s="8"/>
      <c r="AM1652" s="8"/>
      <c r="AN1652" s="8"/>
      <c r="AO1652" s="8"/>
      <c r="AP1652" s="8"/>
      <c r="AQ1652" s="8"/>
      <c r="AS1652" s="36"/>
      <c r="AT1652" s="36"/>
      <c r="AU1652" s="9"/>
      <c r="AV1652" s="8"/>
      <c r="AW1652" s="8"/>
      <c r="AX1652" s="8"/>
      <c r="AY1652" s="8"/>
      <c r="AZ1652" s="8"/>
      <c r="BA1652" s="8"/>
      <c r="BB1652" s="8"/>
      <c r="BC1652" s="8"/>
    </row>
    <row r="1653" spans="1:55" x14ac:dyDescent="0.25">
      <c r="A1653" s="45">
        <v>77.5</v>
      </c>
      <c r="B1653" s="47" t="b">
        <v>1</v>
      </c>
      <c r="U1653" s="36"/>
      <c r="V1653" s="36"/>
      <c r="W1653" s="9"/>
      <c r="X1653" s="8"/>
      <c r="Y1653" s="8"/>
      <c r="Z1653" s="8"/>
      <c r="AA1653" s="8"/>
      <c r="AB1653" s="8"/>
      <c r="AC1653" s="8"/>
      <c r="AD1653" s="8"/>
      <c r="AE1653" s="8"/>
      <c r="AG1653" s="36"/>
      <c r="AH1653" s="36"/>
      <c r="AI1653" s="9"/>
      <c r="AJ1653" s="8"/>
      <c r="AK1653" s="8"/>
      <c r="AL1653" s="8"/>
      <c r="AM1653" s="8"/>
      <c r="AN1653" s="8"/>
      <c r="AO1653" s="8"/>
      <c r="AP1653" s="8"/>
      <c r="AQ1653" s="8"/>
      <c r="AS1653" s="36"/>
      <c r="AT1653" s="36"/>
      <c r="AU1653" s="9"/>
      <c r="AV1653" s="8"/>
      <c r="AW1653" s="8"/>
      <c r="AX1653" s="8"/>
      <c r="AY1653" s="8"/>
      <c r="AZ1653" s="8"/>
      <c r="BA1653" s="8"/>
      <c r="BB1653" s="8"/>
      <c r="BC1653" s="8"/>
    </row>
    <row r="1654" spans="1:55" x14ac:dyDescent="0.25">
      <c r="A1654" s="45" t="str">
        <v/>
      </c>
      <c r="B1654" s="47" t="b">
        <v>0</v>
      </c>
      <c r="U1654" s="36"/>
      <c r="V1654" s="36"/>
      <c r="W1654" s="9"/>
      <c r="X1654" s="8"/>
      <c r="Y1654" s="8"/>
      <c r="Z1654" s="8"/>
      <c r="AA1654" s="8"/>
      <c r="AB1654" s="8"/>
      <c r="AC1654" s="8"/>
      <c r="AD1654" s="8"/>
      <c r="AE1654" s="8"/>
      <c r="AG1654" s="36"/>
      <c r="AH1654" s="36"/>
      <c r="AI1654" s="9"/>
      <c r="AJ1654" s="8"/>
      <c r="AK1654" s="8"/>
      <c r="AL1654" s="8"/>
      <c r="AM1654" s="8"/>
      <c r="AN1654" s="8"/>
      <c r="AO1654" s="8"/>
      <c r="AP1654" s="8"/>
      <c r="AQ1654" s="8"/>
      <c r="AS1654" s="36"/>
      <c r="AT1654" s="36"/>
      <c r="AU1654" s="9"/>
      <c r="AV1654" s="8"/>
      <c r="AW1654" s="8"/>
      <c r="AX1654" s="8"/>
      <c r="AY1654" s="8"/>
      <c r="AZ1654" s="8"/>
      <c r="BA1654" s="8"/>
      <c r="BB1654" s="8"/>
      <c r="BC1654" s="8"/>
    </row>
    <row r="1655" spans="1:55" x14ac:dyDescent="0.25">
      <c r="A1655" s="45">
        <v>63.1</v>
      </c>
      <c r="B1655" s="47" t="b">
        <v>1</v>
      </c>
      <c r="U1655" s="36"/>
      <c r="V1655" s="36"/>
      <c r="W1655" s="9"/>
      <c r="X1655" s="8"/>
      <c r="Y1655" s="8"/>
      <c r="Z1655" s="8"/>
      <c r="AA1655" s="8"/>
      <c r="AB1655" s="8"/>
      <c r="AC1655" s="8"/>
      <c r="AD1655" s="8"/>
      <c r="AE1655" s="8"/>
      <c r="AG1655" s="36"/>
      <c r="AH1655" s="36"/>
      <c r="AI1655" s="9"/>
      <c r="AJ1655" s="8"/>
      <c r="AK1655" s="8"/>
      <c r="AL1655" s="8"/>
      <c r="AM1655" s="8"/>
      <c r="AN1655" s="8"/>
      <c r="AO1655" s="8"/>
      <c r="AP1655" s="8"/>
      <c r="AQ1655" s="8"/>
      <c r="AS1655" s="36"/>
      <c r="AT1655" s="36"/>
      <c r="AU1655" s="9"/>
      <c r="AV1655" s="8"/>
      <c r="AW1655" s="8"/>
      <c r="AX1655" s="8"/>
      <c r="AY1655" s="8"/>
      <c r="AZ1655" s="8"/>
      <c r="BA1655" s="8"/>
      <c r="BB1655" s="8"/>
      <c r="BC1655" s="8"/>
    </row>
    <row r="1656" spans="1:55" x14ac:dyDescent="0.25">
      <c r="A1656" s="45">
        <v>63</v>
      </c>
      <c r="B1656" s="47" t="b">
        <v>1</v>
      </c>
      <c r="U1656" s="36"/>
      <c r="V1656" s="36"/>
      <c r="W1656" s="9"/>
      <c r="X1656" s="8"/>
      <c r="Y1656" s="8"/>
      <c r="Z1656" s="8"/>
      <c r="AA1656" s="8"/>
      <c r="AB1656" s="8"/>
      <c r="AC1656" s="8"/>
      <c r="AD1656" s="8"/>
      <c r="AE1656" s="8"/>
      <c r="AG1656" s="36"/>
      <c r="AH1656" s="36"/>
      <c r="AI1656" s="9"/>
      <c r="AJ1656" s="8"/>
      <c r="AK1656" s="8"/>
      <c r="AL1656" s="8"/>
      <c r="AM1656" s="8"/>
      <c r="AN1656" s="8"/>
      <c r="AO1656" s="8"/>
      <c r="AP1656" s="8"/>
      <c r="AQ1656" s="8"/>
      <c r="AS1656" s="36"/>
      <c r="AT1656" s="36"/>
      <c r="AU1656" s="9"/>
      <c r="AV1656" s="8"/>
      <c r="AW1656" s="8"/>
      <c r="AX1656" s="8"/>
      <c r="AY1656" s="8"/>
      <c r="AZ1656" s="8"/>
      <c r="BA1656" s="8"/>
      <c r="BB1656" s="8"/>
      <c r="BC1656" s="8"/>
    </row>
    <row r="1657" spans="1:55" x14ac:dyDescent="0.25">
      <c r="A1657" s="45">
        <v>62.7</v>
      </c>
      <c r="B1657" s="47" t="b">
        <v>1</v>
      </c>
      <c r="U1657" s="36"/>
      <c r="V1657" s="36"/>
      <c r="W1657" s="9"/>
      <c r="X1657" s="8"/>
      <c r="Y1657" s="8"/>
      <c r="Z1657" s="8"/>
      <c r="AA1657" s="8"/>
      <c r="AB1657" s="8"/>
      <c r="AC1657" s="8"/>
      <c r="AD1657" s="8"/>
      <c r="AE1657" s="8"/>
      <c r="AG1657" s="36"/>
      <c r="AH1657" s="36"/>
      <c r="AI1657" s="9"/>
      <c r="AJ1657" s="8"/>
      <c r="AK1657" s="8"/>
      <c r="AL1657" s="8"/>
      <c r="AM1657" s="8"/>
      <c r="AN1657" s="8"/>
      <c r="AO1657" s="8"/>
      <c r="AP1657" s="8"/>
      <c r="AQ1657" s="8"/>
      <c r="AS1657" s="36"/>
      <c r="AT1657" s="36"/>
      <c r="AU1657" s="9"/>
      <c r="AV1657" s="8"/>
      <c r="AW1657" s="8"/>
      <c r="AX1657" s="8"/>
      <c r="AY1657" s="8"/>
      <c r="AZ1657" s="8"/>
      <c r="BA1657" s="8"/>
      <c r="BB1657" s="8"/>
      <c r="BC1657" s="8"/>
    </row>
    <row r="1658" spans="1:55" x14ac:dyDescent="0.25">
      <c r="A1658" s="45">
        <v>62.5</v>
      </c>
      <c r="B1658" s="47" t="b">
        <v>1</v>
      </c>
      <c r="U1658" s="36"/>
      <c r="V1658" s="36"/>
      <c r="W1658" s="9"/>
      <c r="X1658" s="8"/>
      <c r="Y1658" s="8"/>
      <c r="Z1658" s="8"/>
      <c r="AA1658" s="8"/>
      <c r="AB1658" s="8"/>
      <c r="AC1658" s="8"/>
      <c r="AD1658" s="8"/>
      <c r="AE1658" s="8"/>
      <c r="AG1658" s="36"/>
      <c r="AH1658" s="36"/>
      <c r="AI1658" s="9"/>
      <c r="AJ1658" s="8"/>
      <c r="AK1658" s="8"/>
      <c r="AL1658" s="8"/>
      <c r="AM1658" s="8"/>
      <c r="AN1658" s="8"/>
      <c r="AO1658" s="8"/>
      <c r="AP1658" s="8"/>
      <c r="AQ1658" s="8"/>
      <c r="AS1658" s="36"/>
      <c r="AT1658" s="36"/>
      <c r="AU1658" s="9"/>
      <c r="AV1658" s="8"/>
      <c r="AW1658" s="8"/>
      <c r="AX1658" s="8"/>
      <c r="AY1658" s="8"/>
      <c r="AZ1658" s="8"/>
      <c r="BA1658" s="8"/>
      <c r="BB1658" s="8"/>
      <c r="BC1658" s="8"/>
    </row>
    <row r="1659" spans="1:55" x14ac:dyDescent="0.25">
      <c r="A1659" s="45">
        <v>62.2</v>
      </c>
      <c r="B1659" s="47" t="b">
        <v>1</v>
      </c>
      <c r="U1659" s="36"/>
      <c r="V1659" s="36"/>
      <c r="W1659" s="9"/>
      <c r="X1659" s="8"/>
      <c r="Y1659" s="8"/>
      <c r="Z1659" s="8"/>
      <c r="AA1659" s="8"/>
      <c r="AB1659" s="8"/>
      <c r="AC1659" s="8"/>
      <c r="AD1659" s="8"/>
      <c r="AE1659" s="8"/>
      <c r="AG1659" s="36"/>
      <c r="AH1659" s="36"/>
      <c r="AI1659" s="9"/>
      <c r="AJ1659" s="8"/>
      <c r="AK1659" s="8"/>
      <c r="AL1659" s="8"/>
      <c r="AM1659" s="8"/>
      <c r="AN1659" s="8"/>
      <c r="AO1659" s="8"/>
      <c r="AP1659" s="8"/>
      <c r="AQ1659" s="8"/>
      <c r="AS1659" s="36"/>
      <c r="AT1659" s="36"/>
      <c r="AU1659" s="9"/>
      <c r="AV1659" s="8"/>
      <c r="AW1659" s="8"/>
      <c r="AX1659" s="8"/>
      <c r="AY1659" s="8"/>
      <c r="AZ1659" s="8"/>
      <c r="BA1659" s="8"/>
      <c r="BB1659" s="8"/>
      <c r="BC1659" s="8"/>
    </row>
    <row r="1660" spans="1:55" x14ac:dyDescent="0.25">
      <c r="A1660" s="45">
        <v>62</v>
      </c>
      <c r="B1660" s="47" t="b">
        <v>1</v>
      </c>
      <c r="U1660" s="36"/>
      <c r="V1660" s="36"/>
      <c r="W1660" s="9"/>
      <c r="X1660" s="8"/>
      <c r="Y1660" s="8"/>
      <c r="Z1660" s="8"/>
      <c r="AA1660" s="8"/>
      <c r="AB1660" s="8"/>
      <c r="AC1660" s="8"/>
      <c r="AD1660" s="8"/>
      <c r="AE1660" s="8"/>
      <c r="AG1660" s="36"/>
      <c r="AH1660" s="36"/>
      <c r="AI1660" s="9"/>
      <c r="AJ1660" s="8"/>
      <c r="AK1660" s="8"/>
      <c r="AL1660" s="8"/>
      <c r="AM1660" s="8"/>
      <c r="AN1660" s="8"/>
      <c r="AO1660" s="8"/>
      <c r="AP1660" s="8"/>
      <c r="AQ1660" s="8"/>
      <c r="AS1660" s="36"/>
      <c r="AT1660" s="36"/>
      <c r="AU1660" s="9"/>
      <c r="AV1660" s="8"/>
      <c r="AW1660" s="8"/>
      <c r="AX1660" s="8"/>
      <c r="AY1660" s="8"/>
      <c r="AZ1660" s="8"/>
      <c r="BA1660" s="8"/>
      <c r="BB1660" s="8"/>
      <c r="BC1660" s="8"/>
    </row>
    <row r="1661" spans="1:55" x14ac:dyDescent="0.25">
      <c r="A1661" s="45">
        <v>61.7</v>
      </c>
      <c r="B1661" s="47" t="b">
        <v>1</v>
      </c>
      <c r="U1661" s="36"/>
      <c r="V1661" s="36"/>
      <c r="W1661" s="9"/>
      <c r="X1661" s="8"/>
      <c r="Y1661" s="8"/>
      <c r="Z1661" s="8"/>
      <c r="AA1661" s="8"/>
      <c r="AB1661" s="8"/>
      <c r="AC1661" s="8"/>
      <c r="AD1661" s="8"/>
      <c r="AE1661" s="8"/>
      <c r="AG1661" s="36"/>
      <c r="AH1661" s="36"/>
      <c r="AI1661" s="9"/>
      <c r="AJ1661" s="8"/>
      <c r="AK1661" s="8"/>
      <c r="AL1661" s="8"/>
      <c r="AM1661" s="8"/>
      <c r="AN1661" s="8"/>
      <c r="AO1661" s="8"/>
      <c r="AP1661" s="8"/>
      <c r="AQ1661" s="8"/>
      <c r="AS1661" s="36"/>
      <c r="AT1661" s="36"/>
      <c r="AU1661" s="9"/>
      <c r="AV1661" s="8"/>
      <c r="AW1661" s="8"/>
      <c r="AX1661" s="8"/>
      <c r="AY1661" s="8"/>
      <c r="AZ1661" s="8"/>
      <c r="BA1661" s="8"/>
      <c r="BB1661" s="8"/>
      <c r="BC1661" s="8"/>
    </row>
    <row r="1662" spans="1:55" x14ac:dyDescent="0.25">
      <c r="A1662" s="45">
        <v>61.4</v>
      </c>
      <c r="B1662" s="47" t="b">
        <v>1</v>
      </c>
      <c r="U1662" s="36"/>
      <c r="V1662" s="36"/>
      <c r="W1662" s="9"/>
      <c r="X1662" s="8"/>
      <c r="Y1662" s="8"/>
      <c r="Z1662" s="8"/>
      <c r="AA1662" s="8"/>
      <c r="AB1662" s="8"/>
      <c r="AC1662" s="8"/>
      <c r="AD1662" s="8"/>
      <c r="AE1662" s="8"/>
      <c r="AG1662" s="36"/>
      <c r="AH1662" s="36"/>
      <c r="AI1662" s="9"/>
      <c r="AJ1662" s="8"/>
      <c r="AK1662" s="8"/>
      <c r="AL1662" s="8"/>
      <c r="AM1662" s="8"/>
      <c r="AN1662" s="8"/>
      <c r="AO1662" s="8"/>
      <c r="AP1662" s="8"/>
      <c r="AQ1662" s="8"/>
      <c r="AS1662" s="36"/>
      <c r="AT1662" s="36"/>
      <c r="AU1662" s="9"/>
      <c r="AV1662" s="8"/>
      <c r="AW1662" s="8"/>
      <c r="AX1662" s="8"/>
      <c r="AY1662" s="8"/>
      <c r="AZ1662" s="8"/>
      <c r="BA1662" s="8"/>
      <c r="BB1662" s="8"/>
      <c r="BC1662" s="8"/>
    </row>
    <row r="1663" spans="1:55" x14ac:dyDescent="0.25">
      <c r="A1663" s="45">
        <v>61.2</v>
      </c>
      <c r="B1663" s="47" t="b">
        <v>1</v>
      </c>
      <c r="U1663" s="36"/>
      <c r="V1663" s="36"/>
      <c r="W1663" s="9"/>
      <c r="X1663" s="8"/>
      <c r="Y1663" s="8"/>
      <c r="Z1663" s="8"/>
      <c r="AA1663" s="8"/>
      <c r="AB1663" s="8"/>
      <c r="AC1663" s="8"/>
      <c r="AD1663" s="8"/>
      <c r="AE1663" s="8"/>
      <c r="AG1663" s="36"/>
      <c r="AH1663" s="36"/>
      <c r="AI1663" s="9"/>
      <c r="AJ1663" s="8"/>
      <c r="AK1663" s="8"/>
      <c r="AL1663" s="8"/>
      <c r="AM1663" s="8"/>
      <c r="AN1663" s="8"/>
      <c r="AO1663" s="8"/>
      <c r="AP1663" s="8"/>
      <c r="AQ1663" s="8"/>
      <c r="AS1663" s="36"/>
      <c r="AT1663" s="36"/>
      <c r="AU1663" s="9"/>
      <c r="AV1663" s="8"/>
      <c r="AW1663" s="8"/>
      <c r="AX1663" s="8"/>
      <c r="AY1663" s="8"/>
      <c r="AZ1663" s="8"/>
      <c r="BA1663" s="8"/>
      <c r="BB1663" s="8"/>
      <c r="BC1663" s="8"/>
    </row>
    <row r="1664" spans="1:55" x14ac:dyDescent="0.25">
      <c r="A1664" s="45">
        <v>69</v>
      </c>
      <c r="B1664" s="47" t="b">
        <v>1</v>
      </c>
      <c r="U1664" s="36"/>
      <c r="V1664" s="36"/>
      <c r="W1664" s="9"/>
      <c r="X1664" s="8"/>
      <c r="Y1664" s="8"/>
      <c r="Z1664" s="8"/>
      <c r="AA1664" s="8"/>
      <c r="AB1664" s="8"/>
      <c r="AC1664" s="8"/>
      <c r="AD1664" s="8"/>
      <c r="AE1664" s="8"/>
      <c r="AG1664" s="36"/>
      <c r="AH1664" s="36"/>
      <c r="AI1664" s="9"/>
      <c r="AJ1664" s="8"/>
      <c r="AK1664" s="8"/>
      <c r="AL1664" s="8"/>
      <c r="AM1664" s="8"/>
      <c r="AN1664" s="8"/>
      <c r="AO1664" s="8"/>
      <c r="AP1664" s="8"/>
      <c r="AQ1664" s="8"/>
      <c r="AS1664" s="36"/>
      <c r="AT1664" s="36"/>
      <c r="AU1664" s="9"/>
      <c r="AV1664" s="8"/>
      <c r="AW1664" s="8"/>
      <c r="AX1664" s="8"/>
      <c r="AY1664" s="8"/>
      <c r="AZ1664" s="8"/>
      <c r="BA1664" s="8"/>
      <c r="BB1664" s="8"/>
      <c r="BC1664" s="8"/>
    </row>
    <row r="1665" spans="1:55" x14ac:dyDescent="0.25">
      <c r="A1665" s="45">
        <v>66</v>
      </c>
      <c r="B1665" s="47" t="b">
        <v>1</v>
      </c>
      <c r="U1665" s="36"/>
      <c r="V1665" s="36"/>
      <c r="W1665" s="9"/>
      <c r="X1665" s="8"/>
      <c r="Y1665" s="8"/>
      <c r="Z1665" s="8"/>
      <c r="AA1665" s="8"/>
      <c r="AB1665" s="8"/>
      <c r="AC1665" s="8"/>
      <c r="AD1665" s="8"/>
      <c r="AE1665" s="8"/>
      <c r="AG1665" s="36"/>
      <c r="AH1665" s="36"/>
      <c r="AI1665" s="9"/>
      <c r="AJ1665" s="8"/>
      <c r="AK1665" s="8"/>
      <c r="AL1665" s="8"/>
      <c r="AM1665" s="8"/>
      <c r="AN1665" s="8"/>
      <c r="AO1665" s="8"/>
      <c r="AP1665" s="8"/>
      <c r="AQ1665" s="8"/>
      <c r="AS1665" s="36"/>
      <c r="AT1665" s="36"/>
      <c r="AU1665" s="9"/>
      <c r="AV1665" s="8"/>
      <c r="AW1665" s="8"/>
      <c r="AX1665" s="8"/>
      <c r="AY1665" s="8"/>
      <c r="AZ1665" s="8"/>
      <c r="BA1665" s="8"/>
      <c r="BB1665" s="8"/>
      <c r="BC1665" s="8"/>
    </row>
    <row r="1666" spans="1:55" x14ac:dyDescent="0.25">
      <c r="A1666" s="45">
        <v>64</v>
      </c>
      <c r="B1666" s="47" t="b">
        <v>1</v>
      </c>
      <c r="U1666" s="36"/>
      <c r="V1666" s="36"/>
      <c r="W1666" s="9"/>
      <c r="X1666" s="8"/>
      <c r="Y1666" s="8"/>
      <c r="Z1666" s="8"/>
      <c r="AA1666" s="8"/>
      <c r="AB1666" s="8"/>
      <c r="AC1666" s="8"/>
      <c r="AD1666" s="8"/>
      <c r="AE1666" s="8"/>
      <c r="AG1666" s="36"/>
      <c r="AH1666" s="36"/>
      <c r="AI1666" s="9"/>
      <c r="AJ1666" s="8"/>
      <c r="AK1666" s="8"/>
      <c r="AL1666" s="8"/>
      <c r="AM1666" s="8"/>
      <c r="AN1666" s="8"/>
      <c r="AO1666" s="8"/>
      <c r="AP1666" s="8"/>
      <c r="AQ1666" s="8"/>
      <c r="AS1666" s="36"/>
      <c r="AT1666" s="36"/>
      <c r="AU1666" s="9"/>
      <c r="AV1666" s="8"/>
      <c r="AW1666" s="8"/>
      <c r="AX1666" s="8"/>
      <c r="AY1666" s="8"/>
      <c r="AZ1666" s="8"/>
      <c r="BA1666" s="8"/>
      <c r="BB1666" s="8"/>
      <c r="BC1666" s="8"/>
    </row>
    <row r="1667" spans="1:55" x14ac:dyDescent="0.25">
      <c r="A1667" s="45">
        <v>63</v>
      </c>
      <c r="B1667" s="47" t="b">
        <v>1</v>
      </c>
      <c r="U1667" s="36"/>
      <c r="V1667" s="36"/>
      <c r="W1667" s="9"/>
      <c r="X1667" s="8"/>
      <c r="Y1667" s="8"/>
      <c r="Z1667" s="8"/>
      <c r="AA1667" s="8"/>
      <c r="AB1667" s="8"/>
      <c r="AC1667" s="8"/>
      <c r="AD1667" s="8"/>
      <c r="AE1667" s="8"/>
      <c r="AG1667" s="36"/>
      <c r="AH1667" s="36"/>
      <c r="AI1667" s="9"/>
      <c r="AJ1667" s="8"/>
      <c r="AK1667" s="8"/>
      <c r="AL1667" s="8"/>
      <c r="AM1667" s="8"/>
      <c r="AN1667" s="8"/>
      <c r="AO1667" s="8"/>
      <c r="AP1667" s="8"/>
      <c r="AQ1667" s="8"/>
      <c r="AS1667" s="36"/>
      <c r="AT1667" s="36"/>
      <c r="AU1667" s="9"/>
      <c r="AV1667" s="8"/>
      <c r="AW1667" s="8"/>
      <c r="AX1667" s="8"/>
      <c r="AY1667" s="8"/>
      <c r="AZ1667" s="8"/>
      <c r="BA1667" s="8"/>
      <c r="BB1667" s="8"/>
      <c r="BC1667" s="8"/>
    </row>
    <row r="1668" spans="1:55" x14ac:dyDescent="0.25">
      <c r="A1668" s="45">
        <v>62</v>
      </c>
      <c r="B1668" s="47" t="b">
        <v>1</v>
      </c>
      <c r="U1668" s="36"/>
      <c r="V1668" s="36"/>
      <c r="W1668" s="9"/>
      <c r="X1668" s="8"/>
      <c r="Y1668" s="8"/>
      <c r="Z1668" s="8"/>
      <c r="AA1668" s="8"/>
      <c r="AB1668" s="8"/>
      <c r="AC1668" s="8"/>
      <c r="AD1668" s="8"/>
      <c r="AE1668" s="8"/>
      <c r="AG1668" s="36"/>
      <c r="AH1668" s="36"/>
      <c r="AI1668" s="9"/>
      <c r="AJ1668" s="8"/>
      <c r="AK1668" s="8"/>
      <c r="AL1668" s="8"/>
      <c r="AM1668" s="8"/>
      <c r="AN1668" s="8"/>
      <c r="AO1668" s="8"/>
      <c r="AP1668" s="8"/>
      <c r="AQ1668" s="8"/>
      <c r="AS1668" s="36"/>
      <c r="AT1668" s="36"/>
      <c r="AU1668" s="9"/>
      <c r="AV1668" s="8"/>
      <c r="AW1668" s="8"/>
      <c r="AX1668" s="8"/>
      <c r="AY1668" s="8"/>
      <c r="AZ1668" s="8"/>
      <c r="BA1668" s="8"/>
      <c r="BB1668" s="8"/>
      <c r="BC1668" s="8"/>
    </row>
    <row r="1669" spans="1:55" x14ac:dyDescent="0.25">
      <c r="A1669" s="45">
        <v>61</v>
      </c>
      <c r="B1669" s="47" t="b">
        <v>1</v>
      </c>
      <c r="U1669" s="36"/>
      <c r="V1669" s="36"/>
      <c r="W1669" s="9"/>
      <c r="X1669" s="8"/>
      <c r="Y1669" s="8"/>
      <c r="Z1669" s="8"/>
      <c r="AA1669" s="8"/>
      <c r="AB1669" s="8"/>
      <c r="AC1669" s="8"/>
      <c r="AD1669" s="8"/>
      <c r="AE1669" s="8"/>
      <c r="AG1669" s="36"/>
      <c r="AH1669" s="36"/>
      <c r="AI1669" s="9"/>
      <c r="AJ1669" s="8"/>
      <c r="AK1669" s="8"/>
      <c r="AL1669" s="8"/>
      <c r="AM1669" s="8"/>
      <c r="AN1669" s="8"/>
      <c r="AO1669" s="8"/>
      <c r="AP1669" s="8"/>
      <c r="AQ1669" s="8"/>
      <c r="AS1669" s="36"/>
      <c r="AT1669" s="36"/>
      <c r="AU1669" s="9"/>
      <c r="AV1669" s="8"/>
      <c r="AW1669" s="8"/>
      <c r="AX1669" s="8"/>
      <c r="AY1669" s="8"/>
      <c r="AZ1669" s="8"/>
      <c r="BA1669" s="8"/>
      <c r="BB1669" s="8"/>
      <c r="BC1669" s="8"/>
    </row>
    <row r="1670" spans="1:55" x14ac:dyDescent="0.25">
      <c r="A1670" s="45">
        <v>60</v>
      </c>
      <c r="B1670" s="47" t="b">
        <v>1</v>
      </c>
      <c r="U1670" s="36"/>
      <c r="V1670" s="36"/>
      <c r="W1670" s="9"/>
      <c r="X1670" s="8"/>
      <c r="Y1670" s="8"/>
      <c r="Z1670" s="8"/>
      <c r="AA1670" s="8"/>
      <c r="AB1670" s="8"/>
      <c r="AC1670" s="8"/>
      <c r="AD1670" s="8"/>
      <c r="AE1670" s="8"/>
      <c r="AG1670" s="36"/>
      <c r="AH1670" s="36"/>
      <c r="AI1670" s="9"/>
      <c r="AJ1670" s="8"/>
      <c r="AK1670" s="8"/>
      <c r="AL1670" s="8"/>
      <c r="AM1670" s="8"/>
      <c r="AN1670" s="8"/>
      <c r="AO1670" s="8"/>
      <c r="AP1670" s="8"/>
      <c r="AQ1670" s="8"/>
      <c r="AS1670" s="36"/>
      <c r="AT1670" s="36"/>
      <c r="AU1670" s="9"/>
      <c r="AV1670" s="8"/>
      <c r="AW1670" s="8"/>
      <c r="AX1670" s="8"/>
      <c r="AY1670" s="8"/>
      <c r="AZ1670" s="8"/>
      <c r="BA1670" s="8"/>
      <c r="BB1670" s="8"/>
      <c r="BC1670" s="8"/>
    </row>
    <row r="1671" spans="1:55" x14ac:dyDescent="0.25">
      <c r="A1671" s="45">
        <v>74.599999999999994</v>
      </c>
      <c r="B1671" s="47" t="b">
        <v>1</v>
      </c>
      <c r="U1671" s="36"/>
      <c r="V1671" s="36"/>
      <c r="W1671" s="9"/>
      <c r="X1671" s="8"/>
      <c r="Y1671" s="8"/>
      <c r="Z1671" s="8"/>
      <c r="AA1671" s="8"/>
      <c r="AB1671" s="8"/>
      <c r="AC1671" s="8"/>
      <c r="AD1671" s="8"/>
      <c r="AE1671" s="8"/>
      <c r="AG1671" s="36"/>
      <c r="AH1671" s="36"/>
      <c r="AI1671" s="9"/>
      <c r="AJ1671" s="8"/>
      <c r="AK1671" s="8"/>
      <c r="AL1671" s="8"/>
      <c r="AM1671" s="8"/>
      <c r="AN1671" s="8"/>
      <c r="AO1671" s="8"/>
      <c r="AP1671" s="8"/>
      <c r="AQ1671" s="8"/>
      <c r="AS1671" s="36"/>
      <c r="AT1671" s="36"/>
      <c r="AU1671" s="9"/>
      <c r="AV1671" s="8"/>
      <c r="AW1671" s="8"/>
      <c r="AX1671" s="8"/>
      <c r="AY1671" s="8"/>
      <c r="AZ1671" s="8"/>
      <c r="BA1671" s="8"/>
      <c r="BB1671" s="8"/>
      <c r="BC1671" s="8"/>
    </row>
    <row r="1672" spans="1:55" x14ac:dyDescent="0.25">
      <c r="A1672" s="45">
        <v>74.2</v>
      </c>
      <c r="B1672" s="47" t="b">
        <v>1</v>
      </c>
      <c r="U1672" s="36"/>
      <c r="V1672" s="36"/>
      <c r="W1672" s="9"/>
      <c r="X1672" s="8"/>
      <c r="Y1672" s="8"/>
      <c r="Z1672" s="8"/>
      <c r="AA1672" s="8"/>
      <c r="AB1672" s="8"/>
      <c r="AC1672" s="8"/>
      <c r="AD1672" s="8"/>
      <c r="AE1672" s="8"/>
      <c r="AG1672" s="36"/>
      <c r="AH1672" s="36"/>
      <c r="AI1672" s="9"/>
      <c r="AJ1672" s="8"/>
      <c r="AK1672" s="8"/>
      <c r="AL1672" s="8"/>
      <c r="AM1672" s="8"/>
      <c r="AN1672" s="8"/>
      <c r="AO1672" s="8"/>
      <c r="AP1672" s="8"/>
      <c r="AQ1672" s="8"/>
      <c r="AS1672" s="36"/>
      <c r="AT1672" s="36"/>
      <c r="AU1672" s="9"/>
      <c r="AV1672" s="8"/>
      <c r="AW1672" s="8"/>
      <c r="AX1672" s="8"/>
      <c r="AY1672" s="8"/>
      <c r="AZ1672" s="8"/>
      <c r="BA1672" s="8"/>
      <c r="BB1672" s="8"/>
      <c r="BC1672" s="8"/>
    </row>
    <row r="1673" spans="1:55" x14ac:dyDescent="0.25">
      <c r="A1673" s="45">
        <v>74.099999999999994</v>
      </c>
      <c r="B1673" s="47" t="b">
        <v>1</v>
      </c>
      <c r="U1673" s="36"/>
      <c r="V1673" s="36"/>
      <c r="W1673" s="9"/>
      <c r="X1673" s="8"/>
      <c r="Y1673" s="8"/>
      <c r="Z1673" s="8"/>
      <c r="AA1673" s="8"/>
      <c r="AB1673" s="8"/>
      <c r="AC1673" s="8"/>
      <c r="AD1673" s="8"/>
      <c r="AE1673" s="8"/>
      <c r="AG1673" s="36"/>
      <c r="AH1673" s="36"/>
      <c r="AI1673" s="9"/>
      <c r="AJ1673" s="8"/>
      <c r="AK1673" s="8"/>
      <c r="AL1673" s="8"/>
      <c r="AM1673" s="8"/>
      <c r="AN1673" s="8"/>
      <c r="AO1673" s="8"/>
      <c r="AP1673" s="8"/>
      <c r="AQ1673" s="8"/>
      <c r="AS1673" s="36"/>
      <c r="AT1673" s="36"/>
      <c r="AU1673" s="9"/>
      <c r="AV1673" s="8"/>
      <c r="AW1673" s="8"/>
      <c r="AX1673" s="8"/>
      <c r="AY1673" s="8"/>
      <c r="AZ1673" s="8"/>
      <c r="BA1673" s="8"/>
      <c r="BB1673" s="8"/>
      <c r="BC1673" s="8"/>
    </row>
    <row r="1674" spans="1:55" x14ac:dyDescent="0.25">
      <c r="A1674" s="45">
        <v>73.900000000000006</v>
      </c>
      <c r="B1674" s="47" t="b">
        <v>1</v>
      </c>
      <c r="U1674" s="36"/>
      <c r="V1674" s="36"/>
      <c r="W1674" s="9"/>
      <c r="X1674" s="8"/>
      <c r="Y1674" s="8"/>
      <c r="Z1674" s="8"/>
      <c r="AA1674" s="8"/>
      <c r="AB1674" s="8"/>
      <c r="AC1674" s="8"/>
      <c r="AD1674" s="8"/>
      <c r="AE1674" s="8"/>
      <c r="AG1674" s="36"/>
      <c r="AH1674" s="36"/>
      <c r="AI1674" s="9"/>
      <c r="AJ1674" s="8"/>
      <c r="AK1674" s="8"/>
      <c r="AL1674" s="8"/>
      <c r="AM1674" s="8"/>
      <c r="AN1674" s="8"/>
      <c r="AO1674" s="8"/>
      <c r="AP1674" s="8"/>
      <c r="AQ1674" s="8"/>
      <c r="AS1674" s="36"/>
      <c r="AT1674" s="36"/>
      <c r="AU1674" s="9"/>
      <c r="AV1674" s="8"/>
      <c r="AW1674" s="8"/>
      <c r="AX1674" s="8"/>
      <c r="AY1674" s="8"/>
      <c r="AZ1674" s="8"/>
      <c r="BA1674" s="8"/>
      <c r="BB1674" s="8"/>
      <c r="BC1674" s="8"/>
    </row>
    <row r="1675" spans="1:55" x14ac:dyDescent="0.25">
      <c r="A1675" s="45">
        <v>73.599999999999994</v>
      </c>
      <c r="B1675" s="47" t="b">
        <v>1</v>
      </c>
      <c r="U1675" s="36"/>
      <c r="V1675" s="36"/>
      <c r="W1675" s="9"/>
      <c r="X1675" s="8"/>
      <c r="Y1675" s="8"/>
      <c r="Z1675" s="8"/>
      <c r="AA1675" s="8"/>
      <c r="AB1675" s="8"/>
      <c r="AC1675" s="8"/>
      <c r="AD1675" s="8"/>
      <c r="AE1675" s="8"/>
      <c r="AG1675" s="36"/>
      <c r="AH1675" s="36"/>
      <c r="AI1675" s="9"/>
      <c r="AJ1675" s="8"/>
      <c r="AK1675" s="8"/>
      <c r="AL1675" s="8"/>
      <c r="AM1675" s="8"/>
      <c r="AN1675" s="8"/>
      <c r="AO1675" s="8"/>
      <c r="AP1675" s="8"/>
      <c r="AQ1675" s="8"/>
      <c r="AS1675" s="36"/>
      <c r="AT1675" s="36"/>
      <c r="AU1675" s="9"/>
      <c r="AV1675" s="8"/>
      <c r="AW1675" s="8"/>
      <c r="AX1675" s="8"/>
      <c r="AY1675" s="8"/>
      <c r="AZ1675" s="8"/>
      <c r="BA1675" s="8"/>
      <c r="BB1675" s="8"/>
      <c r="BC1675" s="8"/>
    </row>
    <row r="1676" spans="1:55" x14ac:dyDescent="0.25">
      <c r="A1676" s="45">
        <v>73.3</v>
      </c>
      <c r="B1676" s="47" t="b">
        <v>1</v>
      </c>
      <c r="U1676" s="36"/>
      <c r="V1676" s="36"/>
      <c r="W1676" s="9"/>
      <c r="X1676" s="8"/>
      <c r="Y1676" s="8"/>
      <c r="Z1676" s="8"/>
      <c r="AA1676" s="8"/>
      <c r="AB1676" s="8"/>
      <c r="AC1676" s="8"/>
      <c r="AD1676" s="8"/>
      <c r="AE1676" s="8"/>
      <c r="AG1676" s="36"/>
      <c r="AH1676" s="36"/>
      <c r="AI1676" s="9"/>
      <c r="AJ1676" s="8"/>
      <c r="AK1676" s="8"/>
      <c r="AL1676" s="8"/>
      <c r="AM1676" s="8"/>
      <c r="AN1676" s="8"/>
      <c r="AO1676" s="8"/>
      <c r="AP1676" s="8"/>
      <c r="AQ1676" s="8"/>
      <c r="AS1676" s="36"/>
      <c r="AT1676" s="36"/>
      <c r="AU1676" s="9"/>
      <c r="AV1676" s="8"/>
      <c r="AW1676" s="8"/>
      <c r="AX1676" s="8"/>
      <c r="AY1676" s="8"/>
      <c r="AZ1676" s="8"/>
      <c r="BA1676" s="8"/>
      <c r="BB1676" s="8"/>
      <c r="BC1676" s="8"/>
    </row>
    <row r="1677" spans="1:55" x14ac:dyDescent="0.25">
      <c r="A1677" s="45">
        <v>72.8</v>
      </c>
      <c r="B1677" s="47" t="b">
        <v>1</v>
      </c>
      <c r="U1677" s="36"/>
      <c r="V1677" s="36"/>
      <c r="W1677" s="9"/>
      <c r="X1677" s="8"/>
      <c r="Y1677" s="8"/>
      <c r="Z1677" s="8"/>
      <c r="AA1677" s="8"/>
      <c r="AB1677" s="8"/>
      <c r="AC1677" s="8"/>
      <c r="AD1677" s="8"/>
      <c r="AE1677" s="8"/>
      <c r="AG1677" s="36"/>
      <c r="AH1677" s="36"/>
      <c r="AI1677" s="9"/>
      <c r="AJ1677" s="8"/>
      <c r="AK1677" s="8"/>
      <c r="AL1677" s="8"/>
      <c r="AM1677" s="8"/>
      <c r="AN1677" s="8"/>
      <c r="AO1677" s="8"/>
      <c r="AP1677" s="8"/>
      <c r="AQ1677" s="8"/>
      <c r="AS1677" s="36"/>
      <c r="AT1677" s="36"/>
      <c r="AU1677" s="9"/>
      <c r="AV1677" s="8"/>
      <c r="AW1677" s="8"/>
      <c r="AX1677" s="8"/>
      <c r="AY1677" s="8"/>
      <c r="AZ1677" s="8"/>
      <c r="BA1677" s="8"/>
      <c r="BB1677" s="8"/>
      <c r="BC1677" s="8"/>
    </row>
    <row r="1678" spans="1:55" x14ac:dyDescent="0.25">
      <c r="A1678" s="45">
        <v>72.7</v>
      </c>
      <c r="B1678" s="47" t="b">
        <v>1</v>
      </c>
      <c r="U1678" s="36"/>
      <c r="V1678" s="36"/>
      <c r="W1678" s="9"/>
      <c r="X1678" s="8"/>
      <c r="Y1678" s="8"/>
      <c r="Z1678" s="8"/>
      <c r="AA1678" s="8"/>
      <c r="AB1678" s="8"/>
      <c r="AC1678" s="8"/>
      <c r="AD1678" s="8"/>
      <c r="AE1678" s="8"/>
      <c r="AG1678" s="36"/>
      <c r="AH1678" s="36"/>
      <c r="AI1678" s="9"/>
      <c r="AJ1678" s="8"/>
      <c r="AK1678" s="8"/>
      <c r="AL1678" s="8"/>
      <c r="AM1678" s="8"/>
      <c r="AN1678" s="8"/>
      <c r="AO1678" s="8"/>
      <c r="AP1678" s="8"/>
      <c r="AQ1678" s="8"/>
      <c r="AS1678" s="36"/>
      <c r="AT1678" s="36"/>
      <c r="AU1678" s="9"/>
      <c r="AV1678" s="8"/>
      <c r="AW1678" s="8"/>
      <c r="AX1678" s="8"/>
      <c r="AY1678" s="8"/>
      <c r="AZ1678" s="8"/>
      <c r="BA1678" s="8"/>
      <c r="BB1678" s="8"/>
      <c r="BC1678" s="8"/>
    </row>
    <row r="1679" spans="1:55" x14ac:dyDescent="0.25">
      <c r="A1679" s="45">
        <v>72.900000000000006</v>
      </c>
      <c r="B1679" s="47" t="b">
        <v>1</v>
      </c>
      <c r="U1679" s="36"/>
      <c r="V1679" s="36"/>
      <c r="W1679" s="9"/>
      <c r="X1679" s="8"/>
      <c r="Y1679" s="8"/>
      <c r="Z1679" s="8"/>
      <c r="AA1679" s="8"/>
      <c r="AB1679" s="8"/>
      <c r="AC1679" s="8"/>
      <c r="AD1679" s="8"/>
      <c r="AE1679" s="8"/>
      <c r="AG1679" s="36"/>
      <c r="AH1679" s="36"/>
      <c r="AI1679" s="9"/>
      <c r="AJ1679" s="8"/>
      <c r="AK1679" s="8"/>
      <c r="AL1679" s="8"/>
      <c r="AM1679" s="8"/>
      <c r="AN1679" s="8"/>
      <c r="AO1679" s="8"/>
      <c r="AP1679" s="8"/>
      <c r="AQ1679" s="8"/>
      <c r="AS1679" s="36"/>
      <c r="AT1679" s="36"/>
      <c r="AU1679" s="9"/>
      <c r="AV1679" s="8"/>
      <c r="AW1679" s="8"/>
      <c r="AX1679" s="8"/>
      <c r="AY1679" s="8"/>
      <c r="AZ1679" s="8"/>
      <c r="BA1679" s="8"/>
      <c r="BB1679" s="8"/>
      <c r="BC1679" s="8"/>
    </row>
    <row r="1680" spans="1:55" x14ac:dyDescent="0.25">
      <c r="A1680" s="45">
        <v>71.8</v>
      </c>
      <c r="B1680" s="47" t="b">
        <v>1</v>
      </c>
      <c r="U1680" s="36"/>
      <c r="V1680" s="36"/>
      <c r="W1680" s="9"/>
      <c r="X1680" s="8"/>
      <c r="Y1680" s="8"/>
      <c r="Z1680" s="8"/>
      <c r="AA1680" s="8"/>
      <c r="AB1680" s="8"/>
      <c r="AC1680" s="8"/>
      <c r="AD1680" s="8"/>
      <c r="AE1680" s="8"/>
      <c r="AG1680" s="36"/>
      <c r="AH1680" s="36"/>
      <c r="AI1680" s="9"/>
      <c r="AJ1680" s="8"/>
      <c r="AK1680" s="8"/>
      <c r="AL1680" s="8"/>
      <c r="AM1680" s="8"/>
      <c r="AN1680" s="8"/>
      <c r="AO1680" s="8"/>
      <c r="AP1680" s="8"/>
      <c r="AQ1680" s="8"/>
      <c r="AS1680" s="36"/>
      <c r="AT1680" s="36"/>
      <c r="AU1680" s="9"/>
      <c r="AV1680" s="8"/>
      <c r="AW1680" s="8"/>
      <c r="AX1680" s="8"/>
      <c r="AY1680" s="8"/>
      <c r="AZ1680" s="8"/>
      <c r="BA1680" s="8"/>
      <c r="BB1680" s="8"/>
      <c r="BC1680" s="8"/>
    </row>
    <row r="1681" spans="1:55" x14ac:dyDescent="0.25">
      <c r="A1681" s="45">
        <v>72.099999999999994</v>
      </c>
      <c r="B1681" s="47" t="b">
        <v>1</v>
      </c>
      <c r="U1681" s="36"/>
      <c r="V1681" s="36"/>
      <c r="W1681" s="9"/>
      <c r="X1681" s="8"/>
      <c r="Y1681" s="8"/>
      <c r="Z1681" s="8"/>
      <c r="AA1681" s="8"/>
      <c r="AB1681" s="8"/>
      <c r="AC1681" s="8"/>
      <c r="AD1681" s="8"/>
      <c r="AE1681" s="8"/>
      <c r="AG1681" s="36"/>
      <c r="AH1681" s="36"/>
      <c r="AI1681" s="9"/>
      <c r="AJ1681" s="8"/>
      <c r="AK1681" s="8"/>
      <c r="AL1681" s="8"/>
      <c r="AM1681" s="8"/>
      <c r="AN1681" s="8"/>
      <c r="AO1681" s="8"/>
      <c r="AP1681" s="8"/>
      <c r="AQ1681" s="8"/>
      <c r="AS1681" s="36"/>
      <c r="AT1681" s="36"/>
      <c r="AU1681" s="9"/>
      <c r="AV1681" s="8"/>
      <c r="AW1681" s="8"/>
      <c r="AX1681" s="8"/>
      <c r="AY1681" s="8"/>
      <c r="AZ1681" s="8"/>
      <c r="BA1681" s="8"/>
      <c r="BB1681" s="8"/>
      <c r="BC1681" s="8"/>
    </row>
    <row r="1682" spans="1:55" x14ac:dyDescent="0.25">
      <c r="A1682" s="45">
        <v>71.900000000000006</v>
      </c>
      <c r="B1682" s="47" t="b">
        <v>1</v>
      </c>
      <c r="U1682" s="36"/>
      <c r="V1682" s="36"/>
      <c r="W1682" s="9"/>
      <c r="X1682" s="8"/>
      <c r="Y1682" s="8"/>
      <c r="Z1682" s="8"/>
      <c r="AA1682" s="8"/>
      <c r="AB1682" s="8"/>
      <c r="AC1682" s="8"/>
      <c r="AD1682" s="8"/>
      <c r="AE1682" s="8"/>
      <c r="AG1682" s="36"/>
      <c r="AH1682" s="36"/>
      <c r="AI1682" s="9"/>
      <c r="AJ1682" s="8"/>
      <c r="AK1682" s="8"/>
      <c r="AL1682" s="8"/>
      <c r="AM1682" s="8"/>
      <c r="AN1682" s="8"/>
      <c r="AO1682" s="8"/>
      <c r="AP1682" s="8"/>
      <c r="AQ1682" s="8"/>
      <c r="AS1682" s="36"/>
      <c r="AT1682" s="36"/>
      <c r="AU1682" s="9"/>
      <c r="AV1682" s="8"/>
      <c r="AW1682" s="8"/>
      <c r="AX1682" s="8"/>
      <c r="AY1682" s="8"/>
      <c r="AZ1682" s="8"/>
      <c r="BA1682" s="8"/>
      <c r="BB1682" s="8"/>
      <c r="BC1682" s="8"/>
    </row>
    <row r="1683" spans="1:55" x14ac:dyDescent="0.25">
      <c r="A1683" s="45">
        <v>71.5</v>
      </c>
      <c r="B1683" s="47" t="b">
        <v>1</v>
      </c>
      <c r="U1683" s="36"/>
      <c r="V1683" s="36"/>
      <c r="W1683" s="9"/>
      <c r="X1683" s="8"/>
      <c r="Y1683" s="8"/>
      <c r="Z1683" s="8"/>
      <c r="AA1683" s="8"/>
      <c r="AB1683" s="8"/>
      <c r="AC1683" s="8"/>
      <c r="AD1683" s="8"/>
      <c r="AE1683" s="8"/>
      <c r="AG1683" s="36"/>
      <c r="AH1683" s="36"/>
      <c r="AI1683" s="9"/>
      <c r="AJ1683" s="8"/>
      <c r="AK1683" s="8"/>
      <c r="AL1683" s="8"/>
      <c r="AM1683" s="8"/>
      <c r="AN1683" s="8"/>
      <c r="AO1683" s="8"/>
      <c r="AP1683" s="8"/>
      <c r="AQ1683" s="8"/>
      <c r="AS1683" s="36"/>
      <c r="AT1683" s="36"/>
      <c r="AU1683" s="9"/>
      <c r="AV1683" s="8"/>
      <c r="AW1683" s="8"/>
      <c r="AX1683" s="8"/>
      <c r="AY1683" s="8"/>
      <c r="AZ1683" s="8"/>
      <c r="BA1683" s="8"/>
      <c r="BB1683" s="8"/>
      <c r="BC1683" s="8"/>
    </row>
    <row r="1684" spans="1:55" x14ac:dyDescent="0.25">
      <c r="A1684" s="45">
        <v>71.5</v>
      </c>
      <c r="B1684" s="47" t="b">
        <v>1</v>
      </c>
      <c r="U1684" s="36"/>
      <c r="V1684" s="36"/>
      <c r="W1684" s="9"/>
      <c r="X1684" s="8"/>
      <c r="Y1684" s="8"/>
      <c r="Z1684" s="8"/>
      <c r="AA1684" s="8"/>
      <c r="AB1684" s="8"/>
      <c r="AC1684" s="8"/>
      <c r="AD1684" s="8"/>
      <c r="AE1684" s="8"/>
      <c r="AG1684" s="36"/>
      <c r="AH1684" s="36"/>
      <c r="AI1684" s="9"/>
      <c r="AJ1684" s="8"/>
      <c r="AK1684" s="8"/>
      <c r="AL1684" s="8"/>
      <c r="AM1684" s="8"/>
      <c r="AN1684" s="8"/>
      <c r="AO1684" s="8"/>
      <c r="AP1684" s="8"/>
      <c r="AQ1684" s="8"/>
      <c r="AS1684" s="36"/>
      <c r="AT1684" s="36"/>
      <c r="AU1684" s="9"/>
      <c r="AV1684" s="8"/>
      <c r="AW1684" s="8"/>
      <c r="AX1684" s="8"/>
      <c r="AY1684" s="8"/>
      <c r="AZ1684" s="8"/>
      <c r="BA1684" s="8"/>
      <c r="BB1684" s="8"/>
      <c r="BC1684" s="8"/>
    </row>
    <row r="1685" spans="1:55" x14ac:dyDescent="0.25">
      <c r="A1685" s="45">
        <v>71.5</v>
      </c>
      <c r="B1685" s="47" t="b">
        <v>1</v>
      </c>
      <c r="U1685" s="36"/>
      <c r="V1685" s="36"/>
      <c r="W1685" s="9"/>
      <c r="X1685" s="8"/>
      <c r="Y1685" s="8"/>
      <c r="Z1685" s="8"/>
      <c r="AA1685" s="8"/>
      <c r="AB1685" s="8"/>
      <c r="AC1685" s="8"/>
      <c r="AD1685" s="8"/>
      <c r="AE1685" s="8"/>
      <c r="AG1685" s="36"/>
      <c r="AH1685" s="36"/>
      <c r="AI1685" s="9"/>
      <c r="AJ1685" s="8"/>
      <c r="AK1685" s="8"/>
      <c r="AL1685" s="8"/>
      <c r="AM1685" s="8"/>
      <c r="AN1685" s="8"/>
      <c r="AO1685" s="8"/>
      <c r="AP1685" s="8"/>
      <c r="AQ1685" s="8"/>
      <c r="AS1685" s="36"/>
      <c r="AT1685" s="36"/>
      <c r="AU1685" s="9"/>
      <c r="AV1685" s="8"/>
      <c r="AW1685" s="8"/>
      <c r="AX1685" s="8"/>
      <c r="AY1685" s="8"/>
      <c r="AZ1685" s="8"/>
      <c r="BA1685" s="8"/>
      <c r="BB1685" s="8"/>
      <c r="BC1685" s="8"/>
    </row>
    <row r="1686" spans="1:55" x14ac:dyDescent="0.25">
      <c r="A1686" s="45">
        <v>71</v>
      </c>
      <c r="B1686" s="47" t="b">
        <v>1</v>
      </c>
      <c r="U1686" s="36"/>
      <c r="V1686" s="36"/>
      <c r="W1686" s="9"/>
      <c r="X1686" s="8"/>
      <c r="Y1686" s="8"/>
      <c r="Z1686" s="8"/>
      <c r="AA1686" s="8"/>
      <c r="AB1686" s="8"/>
      <c r="AC1686" s="8"/>
      <c r="AD1686" s="8"/>
      <c r="AE1686" s="8"/>
      <c r="AG1686" s="36"/>
      <c r="AH1686" s="36"/>
      <c r="AI1686" s="9"/>
      <c r="AJ1686" s="8"/>
      <c r="AK1686" s="8"/>
      <c r="AL1686" s="8"/>
      <c r="AM1686" s="8"/>
      <c r="AN1686" s="8"/>
      <c r="AO1686" s="8"/>
      <c r="AP1686" s="8"/>
      <c r="AQ1686" s="8"/>
      <c r="AS1686" s="36"/>
      <c r="AT1686" s="36"/>
      <c r="AU1686" s="9"/>
      <c r="AV1686" s="8"/>
      <c r="AW1686" s="8"/>
      <c r="AX1686" s="8"/>
      <c r="AY1686" s="8"/>
      <c r="AZ1686" s="8"/>
      <c r="BA1686" s="8"/>
      <c r="BB1686" s="8"/>
      <c r="BC1686" s="8"/>
    </row>
    <row r="1687" spans="1:55" x14ac:dyDescent="0.25">
      <c r="A1687" s="45">
        <v>76.7</v>
      </c>
      <c r="B1687" s="47" t="b">
        <v>1</v>
      </c>
      <c r="U1687" s="36"/>
      <c r="V1687" s="36"/>
      <c r="W1687" s="9"/>
      <c r="X1687" s="8"/>
      <c r="Y1687" s="8"/>
      <c r="Z1687" s="8"/>
      <c r="AA1687" s="8"/>
      <c r="AB1687" s="8"/>
      <c r="AC1687" s="8"/>
      <c r="AD1687" s="8"/>
      <c r="AE1687" s="8"/>
      <c r="AG1687" s="36"/>
      <c r="AH1687" s="36"/>
      <c r="AI1687" s="9"/>
      <c r="AJ1687" s="8"/>
      <c r="AK1687" s="8"/>
      <c r="AL1687" s="8"/>
      <c r="AM1687" s="8"/>
      <c r="AN1687" s="8"/>
      <c r="AO1687" s="8"/>
      <c r="AP1687" s="8"/>
      <c r="AQ1687" s="8"/>
      <c r="AS1687" s="36"/>
      <c r="AT1687" s="36"/>
      <c r="AU1687" s="9"/>
      <c r="AV1687" s="8"/>
      <c r="AW1687" s="8"/>
      <c r="AX1687" s="8"/>
      <c r="AY1687" s="8"/>
      <c r="AZ1687" s="8"/>
      <c r="BA1687" s="8"/>
      <c r="BB1687" s="8"/>
      <c r="BC1687" s="8"/>
    </row>
    <row r="1688" spans="1:55" x14ac:dyDescent="0.25">
      <c r="A1688" s="45">
        <v>76.599999999999994</v>
      </c>
      <c r="B1688" s="47" t="b">
        <v>1</v>
      </c>
      <c r="U1688" s="36"/>
      <c r="V1688" s="36"/>
      <c r="W1688" s="9"/>
      <c r="X1688" s="8"/>
      <c r="Y1688" s="8"/>
      <c r="Z1688" s="8"/>
      <c r="AA1688" s="8"/>
      <c r="AB1688" s="8"/>
      <c r="AC1688" s="8"/>
      <c r="AD1688" s="8"/>
      <c r="AE1688" s="8"/>
      <c r="AG1688" s="36"/>
      <c r="AH1688" s="36"/>
      <c r="AI1688" s="9"/>
      <c r="AJ1688" s="8"/>
      <c r="AK1688" s="8"/>
      <c r="AL1688" s="8"/>
      <c r="AM1688" s="8"/>
      <c r="AN1688" s="8"/>
      <c r="AO1688" s="8"/>
      <c r="AP1688" s="8"/>
      <c r="AQ1688" s="8"/>
      <c r="AS1688" s="36"/>
      <c r="AT1688" s="36"/>
      <c r="AU1688" s="9"/>
      <c r="AV1688" s="8"/>
      <c r="AW1688" s="8"/>
      <c r="AX1688" s="8"/>
      <c r="AY1688" s="8"/>
      <c r="AZ1688" s="8"/>
      <c r="BA1688" s="8"/>
      <c r="BB1688" s="8"/>
      <c r="BC1688" s="8"/>
    </row>
    <row r="1689" spans="1:55" x14ac:dyDescent="0.25">
      <c r="A1689" s="45">
        <v>76.599999999999994</v>
      </c>
      <c r="B1689" s="47" t="b">
        <v>1</v>
      </c>
      <c r="U1689" s="36"/>
      <c r="V1689" s="36"/>
      <c r="W1689" s="9"/>
      <c r="X1689" s="8"/>
      <c r="Y1689" s="8"/>
      <c r="Z1689" s="8"/>
      <c r="AA1689" s="8"/>
      <c r="AB1689" s="8"/>
      <c r="AC1689" s="8"/>
      <c r="AD1689" s="8"/>
      <c r="AE1689" s="8"/>
      <c r="AG1689" s="36"/>
      <c r="AH1689" s="36"/>
      <c r="AI1689" s="9"/>
      <c r="AJ1689" s="8"/>
      <c r="AK1689" s="8"/>
      <c r="AL1689" s="8"/>
      <c r="AM1689" s="8"/>
      <c r="AN1689" s="8"/>
      <c r="AO1689" s="8"/>
      <c r="AP1689" s="8"/>
      <c r="AQ1689" s="8"/>
      <c r="AS1689" s="36"/>
      <c r="AT1689" s="36"/>
      <c r="AU1689" s="9"/>
      <c r="AV1689" s="8"/>
      <c r="AW1689" s="8"/>
      <c r="AX1689" s="8"/>
      <c r="AY1689" s="8"/>
      <c r="AZ1689" s="8"/>
      <c r="BA1689" s="8"/>
      <c r="BB1689" s="8"/>
      <c r="BC1689" s="8"/>
    </row>
    <row r="1690" spans="1:55" x14ac:dyDescent="0.25">
      <c r="A1690" s="45">
        <v>76.3</v>
      </c>
      <c r="B1690" s="47" t="b">
        <v>1</v>
      </c>
      <c r="U1690" s="36"/>
      <c r="V1690" s="36"/>
      <c r="W1690" s="9"/>
      <c r="X1690" s="8"/>
      <c r="Y1690" s="8"/>
      <c r="Z1690" s="8"/>
      <c r="AA1690" s="8"/>
      <c r="AB1690" s="8"/>
      <c r="AC1690" s="8"/>
      <c r="AD1690" s="8"/>
      <c r="AE1690" s="8"/>
      <c r="AG1690" s="36"/>
      <c r="AH1690" s="36"/>
      <c r="AI1690" s="9"/>
      <c r="AJ1690" s="8"/>
      <c r="AK1690" s="8"/>
      <c r="AL1690" s="8"/>
      <c r="AM1690" s="8"/>
      <c r="AN1690" s="8"/>
      <c r="AO1690" s="8"/>
      <c r="AP1690" s="8"/>
      <c r="AQ1690" s="8"/>
      <c r="AS1690" s="36"/>
      <c r="AT1690" s="36"/>
      <c r="AU1690" s="9"/>
      <c r="AV1690" s="8"/>
      <c r="AW1690" s="8"/>
      <c r="AX1690" s="8"/>
      <c r="AY1690" s="8"/>
      <c r="AZ1690" s="8"/>
      <c r="BA1690" s="8"/>
      <c r="BB1690" s="8"/>
      <c r="BC1690" s="8"/>
    </row>
    <row r="1691" spans="1:55" x14ac:dyDescent="0.25">
      <c r="A1691" s="45">
        <v>76.099999999999994</v>
      </c>
      <c r="B1691" s="47" t="b">
        <v>1</v>
      </c>
      <c r="U1691" s="36"/>
      <c r="V1691" s="36"/>
      <c r="W1691" s="9"/>
      <c r="X1691" s="8"/>
      <c r="Y1691" s="8"/>
      <c r="Z1691" s="8"/>
      <c r="AA1691" s="8"/>
      <c r="AB1691" s="8"/>
      <c r="AC1691" s="8"/>
      <c r="AD1691" s="8"/>
      <c r="AE1691" s="8"/>
      <c r="AG1691" s="36"/>
      <c r="AH1691" s="36"/>
      <c r="AI1691" s="9"/>
      <c r="AJ1691" s="8"/>
      <c r="AK1691" s="8"/>
      <c r="AL1691" s="8"/>
      <c r="AM1691" s="8"/>
      <c r="AN1691" s="8"/>
      <c r="AO1691" s="8"/>
      <c r="AP1691" s="8"/>
      <c r="AQ1691" s="8"/>
      <c r="AS1691" s="36"/>
      <c r="AT1691" s="36"/>
      <c r="AU1691" s="9"/>
      <c r="AV1691" s="8"/>
      <c r="AW1691" s="8"/>
      <c r="AX1691" s="8"/>
      <c r="AY1691" s="8"/>
      <c r="AZ1691" s="8"/>
      <c r="BA1691" s="8"/>
      <c r="BB1691" s="8"/>
      <c r="BC1691" s="8"/>
    </row>
    <row r="1692" spans="1:55" x14ac:dyDescent="0.25">
      <c r="A1692" s="45">
        <v>75.599999999999994</v>
      </c>
      <c r="B1692" s="47" t="b">
        <v>1</v>
      </c>
      <c r="U1692" s="36"/>
      <c r="V1692" s="36"/>
      <c r="W1692" s="9"/>
      <c r="X1692" s="8"/>
      <c r="Y1692" s="8"/>
      <c r="Z1692" s="8"/>
      <c r="AA1692" s="8"/>
      <c r="AB1692" s="8"/>
      <c r="AC1692" s="8"/>
      <c r="AD1692" s="8"/>
      <c r="AE1692" s="8"/>
      <c r="AG1692" s="36"/>
      <c r="AH1692" s="36"/>
      <c r="AI1692" s="9"/>
      <c r="AJ1692" s="8"/>
      <c r="AK1692" s="8"/>
      <c r="AL1692" s="8"/>
      <c r="AM1692" s="8"/>
      <c r="AN1692" s="8"/>
      <c r="AO1692" s="8"/>
      <c r="AP1692" s="8"/>
      <c r="AQ1692" s="8"/>
      <c r="AS1692" s="36"/>
      <c r="AT1692" s="36"/>
      <c r="AU1692" s="9"/>
      <c r="AV1692" s="8"/>
      <c r="AW1692" s="8"/>
      <c r="AX1692" s="8"/>
      <c r="AY1692" s="8"/>
      <c r="AZ1692" s="8"/>
      <c r="BA1692" s="8"/>
      <c r="BB1692" s="8"/>
      <c r="BC1692" s="8"/>
    </row>
    <row r="1693" spans="1:55" x14ac:dyDescent="0.25">
      <c r="A1693" s="45">
        <v>75.7</v>
      </c>
      <c r="B1693" s="47" t="b">
        <v>1</v>
      </c>
      <c r="U1693" s="36"/>
      <c r="V1693" s="36"/>
      <c r="W1693" s="9"/>
      <c r="X1693" s="8"/>
      <c r="Y1693" s="8"/>
      <c r="Z1693" s="8"/>
      <c r="AA1693" s="8"/>
      <c r="AB1693" s="8"/>
      <c r="AC1693" s="8"/>
      <c r="AD1693" s="8"/>
      <c r="AE1693" s="8"/>
      <c r="AG1693" s="36"/>
      <c r="AH1693" s="36"/>
      <c r="AI1693" s="9"/>
      <c r="AJ1693" s="8"/>
      <c r="AK1693" s="8"/>
      <c r="AL1693" s="8"/>
      <c r="AM1693" s="8"/>
      <c r="AN1693" s="8"/>
      <c r="AO1693" s="8"/>
      <c r="AP1693" s="8"/>
      <c r="AQ1693" s="8"/>
      <c r="AS1693" s="36"/>
      <c r="AT1693" s="36"/>
      <c r="AU1693" s="9"/>
      <c r="AV1693" s="8"/>
      <c r="AW1693" s="8"/>
      <c r="AX1693" s="8"/>
      <c r="AY1693" s="8"/>
      <c r="AZ1693" s="8"/>
      <c r="BA1693" s="8"/>
      <c r="BB1693" s="8"/>
      <c r="BC1693" s="8"/>
    </row>
    <row r="1694" spans="1:55" x14ac:dyDescent="0.25">
      <c r="A1694" s="45">
        <v>75.599999999999994</v>
      </c>
      <c r="B1694" s="47" t="b">
        <v>1</v>
      </c>
      <c r="U1694" s="36"/>
      <c r="V1694" s="36"/>
      <c r="W1694" s="9"/>
      <c r="X1694" s="8"/>
      <c r="Y1694" s="8"/>
      <c r="Z1694" s="8"/>
      <c r="AA1694" s="8"/>
      <c r="AB1694" s="8"/>
      <c r="AC1694" s="8"/>
      <c r="AD1694" s="8"/>
      <c r="AE1694" s="8"/>
      <c r="AG1694" s="36"/>
      <c r="AH1694" s="36"/>
      <c r="AI1694" s="9"/>
      <c r="AJ1694" s="8"/>
      <c r="AK1694" s="8"/>
      <c r="AL1694" s="8"/>
      <c r="AM1694" s="8"/>
      <c r="AN1694" s="8"/>
      <c r="AO1694" s="8"/>
      <c r="AP1694" s="8"/>
      <c r="AQ1694" s="8"/>
      <c r="AS1694" s="36"/>
      <c r="AT1694" s="36"/>
      <c r="AU1694" s="9"/>
      <c r="AV1694" s="8"/>
      <c r="AW1694" s="8"/>
      <c r="AX1694" s="8"/>
      <c r="AY1694" s="8"/>
      <c r="AZ1694" s="8"/>
      <c r="BA1694" s="8"/>
      <c r="BB1694" s="8"/>
      <c r="BC1694" s="8"/>
    </row>
    <row r="1695" spans="1:55" x14ac:dyDescent="0.25">
      <c r="A1695" s="45">
        <v>76</v>
      </c>
      <c r="B1695" s="47" t="b">
        <v>1</v>
      </c>
      <c r="U1695" s="36"/>
      <c r="V1695" s="36"/>
      <c r="W1695" s="9"/>
      <c r="X1695" s="8"/>
      <c r="Y1695" s="8"/>
      <c r="Z1695" s="8"/>
      <c r="AA1695" s="8"/>
      <c r="AB1695" s="8"/>
      <c r="AC1695" s="8"/>
      <c r="AD1695" s="8"/>
      <c r="AE1695" s="8"/>
      <c r="AG1695" s="36"/>
      <c r="AH1695" s="36"/>
      <c r="AI1695" s="9"/>
      <c r="AJ1695" s="8"/>
      <c r="AK1695" s="8"/>
      <c r="AL1695" s="8"/>
      <c r="AM1695" s="8"/>
      <c r="AN1695" s="8"/>
      <c r="AO1695" s="8"/>
      <c r="AP1695" s="8"/>
      <c r="AQ1695" s="8"/>
      <c r="AS1695" s="36"/>
      <c r="AT1695" s="36"/>
      <c r="AU1695" s="9"/>
      <c r="AV1695" s="8"/>
      <c r="AW1695" s="8"/>
      <c r="AX1695" s="8"/>
      <c r="AY1695" s="8"/>
      <c r="AZ1695" s="8"/>
      <c r="BA1695" s="8"/>
      <c r="BB1695" s="8"/>
      <c r="BC1695" s="8"/>
    </row>
    <row r="1696" spans="1:55" x14ac:dyDescent="0.25">
      <c r="A1696" s="45">
        <v>75.8</v>
      </c>
      <c r="B1696" s="47" t="b">
        <v>1</v>
      </c>
      <c r="U1696" s="36"/>
      <c r="V1696" s="36"/>
      <c r="W1696" s="9"/>
      <c r="X1696" s="8"/>
      <c r="Y1696" s="8"/>
      <c r="Z1696" s="8"/>
      <c r="AA1696" s="8"/>
      <c r="AB1696" s="8"/>
      <c r="AC1696" s="8"/>
      <c r="AD1696" s="8"/>
      <c r="AE1696" s="8"/>
      <c r="AG1696" s="36"/>
      <c r="AH1696" s="36"/>
      <c r="AI1696" s="9"/>
      <c r="AJ1696" s="8"/>
      <c r="AK1696" s="8"/>
      <c r="AL1696" s="8"/>
      <c r="AM1696" s="8"/>
      <c r="AN1696" s="8"/>
      <c r="AO1696" s="8"/>
      <c r="AP1696" s="8"/>
      <c r="AQ1696" s="8"/>
      <c r="AS1696" s="36"/>
      <c r="AT1696" s="36"/>
      <c r="AU1696" s="9"/>
      <c r="AV1696" s="8"/>
      <c r="AW1696" s="8"/>
      <c r="AX1696" s="8"/>
      <c r="AY1696" s="8"/>
      <c r="AZ1696" s="8"/>
      <c r="BA1696" s="8"/>
      <c r="BB1696" s="8"/>
      <c r="BC1696" s="8"/>
    </row>
    <row r="1697" spans="1:55" x14ac:dyDescent="0.25">
      <c r="A1697" s="45">
        <v>75.3</v>
      </c>
      <c r="B1697" s="47" t="b">
        <v>1</v>
      </c>
      <c r="U1697" s="36"/>
      <c r="V1697" s="36"/>
      <c r="W1697" s="9"/>
      <c r="X1697" s="8"/>
      <c r="Y1697" s="8"/>
      <c r="Z1697" s="8"/>
      <c r="AA1697" s="8"/>
      <c r="AB1697" s="8"/>
      <c r="AC1697" s="8"/>
      <c r="AD1697" s="8"/>
      <c r="AE1697" s="8"/>
      <c r="AG1697" s="36"/>
      <c r="AH1697" s="36"/>
      <c r="AI1697" s="9"/>
      <c r="AJ1697" s="8"/>
      <c r="AK1697" s="8"/>
      <c r="AL1697" s="8"/>
      <c r="AM1697" s="8"/>
      <c r="AN1697" s="8"/>
      <c r="AO1697" s="8"/>
      <c r="AP1697" s="8"/>
      <c r="AQ1697" s="8"/>
      <c r="AS1697" s="36"/>
      <c r="AT1697" s="36"/>
      <c r="AU1697" s="9"/>
      <c r="AV1697" s="8"/>
      <c r="AW1697" s="8"/>
      <c r="AX1697" s="8"/>
      <c r="AY1697" s="8"/>
      <c r="AZ1697" s="8"/>
      <c r="BA1697" s="8"/>
      <c r="BB1697" s="8"/>
      <c r="BC1697" s="8"/>
    </row>
    <row r="1698" spans="1:55" x14ac:dyDescent="0.25">
      <c r="A1698" s="45">
        <v>75.400000000000006</v>
      </c>
      <c r="B1698" s="47" t="b">
        <v>1</v>
      </c>
      <c r="U1698" s="36"/>
      <c r="V1698" s="36"/>
      <c r="W1698" s="9"/>
      <c r="X1698" s="8"/>
      <c r="Y1698" s="8"/>
      <c r="Z1698" s="8"/>
      <c r="AA1698" s="8"/>
      <c r="AB1698" s="8"/>
      <c r="AC1698" s="8"/>
      <c r="AD1698" s="8"/>
      <c r="AE1698" s="8"/>
      <c r="AG1698" s="36"/>
      <c r="AH1698" s="36"/>
      <c r="AI1698" s="9"/>
      <c r="AJ1698" s="8"/>
      <c r="AK1698" s="8"/>
      <c r="AL1698" s="8"/>
      <c r="AM1698" s="8"/>
      <c r="AN1698" s="8"/>
      <c r="AO1698" s="8"/>
      <c r="AP1698" s="8"/>
      <c r="AQ1698" s="8"/>
      <c r="AS1698" s="36"/>
      <c r="AT1698" s="36"/>
      <c r="AU1698" s="9"/>
      <c r="AV1698" s="8"/>
      <c r="AW1698" s="8"/>
      <c r="AX1698" s="8"/>
      <c r="AY1698" s="8"/>
      <c r="AZ1698" s="8"/>
      <c r="BA1698" s="8"/>
      <c r="BB1698" s="8"/>
      <c r="BC1698" s="8"/>
    </row>
    <row r="1699" spans="1:55" x14ac:dyDescent="0.25">
      <c r="A1699" s="45">
        <v>75</v>
      </c>
      <c r="B1699" s="47" t="b">
        <v>1</v>
      </c>
      <c r="U1699" s="36"/>
      <c r="V1699" s="36"/>
      <c r="W1699" s="9"/>
      <c r="X1699" s="8"/>
      <c r="Y1699" s="8"/>
      <c r="Z1699" s="8"/>
      <c r="AA1699" s="8"/>
      <c r="AB1699" s="8"/>
      <c r="AC1699" s="8"/>
      <c r="AD1699" s="8"/>
      <c r="AE1699" s="8"/>
      <c r="AG1699" s="36"/>
      <c r="AH1699" s="36"/>
      <c r="AI1699" s="9"/>
      <c r="AJ1699" s="8"/>
      <c r="AK1699" s="8"/>
      <c r="AL1699" s="8"/>
      <c r="AM1699" s="8"/>
      <c r="AN1699" s="8"/>
      <c r="AO1699" s="8"/>
      <c r="AP1699" s="8"/>
      <c r="AQ1699" s="8"/>
      <c r="AS1699" s="36"/>
      <c r="AT1699" s="36"/>
      <c r="AU1699" s="9"/>
      <c r="AV1699" s="8"/>
      <c r="AW1699" s="8"/>
      <c r="AX1699" s="8"/>
      <c r="AY1699" s="8"/>
      <c r="AZ1699" s="8"/>
      <c r="BA1699" s="8"/>
      <c r="BB1699" s="8"/>
      <c r="BC1699" s="8"/>
    </row>
    <row r="1700" spans="1:55" x14ac:dyDescent="0.25">
      <c r="A1700" s="45">
        <v>75</v>
      </c>
      <c r="B1700" s="47" t="b">
        <v>1</v>
      </c>
      <c r="U1700" s="36"/>
      <c r="V1700" s="36"/>
      <c r="W1700" s="9"/>
      <c r="X1700" s="8"/>
      <c r="Y1700" s="8"/>
      <c r="Z1700" s="8"/>
      <c r="AA1700" s="8"/>
      <c r="AB1700" s="8"/>
      <c r="AC1700" s="8"/>
      <c r="AD1700" s="8"/>
      <c r="AE1700" s="8"/>
      <c r="AG1700" s="36"/>
      <c r="AH1700" s="36"/>
      <c r="AI1700" s="9"/>
      <c r="AJ1700" s="8"/>
      <c r="AK1700" s="8"/>
      <c r="AL1700" s="8"/>
      <c r="AM1700" s="8"/>
      <c r="AN1700" s="8"/>
      <c r="AO1700" s="8"/>
      <c r="AP1700" s="8"/>
      <c r="AQ1700" s="8"/>
      <c r="AS1700" s="36"/>
      <c r="AT1700" s="36"/>
      <c r="AU1700" s="9"/>
      <c r="AV1700" s="8"/>
      <c r="AW1700" s="8"/>
      <c r="AX1700" s="8"/>
      <c r="AY1700" s="8"/>
      <c r="AZ1700" s="8"/>
      <c r="BA1700" s="8"/>
      <c r="BB1700" s="8"/>
      <c r="BC1700" s="8"/>
    </row>
    <row r="1701" spans="1:55" x14ac:dyDescent="0.25">
      <c r="A1701" s="45">
        <v>75</v>
      </c>
      <c r="B1701" s="47" t="b">
        <v>1</v>
      </c>
      <c r="U1701" s="36"/>
      <c r="V1701" s="36"/>
      <c r="W1701" s="9"/>
      <c r="X1701" s="8"/>
      <c r="Y1701" s="8"/>
      <c r="Z1701" s="8"/>
      <c r="AA1701" s="8"/>
      <c r="AB1701" s="8"/>
      <c r="AC1701" s="8"/>
      <c r="AD1701" s="8"/>
      <c r="AE1701" s="8"/>
      <c r="AG1701" s="36"/>
      <c r="AH1701" s="36"/>
      <c r="AI1701" s="9"/>
      <c r="AJ1701" s="8"/>
      <c r="AK1701" s="8"/>
      <c r="AL1701" s="8"/>
      <c r="AM1701" s="8"/>
      <c r="AN1701" s="8"/>
      <c r="AO1701" s="8"/>
      <c r="AP1701" s="8"/>
      <c r="AQ1701" s="8"/>
      <c r="AS1701" s="36"/>
      <c r="AT1701" s="36"/>
      <c r="AU1701" s="9"/>
      <c r="AV1701" s="8"/>
      <c r="AW1701" s="8"/>
      <c r="AX1701" s="8"/>
      <c r="AY1701" s="8"/>
      <c r="AZ1701" s="8"/>
      <c r="BA1701" s="8"/>
      <c r="BB1701" s="8"/>
      <c r="BC1701" s="8"/>
    </row>
    <row r="1702" spans="1:55" x14ac:dyDescent="0.25">
      <c r="A1702" s="45">
        <v>74.8</v>
      </c>
      <c r="B1702" s="47" t="b">
        <v>1</v>
      </c>
      <c r="U1702" s="36"/>
      <c r="V1702" s="36"/>
      <c r="W1702" s="9"/>
      <c r="X1702" s="8"/>
      <c r="Y1702" s="8"/>
      <c r="Z1702" s="8"/>
      <c r="AA1702" s="8"/>
      <c r="AB1702" s="8"/>
      <c r="AC1702" s="8"/>
      <c r="AD1702" s="8"/>
      <c r="AE1702" s="8"/>
      <c r="AG1702" s="36"/>
      <c r="AH1702" s="36"/>
      <c r="AI1702" s="9"/>
      <c r="AJ1702" s="8"/>
      <c r="AK1702" s="8"/>
      <c r="AL1702" s="8"/>
      <c r="AM1702" s="8"/>
      <c r="AN1702" s="8"/>
      <c r="AO1702" s="8"/>
      <c r="AP1702" s="8"/>
      <c r="AQ1702" s="8"/>
      <c r="AS1702" s="36"/>
      <c r="AT1702" s="36"/>
      <c r="AU1702" s="9"/>
      <c r="AV1702" s="8"/>
      <c r="AW1702" s="8"/>
      <c r="AX1702" s="8"/>
      <c r="AY1702" s="8"/>
      <c r="AZ1702" s="8"/>
      <c r="BA1702" s="8"/>
      <c r="BB1702" s="8"/>
      <c r="BC1702" s="8"/>
    </row>
    <row r="1703" spans="1:55" x14ac:dyDescent="0.25">
      <c r="A1703" s="45">
        <v>69.400000000000006</v>
      </c>
      <c r="B1703" s="47" t="b">
        <v>1</v>
      </c>
      <c r="U1703" s="36"/>
      <c r="V1703" s="36"/>
      <c r="W1703" s="9"/>
      <c r="X1703" s="8"/>
      <c r="Y1703" s="8"/>
      <c r="Z1703" s="8"/>
      <c r="AA1703" s="8"/>
      <c r="AB1703" s="8"/>
      <c r="AC1703" s="8"/>
      <c r="AD1703" s="8"/>
      <c r="AE1703" s="8"/>
      <c r="AG1703" s="36"/>
      <c r="AH1703" s="36"/>
      <c r="AI1703" s="9"/>
      <c r="AJ1703" s="8"/>
      <c r="AK1703" s="8"/>
      <c r="AL1703" s="8"/>
      <c r="AM1703" s="8"/>
      <c r="AN1703" s="8"/>
      <c r="AO1703" s="8"/>
      <c r="AP1703" s="8"/>
      <c r="AQ1703" s="8"/>
      <c r="AS1703" s="36"/>
      <c r="AT1703" s="36"/>
      <c r="AU1703" s="9"/>
      <c r="AV1703" s="8"/>
      <c r="AW1703" s="8"/>
      <c r="AX1703" s="8"/>
      <c r="AY1703" s="8"/>
      <c r="AZ1703" s="8"/>
      <c r="BA1703" s="8"/>
      <c r="BB1703" s="8"/>
      <c r="BC1703" s="8"/>
    </row>
    <row r="1704" spans="1:55" x14ac:dyDescent="0.25">
      <c r="A1704" s="45">
        <v>69.400000000000006</v>
      </c>
      <c r="B1704" s="47" t="b">
        <v>1</v>
      </c>
      <c r="U1704" s="36"/>
      <c r="V1704" s="36"/>
      <c r="W1704" s="9"/>
      <c r="X1704" s="8"/>
      <c r="Y1704" s="8"/>
      <c r="Z1704" s="8"/>
      <c r="AA1704" s="8"/>
      <c r="AB1704" s="8"/>
      <c r="AC1704" s="8"/>
      <c r="AD1704" s="8"/>
      <c r="AE1704" s="8"/>
      <c r="AG1704" s="36"/>
      <c r="AH1704" s="36"/>
      <c r="AI1704" s="9"/>
      <c r="AJ1704" s="8"/>
      <c r="AK1704" s="8"/>
      <c r="AL1704" s="8"/>
      <c r="AM1704" s="8"/>
      <c r="AN1704" s="8"/>
      <c r="AO1704" s="8"/>
      <c r="AP1704" s="8"/>
      <c r="AQ1704" s="8"/>
      <c r="AS1704" s="36"/>
      <c r="AT1704" s="36"/>
      <c r="AU1704" s="9"/>
      <c r="AV1704" s="8"/>
      <c r="AW1704" s="8"/>
      <c r="AX1704" s="8"/>
      <c r="AY1704" s="8"/>
      <c r="AZ1704" s="8"/>
      <c r="BA1704" s="8"/>
      <c r="BB1704" s="8"/>
      <c r="BC1704" s="8"/>
    </row>
    <row r="1705" spans="1:55" x14ac:dyDescent="0.25">
      <c r="A1705" s="45">
        <v>69.2</v>
      </c>
      <c r="B1705" s="47" t="b">
        <v>1</v>
      </c>
      <c r="U1705" s="36"/>
      <c r="V1705" s="36"/>
      <c r="W1705" s="9"/>
      <c r="X1705" s="8"/>
      <c r="Y1705" s="8"/>
      <c r="Z1705" s="8"/>
      <c r="AA1705" s="8"/>
      <c r="AB1705" s="8"/>
      <c r="AC1705" s="8"/>
      <c r="AD1705" s="8"/>
      <c r="AE1705" s="8"/>
      <c r="AG1705" s="36"/>
      <c r="AH1705" s="36"/>
      <c r="AI1705" s="9"/>
      <c r="AJ1705" s="8"/>
      <c r="AK1705" s="8"/>
      <c r="AL1705" s="8"/>
      <c r="AM1705" s="8"/>
      <c r="AN1705" s="8"/>
      <c r="AO1705" s="8"/>
      <c r="AP1705" s="8"/>
      <c r="AQ1705" s="8"/>
      <c r="AS1705" s="36"/>
      <c r="AT1705" s="36"/>
      <c r="AU1705" s="9"/>
      <c r="AV1705" s="8"/>
      <c r="AW1705" s="8"/>
      <c r="AX1705" s="8"/>
      <c r="AY1705" s="8"/>
      <c r="AZ1705" s="8"/>
      <c r="BA1705" s="8"/>
      <c r="BB1705" s="8"/>
      <c r="BC1705" s="8"/>
    </row>
    <row r="1706" spans="1:55" x14ac:dyDescent="0.25">
      <c r="A1706" s="45">
        <v>69</v>
      </c>
      <c r="B1706" s="47" t="b">
        <v>1</v>
      </c>
      <c r="U1706" s="36"/>
      <c r="V1706" s="36"/>
      <c r="W1706" s="9"/>
      <c r="X1706" s="8"/>
      <c r="Y1706" s="8"/>
      <c r="Z1706" s="8"/>
      <c r="AA1706" s="8"/>
      <c r="AB1706" s="8"/>
      <c r="AC1706" s="8"/>
      <c r="AD1706" s="8"/>
      <c r="AE1706" s="8"/>
      <c r="AG1706" s="36"/>
      <c r="AH1706" s="36"/>
      <c r="AI1706" s="9"/>
      <c r="AJ1706" s="8"/>
      <c r="AK1706" s="8"/>
      <c r="AL1706" s="8"/>
      <c r="AM1706" s="8"/>
      <c r="AN1706" s="8"/>
      <c r="AO1706" s="8"/>
      <c r="AP1706" s="8"/>
      <c r="AQ1706" s="8"/>
      <c r="AS1706" s="36"/>
      <c r="AT1706" s="36"/>
      <c r="AU1706" s="9"/>
      <c r="AV1706" s="8"/>
      <c r="AW1706" s="8"/>
      <c r="AX1706" s="8"/>
      <c r="AY1706" s="8"/>
      <c r="AZ1706" s="8"/>
      <c r="BA1706" s="8"/>
      <c r="BB1706" s="8"/>
      <c r="BC1706" s="8"/>
    </row>
    <row r="1707" spans="1:55" x14ac:dyDescent="0.25">
      <c r="A1707" s="45">
        <v>68.900000000000006</v>
      </c>
      <c r="B1707" s="47" t="b">
        <v>1</v>
      </c>
      <c r="U1707" s="36"/>
      <c r="V1707" s="36"/>
      <c r="W1707" s="9"/>
      <c r="X1707" s="8"/>
      <c r="Y1707" s="8"/>
      <c r="Z1707" s="8"/>
      <c r="AA1707" s="8"/>
      <c r="AB1707" s="8"/>
      <c r="AC1707" s="8"/>
      <c r="AD1707" s="8"/>
      <c r="AE1707" s="8"/>
      <c r="AG1707" s="36"/>
      <c r="AH1707" s="36"/>
      <c r="AI1707" s="9"/>
      <c r="AJ1707" s="8"/>
      <c r="AK1707" s="8"/>
      <c r="AL1707" s="8"/>
      <c r="AM1707" s="8"/>
      <c r="AN1707" s="8"/>
      <c r="AO1707" s="8"/>
      <c r="AP1707" s="8"/>
      <c r="AQ1707" s="8"/>
      <c r="AS1707" s="36"/>
      <c r="AT1707" s="36"/>
      <c r="AU1707" s="9"/>
      <c r="AV1707" s="8"/>
      <c r="AW1707" s="8"/>
      <c r="AX1707" s="8"/>
      <c r="AY1707" s="8"/>
      <c r="AZ1707" s="8"/>
      <c r="BA1707" s="8"/>
      <c r="BB1707" s="8"/>
      <c r="BC1707" s="8"/>
    </row>
    <row r="1708" spans="1:55" x14ac:dyDescent="0.25">
      <c r="A1708" s="45">
        <v>68.7</v>
      </c>
      <c r="B1708" s="47" t="b">
        <v>1</v>
      </c>
      <c r="U1708" s="36"/>
      <c r="V1708" s="36"/>
      <c r="W1708" s="9"/>
      <c r="X1708" s="8"/>
      <c r="Y1708" s="8"/>
      <c r="Z1708" s="8"/>
      <c r="AA1708" s="8"/>
      <c r="AB1708" s="8"/>
      <c r="AC1708" s="8"/>
      <c r="AD1708" s="8"/>
      <c r="AE1708" s="8"/>
      <c r="AG1708" s="36"/>
      <c r="AH1708" s="36"/>
      <c r="AI1708" s="9"/>
      <c r="AJ1708" s="8"/>
      <c r="AK1708" s="8"/>
      <c r="AL1708" s="8"/>
      <c r="AM1708" s="8"/>
      <c r="AN1708" s="8"/>
      <c r="AO1708" s="8"/>
      <c r="AP1708" s="8"/>
      <c r="AQ1708" s="8"/>
      <c r="AS1708" s="36"/>
      <c r="AT1708" s="36"/>
      <c r="AU1708" s="9"/>
      <c r="AV1708" s="8"/>
      <c r="AW1708" s="8"/>
      <c r="AX1708" s="8"/>
      <c r="AY1708" s="8"/>
      <c r="AZ1708" s="8"/>
      <c r="BA1708" s="8"/>
      <c r="BB1708" s="8"/>
      <c r="BC1708" s="8"/>
    </row>
    <row r="1709" spans="1:55" x14ac:dyDescent="0.25">
      <c r="A1709" s="45">
        <v>68.5</v>
      </c>
      <c r="B1709" s="47" t="b">
        <v>1</v>
      </c>
      <c r="U1709" s="36"/>
      <c r="V1709" s="36"/>
      <c r="W1709" s="9"/>
      <c r="X1709" s="8"/>
      <c r="Y1709" s="8"/>
      <c r="Z1709" s="8"/>
      <c r="AA1709" s="8"/>
      <c r="AB1709" s="8"/>
      <c r="AC1709" s="8"/>
      <c r="AD1709" s="8"/>
      <c r="AE1709" s="8"/>
      <c r="AG1709" s="36"/>
      <c r="AH1709" s="36"/>
      <c r="AI1709" s="9"/>
      <c r="AJ1709" s="8"/>
      <c r="AK1709" s="8"/>
      <c r="AL1709" s="8"/>
      <c r="AM1709" s="8"/>
      <c r="AN1709" s="8"/>
      <c r="AO1709" s="8"/>
      <c r="AP1709" s="8"/>
      <c r="AQ1709" s="8"/>
      <c r="AS1709" s="36"/>
      <c r="AT1709" s="36"/>
      <c r="AU1709" s="9"/>
      <c r="AV1709" s="8"/>
      <c r="AW1709" s="8"/>
      <c r="AX1709" s="8"/>
      <c r="AY1709" s="8"/>
      <c r="AZ1709" s="8"/>
      <c r="BA1709" s="8"/>
      <c r="BB1709" s="8"/>
      <c r="BC1709" s="8"/>
    </row>
    <row r="1710" spans="1:55" x14ac:dyDescent="0.25">
      <c r="A1710" s="45">
        <v>68.400000000000006</v>
      </c>
      <c r="B1710" s="47" t="b">
        <v>1</v>
      </c>
      <c r="U1710" s="36"/>
      <c r="V1710" s="36"/>
      <c r="W1710" s="9"/>
      <c r="X1710" s="8"/>
      <c r="Y1710" s="8"/>
      <c r="Z1710" s="8"/>
      <c r="AA1710" s="8"/>
      <c r="AB1710" s="8"/>
      <c r="AC1710" s="8"/>
      <c r="AD1710" s="8"/>
      <c r="AE1710" s="8"/>
      <c r="AG1710" s="36"/>
      <c r="AH1710" s="36"/>
      <c r="AI1710" s="9"/>
      <c r="AJ1710" s="8"/>
      <c r="AK1710" s="8"/>
      <c r="AL1710" s="8"/>
      <c r="AM1710" s="8"/>
      <c r="AN1710" s="8"/>
      <c r="AO1710" s="8"/>
      <c r="AP1710" s="8"/>
      <c r="AQ1710" s="8"/>
      <c r="AS1710" s="36"/>
      <c r="AT1710" s="36"/>
      <c r="AU1710" s="9"/>
      <c r="AV1710" s="8"/>
      <c r="AW1710" s="8"/>
      <c r="AX1710" s="8"/>
      <c r="AY1710" s="8"/>
      <c r="AZ1710" s="8"/>
      <c r="BA1710" s="8"/>
      <c r="BB1710" s="8"/>
      <c r="BC1710" s="8"/>
    </row>
    <row r="1711" spans="1:55" x14ac:dyDescent="0.25">
      <c r="A1711" s="45">
        <v>68.2</v>
      </c>
      <c r="B1711" s="47" t="b">
        <v>1</v>
      </c>
      <c r="U1711" s="36"/>
      <c r="V1711" s="36"/>
      <c r="W1711" s="9"/>
      <c r="X1711" s="8"/>
      <c r="Y1711" s="8"/>
      <c r="Z1711" s="8"/>
      <c r="AA1711" s="8"/>
      <c r="AB1711" s="8"/>
      <c r="AC1711" s="8"/>
      <c r="AD1711" s="8"/>
      <c r="AE1711" s="8"/>
      <c r="AG1711" s="36"/>
      <c r="AH1711" s="36"/>
      <c r="AI1711" s="9"/>
      <c r="AJ1711" s="8"/>
      <c r="AK1711" s="8"/>
      <c r="AL1711" s="8"/>
      <c r="AM1711" s="8"/>
      <c r="AN1711" s="8"/>
      <c r="AO1711" s="8"/>
      <c r="AP1711" s="8"/>
      <c r="AQ1711" s="8"/>
      <c r="AS1711" s="36"/>
      <c r="AT1711" s="36"/>
      <c r="AU1711" s="9"/>
      <c r="AV1711" s="8"/>
      <c r="AW1711" s="8"/>
      <c r="AX1711" s="8"/>
      <c r="AY1711" s="8"/>
      <c r="AZ1711" s="8"/>
      <c r="BA1711" s="8"/>
      <c r="BB1711" s="8"/>
      <c r="BC1711" s="8"/>
    </row>
    <row r="1712" spans="1:55" x14ac:dyDescent="0.25">
      <c r="A1712" s="45">
        <v>68</v>
      </c>
      <c r="B1712" s="47" t="b">
        <v>1</v>
      </c>
      <c r="U1712" s="36"/>
      <c r="V1712" s="36"/>
      <c r="W1712" s="9"/>
      <c r="X1712" s="8"/>
      <c r="Y1712" s="8"/>
      <c r="Z1712" s="8"/>
      <c r="AA1712" s="8"/>
      <c r="AB1712" s="8"/>
      <c r="AC1712" s="8"/>
      <c r="AD1712" s="8"/>
      <c r="AE1712" s="8"/>
      <c r="AG1712" s="36"/>
      <c r="AH1712" s="36"/>
      <c r="AI1712" s="9"/>
      <c r="AJ1712" s="8"/>
      <c r="AK1712" s="8"/>
      <c r="AL1712" s="8"/>
      <c r="AM1712" s="8"/>
      <c r="AN1712" s="8"/>
      <c r="AO1712" s="8"/>
      <c r="AP1712" s="8"/>
      <c r="AQ1712" s="8"/>
      <c r="AS1712" s="36"/>
      <c r="AT1712" s="36"/>
      <c r="AU1712" s="9"/>
      <c r="AV1712" s="8"/>
      <c r="AW1712" s="8"/>
      <c r="AX1712" s="8"/>
      <c r="AY1712" s="8"/>
      <c r="AZ1712" s="8"/>
      <c r="BA1712" s="8"/>
      <c r="BB1712" s="8"/>
      <c r="BC1712" s="8"/>
    </row>
    <row r="1713" spans="1:55" x14ac:dyDescent="0.25">
      <c r="A1713" s="45">
        <v>67.900000000000006</v>
      </c>
      <c r="B1713" s="47" t="b">
        <v>1</v>
      </c>
      <c r="U1713" s="36"/>
      <c r="V1713" s="36"/>
      <c r="W1713" s="9"/>
      <c r="X1713" s="8"/>
      <c r="Y1713" s="8"/>
      <c r="Z1713" s="8"/>
      <c r="AA1713" s="8"/>
      <c r="AB1713" s="8"/>
      <c r="AC1713" s="8"/>
      <c r="AD1713" s="8"/>
      <c r="AE1713" s="8"/>
      <c r="AG1713" s="36"/>
      <c r="AH1713" s="36"/>
      <c r="AI1713" s="9"/>
      <c r="AJ1713" s="8"/>
      <c r="AK1713" s="8"/>
      <c r="AL1713" s="8"/>
      <c r="AM1713" s="8"/>
      <c r="AN1713" s="8"/>
      <c r="AO1713" s="8"/>
      <c r="AP1713" s="8"/>
      <c r="AQ1713" s="8"/>
      <c r="AS1713" s="36"/>
      <c r="AT1713" s="36"/>
      <c r="AU1713" s="9"/>
      <c r="AV1713" s="8"/>
      <c r="AW1713" s="8"/>
      <c r="AX1713" s="8"/>
      <c r="AY1713" s="8"/>
      <c r="AZ1713" s="8"/>
      <c r="BA1713" s="8"/>
      <c r="BB1713" s="8"/>
      <c r="BC1713" s="8"/>
    </row>
    <row r="1714" spans="1:55" x14ac:dyDescent="0.25">
      <c r="A1714" s="45">
        <v>67.7</v>
      </c>
      <c r="B1714" s="47" t="b">
        <v>1</v>
      </c>
      <c r="U1714" s="36"/>
      <c r="V1714" s="36"/>
      <c r="W1714" s="9"/>
      <c r="X1714" s="8"/>
      <c r="Y1714" s="8"/>
      <c r="Z1714" s="8"/>
      <c r="AA1714" s="8"/>
      <c r="AB1714" s="8"/>
      <c r="AC1714" s="8"/>
      <c r="AD1714" s="8"/>
      <c r="AE1714" s="8"/>
      <c r="AG1714" s="36"/>
      <c r="AH1714" s="36"/>
      <c r="AI1714" s="9"/>
      <c r="AJ1714" s="8"/>
      <c r="AK1714" s="8"/>
      <c r="AL1714" s="8"/>
      <c r="AM1714" s="8"/>
      <c r="AN1714" s="8"/>
      <c r="AO1714" s="8"/>
      <c r="AP1714" s="8"/>
      <c r="AQ1714" s="8"/>
      <c r="AS1714" s="36"/>
      <c r="AT1714" s="36"/>
      <c r="AU1714" s="9"/>
      <c r="AV1714" s="8"/>
      <c r="AW1714" s="8"/>
      <c r="AX1714" s="8"/>
      <c r="AY1714" s="8"/>
      <c r="AZ1714" s="8"/>
      <c r="BA1714" s="8"/>
      <c r="BB1714" s="8"/>
      <c r="BC1714" s="8"/>
    </row>
    <row r="1715" spans="1:55" x14ac:dyDescent="0.25">
      <c r="A1715" s="45">
        <v>67.5</v>
      </c>
      <c r="B1715" s="47" t="b">
        <v>1</v>
      </c>
      <c r="U1715" s="36"/>
      <c r="V1715" s="36"/>
      <c r="W1715" s="9"/>
      <c r="X1715" s="8"/>
      <c r="Y1715" s="8"/>
      <c r="Z1715" s="8"/>
      <c r="AA1715" s="8"/>
      <c r="AB1715" s="8"/>
      <c r="AC1715" s="8"/>
      <c r="AD1715" s="8"/>
      <c r="AE1715" s="8"/>
      <c r="AG1715" s="36"/>
      <c r="AH1715" s="36"/>
      <c r="AI1715" s="9"/>
      <c r="AJ1715" s="8"/>
      <c r="AK1715" s="8"/>
      <c r="AL1715" s="8"/>
      <c r="AM1715" s="8"/>
      <c r="AN1715" s="8"/>
      <c r="AO1715" s="8"/>
      <c r="AP1715" s="8"/>
      <c r="AQ1715" s="8"/>
      <c r="AS1715" s="36"/>
      <c r="AT1715" s="36"/>
      <c r="AU1715" s="9"/>
      <c r="AV1715" s="8"/>
      <c r="AW1715" s="8"/>
      <c r="AX1715" s="8"/>
      <c r="AY1715" s="8"/>
      <c r="AZ1715" s="8"/>
      <c r="BA1715" s="8"/>
      <c r="BB1715" s="8"/>
      <c r="BC1715" s="8"/>
    </row>
    <row r="1716" spans="1:55" x14ac:dyDescent="0.25">
      <c r="A1716" s="45">
        <v>66.2</v>
      </c>
      <c r="B1716" s="47" t="b">
        <v>1</v>
      </c>
      <c r="U1716" s="36"/>
      <c r="V1716" s="36"/>
      <c r="W1716" s="9"/>
      <c r="X1716" s="8"/>
      <c r="Y1716" s="8"/>
      <c r="Z1716" s="8"/>
      <c r="AA1716" s="8"/>
      <c r="AB1716" s="8"/>
      <c r="AC1716" s="8"/>
      <c r="AD1716" s="8"/>
      <c r="AE1716" s="8"/>
      <c r="AG1716" s="36"/>
      <c r="AH1716" s="36"/>
      <c r="AI1716" s="9"/>
      <c r="AJ1716" s="8"/>
      <c r="AK1716" s="8"/>
      <c r="AL1716" s="8"/>
      <c r="AM1716" s="8"/>
      <c r="AN1716" s="8"/>
      <c r="AO1716" s="8"/>
      <c r="AP1716" s="8"/>
      <c r="AQ1716" s="8"/>
      <c r="AS1716" s="36"/>
      <c r="AT1716" s="36"/>
      <c r="AU1716" s="9"/>
      <c r="AV1716" s="8"/>
      <c r="AW1716" s="8"/>
      <c r="AX1716" s="8"/>
      <c r="AY1716" s="8"/>
      <c r="AZ1716" s="8"/>
      <c r="BA1716" s="8"/>
      <c r="BB1716" s="8"/>
      <c r="BC1716" s="8"/>
    </row>
    <row r="1717" spans="1:55" x14ac:dyDescent="0.25">
      <c r="A1717" s="45">
        <v>67.2</v>
      </c>
      <c r="B1717" s="47" t="b">
        <v>1</v>
      </c>
      <c r="U1717" s="36"/>
      <c r="V1717" s="36"/>
      <c r="W1717" s="9"/>
      <c r="X1717" s="8"/>
      <c r="Y1717" s="8"/>
      <c r="Z1717" s="8"/>
      <c r="AA1717" s="8"/>
      <c r="AB1717" s="8"/>
      <c r="AC1717" s="8"/>
      <c r="AD1717" s="8"/>
      <c r="AE1717" s="8"/>
      <c r="AG1717" s="36"/>
      <c r="AH1717" s="36"/>
      <c r="AI1717" s="9"/>
      <c r="AJ1717" s="8"/>
      <c r="AK1717" s="8"/>
      <c r="AL1717" s="8"/>
      <c r="AM1717" s="8"/>
      <c r="AN1717" s="8"/>
      <c r="AO1717" s="8"/>
      <c r="AP1717" s="8"/>
      <c r="AQ1717" s="8"/>
      <c r="AS1717" s="36"/>
      <c r="AT1717" s="36"/>
      <c r="AU1717" s="9"/>
      <c r="AV1717" s="8"/>
      <c r="AW1717" s="8"/>
      <c r="AX1717" s="8"/>
      <c r="AY1717" s="8"/>
      <c r="AZ1717" s="8"/>
      <c r="BA1717" s="8"/>
      <c r="BB1717" s="8"/>
      <c r="BC1717" s="8"/>
    </row>
    <row r="1718" spans="1:55" x14ac:dyDescent="0.25">
      <c r="A1718" s="45">
        <v>67</v>
      </c>
      <c r="B1718" s="47" t="b">
        <v>1</v>
      </c>
      <c r="U1718" s="36"/>
      <c r="V1718" s="36"/>
      <c r="W1718" s="9"/>
      <c r="X1718" s="8"/>
      <c r="Y1718" s="8"/>
      <c r="Z1718" s="8"/>
      <c r="AA1718" s="8"/>
      <c r="AB1718" s="8"/>
      <c r="AC1718" s="8"/>
      <c r="AD1718" s="8"/>
      <c r="AE1718" s="8"/>
      <c r="AG1718" s="36"/>
      <c r="AH1718" s="36"/>
      <c r="AI1718" s="9"/>
      <c r="AJ1718" s="8"/>
      <c r="AK1718" s="8"/>
      <c r="AL1718" s="8"/>
      <c r="AM1718" s="8"/>
      <c r="AN1718" s="8"/>
      <c r="AO1718" s="8"/>
      <c r="AP1718" s="8"/>
      <c r="AQ1718" s="8"/>
      <c r="AS1718" s="36"/>
      <c r="AT1718" s="36"/>
      <c r="AU1718" s="9"/>
      <c r="AV1718" s="8"/>
      <c r="AW1718" s="8"/>
      <c r="AX1718" s="8"/>
      <c r="AY1718" s="8"/>
      <c r="AZ1718" s="8"/>
      <c r="BA1718" s="8"/>
      <c r="BB1718" s="8"/>
      <c r="BC1718" s="8"/>
    </row>
    <row r="1719" spans="1:55" x14ac:dyDescent="0.25">
      <c r="A1719" s="45" t="str">
        <v/>
      </c>
      <c r="B1719" s="47" t="b">
        <v>0</v>
      </c>
      <c r="U1719" s="36"/>
      <c r="V1719" s="36"/>
      <c r="W1719" s="9"/>
      <c r="X1719" s="8"/>
      <c r="Y1719" s="8"/>
      <c r="Z1719" s="8"/>
      <c r="AA1719" s="8"/>
      <c r="AB1719" s="8"/>
      <c r="AC1719" s="8"/>
      <c r="AD1719" s="8"/>
      <c r="AE1719" s="8"/>
      <c r="AG1719" s="36"/>
      <c r="AH1719" s="36"/>
      <c r="AI1719" s="9"/>
      <c r="AJ1719" s="8"/>
      <c r="AK1719" s="8"/>
      <c r="AL1719" s="8"/>
      <c r="AM1719" s="8"/>
      <c r="AN1719" s="8"/>
      <c r="AO1719" s="8"/>
      <c r="AP1719" s="8"/>
      <c r="AQ1719" s="8"/>
      <c r="AS1719" s="36"/>
      <c r="AT1719" s="36"/>
      <c r="AU1719" s="9"/>
      <c r="AV1719" s="8"/>
      <c r="AW1719" s="8"/>
      <c r="AX1719" s="8"/>
      <c r="AY1719" s="8"/>
      <c r="AZ1719" s="8"/>
      <c r="BA1719" s="8"/>
      <c r="BB1719" s="8"/>
      <c r="BC1719" s="8"/>
    </row>
    <row r="1720" spans="1:55" x14ac:dyDescent="0.25">
      <c r="A1720" s="45">
        <v>68.8</v>
      </c>
      <c r="B1720" s="47" t="b">
        <v>1</v>
      </c>
      <c r="U1720" s="36"/>
      <c r="V1720" s="36"/>
      <c r="W1720" s="9"/>
      <c r="X1720" s="8"/>
      <c r="Y1720" s="8"/>
      <c r="Z1720" s="8"/>
      <c r="AA1720" s="8"/>
      <c r="AB1720" s="8"/>
      <c r="AC1720" s="8"/>
      <c r="AD1720" s="8"/>
      <c r="AE1720" s="8"/>
      <c r="AG1720" s="36"/>
      <c r="AH1720" s="36"/>
      <c r="AI1720" s="9"/>
      <c r="AJ1720" s="8"/>
      <c r="AK1720" s="8"/>
      <c r="AL1720" s="8"/>
      <c r="AM1720" s="8"/>
      <c r="AN1720" s="8"/>
      <c r="AO1720" s="8"/>
      <c r="AP1720" s="8"/>
      <c r="AQ1720" s="8"/>
      <c r="AS1720" s="36"/>
      <c r="AT1720" s="36"/>
      <c r="AU1720" s="9"/>
      <c r="AV1720" s="8"/>
      <c r="AW1720" s="8"/>
      <c r="AX1720" s="8"/>
      <c r="AY1720" s="8"/>
      <c r="AZ1720" s="8"/>
      <c r="BA1720" s="8"/>
      <c r="BB1720" s="8"/>
      <c r="BC1720" s="8"/>
    </row>
    <row r="1721" spans="1:55" x14ac:dyDescent="0.25">
      <c r="A1721" s="45">
        <v>68.400000000000006</v>
      </c>
      <c r="B1721" s="47" t="b">
        <v>1</v>
      </c>
      <c r="U1721" s="36"/>
      <c r="V1721" s="36"/>
      <c r="W1721" s="9"/>
      <c r="X1721" s="8"/>
      <c r="Y1721" s="8"/>
      <c r="Z1721" s="8"/>
      <c r="AA1721" s="8"/>
      <c r="AB1721" s="8"/>
      <c r="AC1721" s="8"/>
      <c r="AD1721" s="8"/>
      <c r="AE1721" s="8"/>
      <c r="AG1721" s="36"/>
      <c r="AH1721" s="36"/>
      <c r="AI1721" s="9"/>
      <c r="AJ1721" s="8"/>
      <c r="AK1721" s="8"/>
      <c r="AL1721" s="8"/>
      <c r="AM1721" s="8"/>
      <c r="AN1721" s="8"/>
      <c r="AO1721" s="8"/>
      <c r="AP1721" s="8"/>
      <c r="AQ1721" s="8"/>
      <c r="AS1721" s="36"/>
      <c r="AT1721" s="36"/>
      <c r="AU1721" s="9"/>
      <c r="AV1721" s="8"/>
      <c r="AW1721" s="8"/>
      <c r="AX1721" s="8"/>
      <c r="AY1721" s="8"/>
      <c r="AZ1721" s="8"/>
      <c r="BA1721" s="8"/>
      <c r="BB1721" s="8"/>
      <c r="BC1721" s="8"/>
    </row>
    <row r="1722" spans="1:55" x14ac:dyDescent="0.25">
      <c r="A1722" s="45">
        <v>68.099999999999994</v>
      </c>
      <c r="B1722" s="47" t="b">
        <v>1</v>
      </c>
      <c r="U1722" s="36"/>
      <c r="V1722" s="36"/>
      <c r="W1722" s="9"/>
      <c r="X1722" s="8"/>
      <c r="Y1722" s="8"/>
      <c r="Z1722" s="8"/>
      <c r="AA1722" s="8"/>
      <c r="AB1722" s="8"/>
      <c r="AC1722" s="8"/>
      <c r="AD1722" s="8"/>
      <c r="AE1722" s="8"/>
      <c r="AG1722" s="36"/>
      <c r="AH1722" s="36"/>
      <c r="AI1722" s="9"/>
      <c r="AJ1722" s="8"/>
      <c r="AK1722" s="8"/>
      <c r="AL1722" s="8"/>
      <c r="AM1722" s="8"/>
      <c r="AN1722" s="8"/>
      <c r="AO1722" s="8"/>
      <c r="AP1722" s="8"/>
      <c r="AQ1722" s="8"/>
      <c r="AS1722" s="36"/>
      <c r="AT1722" s="36"/>
      <c r="AU1722" s="9"/>
      <c r="AV1722" s="8"/>
      <c r="AW1722" s="8"/>
      <c r="AX1722" s="8"/>
      <c r="AY1722" s="8"/>
      <c r="AZ1722" s="8"/>
      <c r="BA1722" s="8"/>
      <c r="BB1722" s="8"/>
      <c r="BC1722" s="8"/>
    </row>
    <row r="1723" spans="1:55" x14ac:dyDescent="0.25">
      <c r="A1723" s="45">
        <v>67.8</v>
      </c>
      <c r="B1723" s="47" t="b">
        <v>1</v>
      </c>
      <c r="U1723" s="36"/>
      <c r="V1723" s="36"/>
      <c r="W1723" s="9"/>
      <c r="X1723" s="8"/>
      <c r="Y1723" s="8"/>
      <c r="Z1723" s="8"/>
      <c r="AA1723" s="8"/>
      <c r="AB1723" s="8"/>
      <c r="AC1723" s="8"/>
      <c r="AD1723" s="8"/>
      <c r="AE1723" s="8"/>
      <c r="AG1723" s="36"/>
      <c r="AH1723" s="36"/>
      <c r="AI1723" s="9"/>
      <c r="AJ1723" s="8"/>
      <c r="AK1723" s="8"/>
      <c r="AL1723" s="8"/>
      <c r="AM1723" s="8"/>
      <c r="AN1723" s="8"/>
      <c r="AO1723" s="8"/>
      <c r="AP1723" s="8"/>
      <c r="AQ1723" s="8"/>
      <c r="AS1723" s="36"/>
      <c r="AT1723" s="36"/>
      <c r="AU1723" s="9"/>
      <c r="AV1723" s="8"/>
      <c r="AW1723" s="8"/>
      <c r="AX1723" s="8"/>
      <c r="AY1723" s="8"/>
      <c r="AZ1723" s="8"/>
      <c r="BA1723" s="8"/>
      <c r="BB1723" s="8"/>
      <c r="BC1723" s="8"/>
    </row>
    <row r="1724" spans="1:55" x14ac:dyDescent="0.25">
      <c r="A1724" s="45">
        <v>67.3</v>
      </c>
      <c r="B1724" s="47" t="b">
        <v>1</v>
      </c>
      <c r="U1724" s="36"/>
      <c r="V1724" s="36"/>
      <c r="W1724" s="9"/>
      <c r="X1724" s="8"/>
      <c r="Y1724" s="8"/>
      <c r="Z1724" s="8"/>
      <c r="AA1724" s="8"/>
      <c r="AB1724" s="8"/>
      <c r="AC1724" s="8"/>
      <c r="AD1724" s="8"/>
      <c r="AE1724" s="8"/>
      <c r="AG1724" s="36"/>
      <c r="AH1724" s="36"/>
      <c r="AI1724" s="9"/>
      <c r="AJ1724" s="8"/>
      <c r="AK1724" s="8"/>
      <c r="AL1724" s="8"/>
      <c r="AM1724" s="8"/>
      <c r="AN1724" s="8"/>
      <c r="AO1724" s="8"/>
      <c r="AP1724" s="8"/>
      <c r="AQ1724" s="8"/>
      <c r="AS1724" s="36"/>
      <c r="AT1724" s="36"/>
      <c r="AU1724" s="9"/>
      <c r="AV1724" s="8"/>
      <c r="AW1724" s="8"/>
      <c r="AX1724" s="8"/>
      <c r="AY1724" s="8"/>
      <c r="AZ1724" s="8"/>
      <c r="BA1724" s="8"/>
      <c r="BB1724" s="8"/>
      <c r="BC1724" s="8"/>
    </row>
    <row r="1725" spans="1:55" x14ac:dyDescent="0.25">
      <c r="A1725" s="45">
        <v>66.3</v>
      </c>
      <c r="B1725" s="47" t="b">
        <v>1</v>
      </c>
      <c r="U1725" s="36"/>
      <c r="V1725" s="36"/>
      <c r="W1725" s="9"/>
      <c r="X1725" s="8"/>
      <c r="Y1725" s="8"/>
      <c r="Z1725" s="8"/>
      <c r="AA1725" s="8"/>
      <c r="AB1725" s="8"/>
      <c r="AC1725" s="8"/>
      <c r="AD1725" s="8"/>
      <c r="AE1725" s="8"/>
      <c r="AG1725" s="36"/>
      <c r="AH1725" s="36"/>
      <c r="AI1725" s="9"/>
      <c r="AJ1725" s="8"/>
      <c r="AK1725" s="8"/>
      <c r="AL1725" s="8"/>
      <c r="AM1725" s="8"/>
      <c r="AN1725" s="8"/>
      <c r="AO1725" s="8"/>
      <c r="AP1725" s="8"/>
      <c r="AQ1725" s="8"/>
      <c r="AS1725" s="36"/>
      <c r="AT1725" s="36"/>
      <c r="AU1725" s="9"/>
      <c r="AV1725" s="8"/>
      <c r="AW1725" s="8"/>
      <c r="AX1725" s="8"/>
      <c r="AY1725" s="8"/>
      <c r="AZ1725" s="8"/>
      <c r="BA1725" s="8"/>
      <c r="BB1725" s="8"/>
      <c r="BC1725" s="8"/>
    </row>
    <row r="1726" spans="1:55" x14ac:dyDescent="0.25">
      <c r="A1726" s="45">
        <v>66.900000000000006</v>
      </c>
      <c r="B1726" s="47" t="b">
        <v>1</v>
      </c>
      <c r="U1726" s="36"/>
      <c r="V1726" s="36"/>
      <c r="W1726" s="9"/>
      <c r="X1726" s="8"/>
      <c r="Y1726" s="8"/>
      <c r="Z1726" s="8"/>
      <c r="AA1726" s="8"/>
      <c r="AB1726" s="8"/>
      <c r="AC1726" s="8"/>
      <c r="AD1726" s="8"/>
      <c r="AE1726" s="8"/>
      <c r="AG1726" s="36"/>
      <c r="AH1726" s="36"/>
      <c r="AI1726" s="9"/>
      <c r="AJ1726" s="8"/>
      <c r="AK1726" s="8"/>
      <c r="AL1726" s="8"/>
      <c r="AM1726" s="8"/>
      <c r="AN1726" s="8"/>
      <c r="AO1726" s="8"/>
      <c r="AP1726" s="8"/>
      <c r="AQ1726" s="8"/>
      <c r="AS1726" s="36"/>
      <c r="AT1726" s="36"/>
      <c r="AU1726" s="9"/>
      <c r="AV1726" s="8"/>
      <c r="AW1726" s="8"/>
      <c r="AX1726" s="8"/>
      <c r="AY1726" s="8"/>
      <c r="AZ1726" s="8"/>
      <c r="BA1726" s="8"/>
      <c r="BB1726" s="8"/>
      <c r="BC1726" s="8"/>
    </row>
    <row r="1727" spans="1:55" x14ac:dyDescent="0.25">
      <c r="A1727" s="45">
        <v>67.400000000000006</v>
      </c>
      <c r="B1727" s="47" t="b">
        <v>1</v>
      </c>
      <c r="U1727" s="36"/>
      <c r="V1727" s="36"/>
      <c r="W1727" s="9"/>
      <c r="X1727" s="8"/>
      <c r="Y1727" s="8"/>
      <c r="Z1727" s="8"/>
      <c r="AA1727" s="8"/>
      <c r="AB1727" s="8"/>
      <c r="AC1727" s="8"/>
      <c r="AD1727" s="8"/>
      <c r="AE1727" s="8"/>
      <c r="AG1727" s="36"/>
      <c r="AH1727" s="36"/>
      <c r="AI1727" s="9"/>
      <c r="AJ1727" s="8"/>
      <c r="AK1727" s="8"/>
      <c r="AL1727" s="8"/>
      <c r="AM1727" s="8"/>
      <c r="AN1727" s="8"/>
      <c r="AO1727" s="8"/>
      <c r="AP1727" s="8"/>
      <c r="AQ1727" s="8"/>
      <c r="AS1727" s="36"/>
      <c r="AT1727" s="36"/>
      <c r="AU1727" s="9"/>
      <c r="AV1727" s="8"/>
      <c r="AW1727" s="8"/>
      <c r="AX1727" s="8"/>
      <c r="AY1727" s="8"/>
      <c r="AZ1727" s="8"/>
      <c r="BA1727" s="8"/>
      <c r="BB1727" s="8"/>
      <c r="BC1727" s="8"/>
    </row>
    <row r="1728" spans="1:55" x14ac:dyDescent="0.25">
      <c r="A1728" s="45">
        <v>65.900000000000006</v>
      </c>
      <c r="B1728" s="47" t="b">
        <v>1</v>
      </c>
      <c r="U1728" s="36"/>
      <c r="V1728" s="36"/>
      <c r="W1728" s="9"/>
      <c r="X1728" s="8"/>
      <c r="Y1728" s="8"/>
      <c r="Z1728" s="8"/>
      <c r="AA1728" s="8"/>
      <c r="AB1728" s="8"/>
      <c r="AC1728" s="8"/>
      <c r="AD1728" s="8"/>
      <c r="AE1728" s="8"/>
      <c r="AG1728" s="36"/>
      <c r="AH1728" s="36"/>
      <c r="AI1728" s="9"/>
      <c r="AJ1728" s="8"/>
      <c r="AK1728" s="8"/>
      <c r="AL1728" s="8"/>
      <c r="AM1728" s="8"/>
      <c r="AN1728" s="8"/>
      <c r="AO1728" s="8"/>
      <c r="AP1728" s="8"/>
      <c r="AQ1728" s="8"/>
      <c r="AS1728" s="36"/>
      <c r="AT1728" s="36"/>
      <c r="AU1728" s="9"/>
      <c r="AV1728" s="8"/>
      <c r="AW1728" s="8"/>
      <c r="AX1728" s="8"/>
      <c r="AY1728" s="8"/>
      <c r="AZ1728" s="8"/>
      <c r="BA1728" s="8"/>
      <c r="BB1728" s="8"/>
      <c r="BC1728" s="8"/>
    </row>
    <row r="1729" spans="1:55" x14ac:dyDescent="0.25">
      <c r="A1729" s="45">
        <v>65</v>
      </c>
      <c r="B1729" s="47" t="b">
        <v>1</v>
      </c>
      <c r="U1729" s="36"/>
      <c r="V1729" s="36"/>
      <c r="W1729" s="9"/>
      <c r="X1729" s="8"/>
      <c r="Y1729" s="8"/>
      <c r="Z1729" s="8"/>
      <c r="AA1729" s="8"/>
      <c r="AB1729" s="8"/>
      <c r="AC1729" s="8"/>
      <c r="AD1729" s="8"/>
      <c r="AE1729" s="8"/>
      <c r="AG1729" s="36"/>
      <c r="AH1729" s="36"/>
      <c r="AI1729" s="9"/>
      <c r="AJ1729" s="8"/>
      <c r="AK1729" s="8"/>
      <c r="AL1729" s="8"/>
      <c r="AM1729" s="8"/>
      <c r="AN1729" s="8"/>
      <c r="AO1729" s="8"/>
      <c r="AP1729" s="8"/>
      <c r="AQ1729" s="8"/>
      <c r="AS1729" s="36"/>
      <c r="AT1729" s="36"/>
      <c r="AU1729" s="9"/>
      <c r="AV1729" s="8"/>
      <c r="AW1729" s="8"/>
      <c r="AX1729" s="8"/>
      <c r="AY1729" s="8"/>
      <c r="AZ1729" s="8"/>
      <c r="BA1729" s="8"/>
      <c r="BB1729" s="8"/>
      <c r="BC1729" s="8"/>
    </row>
    <row r="1730" spans="1:55" x14ac:dyDescent="0.25">
      <c r="A1730" s="45">
        <v>64.5</v>
      </c>
      <c r="B1730" s="47" t="b">
        <v>1</v>
      </c>
      <c r="U1730" s="36"/>
      <c r="V1730" s="36"/>
      <c r="W1730" s="9"/>
      <c r="X1730" s="8"/>
      <c r="Y1730" s="8"/>
      <c r="Z1730" s="8"/>
      <c r="AA1730" s="8"/>
      <c r="AB1730" s="8"/>
      <c r="AC1730" s="8"/>
      <c r="AD1730" s="8"/>
      <c r="AE1730" s="8"/>
      <c r="AG1730" s="36"/>
      <c r="AH1730" s="36"/>
      <c r="AI1730" s="9"/>
      <c r="AJ1730" s="8"/>
      <c r="AK1730" s="8"/>
      <c r="AL1730" s="8"/>
      <c r="AM1730" s="8"/>
      <c r="AN1730" s="8"/>
      <c r="AO1730" s="8"/>
      <c r="AP1730" s="8"/>
      <c r="AQ1730" s="8"/>
      <c r="AS1730" s="36"/>
      <c r="AT1730" s="36"/>
      <c r="AU1730" s="9"/>
      <c r="AV1730" s="8"/>
      <c r="AW1730" s="8"/>
      <c r="AX1730" s="8"/>
      <c r="AY1730" s="8"/>
      <c r="AZ1730" s="8"/>
      <c r="BA1730" s="8"/>
      <c r="BB1730" s="8"/>
      <c r="BC1730" s="8"/>
    </row>
    <row r="1731" spans="1:55" x14ac:dyDescent="0.25">
      <c r="A1731" s="45">
        <v>64</v>
      </c>
      <c r="B1731" s="47" t="b">
        <v>1</v>
      </c>
      <c r="U1731" s="36"/>
      <c r="V1731" s="36"/>
      <c r="W1731" s="9"/>
      <c r="X1731" s="8"/>
      <c r="Y1731" s="8"/>
      <c r="Z1731" s="8"/>
      <c r="AA1731" s="8"/>
      <c r="AB1731" s="8"/>
      <c r="AC1731" s="8"/>
      <c r="AD1731" s="8"/>
      <c r="AE1731" s="8"/>
      <c r="AG1731" s="36"/>
      <c r="AH1731" s="36"/>
      <c r="AI1731" s="9"/>
      <c r="AJ1731" s="8"/>
      <c r="AK1731" s="8"/>
      <c r="AL1731" s="8"/>
      <c r="AM1731" s="8"/>
      <c r="AN1731" s="8"/>
      <c r="AO1731" s="8"/>
      <c r="AP1731" s="8"/>
      <c r="AQ1731" s="8"/>
      <c r="AS1731" s="36"/>
      <c r="AT1731" s="36"/>
      <c r="AU1731" s="9"/>
      <c r="AV1731" s="8"/>
      <c r="AW1731" s="8"/>
      <c r="AX1731" s="8"/>
      <c r="AY1731" s="8"/>
      <c r="AZ1731" s="8"/>
      <c r="BA1731" s="8"/>
      <c r="BB1731" s="8"/>
      <c r="BC1731" s="8"/>
    </row>
    <row r="1732" spans="1:55" x14ac:dyDescent="0.25">
      <c r="A1732" s="45">
        <v>64</v>
      </c>
      <c r="B1732" s="47" t="b">
        <v>1</v>
      </c>
      <c r="U1732" s="36"/>
      <c r="V1732" s="36"/>
      <c r="W1732" s="9"/>
      <c r="X1732" s="8"/>
      <c r="Y1732" s="8"/>
      <c r="Z1732" s="8"/>
      <c r="AA1732" s="8"/>
      <c r="AB1732" s="8"/>
      <c r="AC1732" s="8"/>
      <c r="AD1732" s="8"/>
      <c r="AE1732" s="8"/>
      <c r="AG1732" s="36"/>
      <c r="AH1732" s="36"/>
      <c r="AI1732" s="9"/>
      <c r="AJ1732" s="8"/>
      <c r="AK1732" s="8"/>
      <c r="AL1732" s="8"/>
      <c r="AM1732" s="8"/>
      <c r="AN1732" s="8"/>
      <c r="AO1732" s="8"/>
      <c r="AP1732" s="8"/>
      <c r="AQ1732" s="8"/>
      <c r="AS1732" s="36"/>
      <c r="AT1732" s="36"/>
      <c r="AU1732" s="9"/>
      <c r="AV1732" s="8"/>
      <c r="AW1732" s="8"/>
      <c r="AX1732" s="8"/>
      <c r="AY1732" s="8"/>
      <c r="AZ1732" s="8"/>
      <c r="BA1732" s="8"/>
      <c r="BB1732" s="8"/>
      <c r="BC1732" s="8"/>
    </row>
    <row r="1733" spans="1:55" x14ac:dyDescent="0.25">
      <c r="A1733" s="45">
        <v>63.8</v>
      </c>
      <c r="B1733" s="47" t="b">
        <v>1</v>
      </c>
      <c r="U1733" s="36"/>
      <c r="V1733" s="36"/>
      <c r="W1733" s="9"/>
      <c r="X1733" s="8"/>
      <c r="Y1733" s="8"/>
      <c r="Z1733" s="8"/>
      <c r="AA1733" s="8"/>
      <c r="AB1733" s="8"/>
      <c r="AC1733" s="8"/>
      <c r="AD1733" s="8"/>
      <c r="AE1733" s="8"/>
      <c r="AG1733" s="36"/>
      <c r="AH1733" s="36"/>
      <c r="AI1733" s="9"/>
      <c r="AJ1733" s="8"/>
      <c r="AK1733" s="8"/>
      <c r="AL1733" s="8"/>
      <c r="AM1733" s="8"/>
      <c r="AN1733" s="8"/>
      <c r="AO1733" s="8"/>
      <c r="AP1733" s="8"/>
      <c r="AQ1733" s="8"/>
      <c r="AS1733" s="36"/>
      <c r="AT1733" s="36"/>
      <c r="AU1733" s="9"/>
      <c r="AV1733" s="8"/>
      <c r="AW1733" s="8"/>
      <c r="AX1733" s="8"/>
      <c r="AY1733" s="8"/>
      <c r="AZ1733" s="8"/>
      <c r="BA1733" s="8"/>
      <c r="BB1733" s="8"/>
      <c r="BC1733" s="8"/>
    </row>
    <row r="1734" spans="1:55" x14ac:dyDescent="0.25">
      <c r="A1734" s="45">
        <v>63.2</v>
      </c>
      <c r="B1734" s="47" t="b">
        <v>1</v>
      </c>
      <c r="U1734" s="36"/>
      <c r="V1734" s="36"/>
      <c r="W1734" s="9"/>
      <c r="X1734" s="8"/>
      <c r="Y1734" s="8"/>
      <c r="Z1734" s="8"/>
      <c r="AA1734" s="8"/>
      <c r="AB1734" s="8"/>
      <c r="AC1734" s="8"/>
      <c r="AD1734" s="8"/>
      <c r="AE1734" s="8"/>
      <c r="AG1734" s="36"/>
      <c r="AH1734" s="36"/>
      <c r="AI1734" s="9"/>
      <c r="AJ1734" s="8"/>
      <c r="AK1734" s="8"/>
      <c r="AL1734" s="8"/>
      <c r="AM1734" s="8"/>
      <c r="AN1734" s="8"/>
      <c r="AO1734" s="8"/>
      <c r="AP1734" s="8"/>
      <c r="AQ1734" s="8"/>
      <c r="AS1734" s="36"/>
      <c r="AT1734" s="36"/>
      <c r="AU1734" s="9"/>
      <c r="AV1734" s="8"/>
      <c r="AW1734" s="8"/>
      <c r="AX1734" s="8"/>
      <c r="AY1734" s="8"/>
      <c r="AZ1734" s="8"/>
      <c r="BA1734" s="8"/>
      <c r="BB1734" s="8"/>
      <c r="BC1734" s="8"/>
    </row>
    <row r="1735" spans="1:55" x14ac:dyDescent="0.25">
      <c r="A1735" s="45">
        <v>62.8</v>
      </c>
      <c r="B1735" s="47" t="b">
        <v>1</v>
      </c>
      <c r="U1735" s="36"/>
      <c r="V1735" s="36"/>
      <c r="W1735" s="9"/>
      <c r="X1735" s="8"/>
      <c r="Y1735" s="8"/>
      <c r="Z1735" s="8"/>
      <c r="AA1735" s="8"/>
      <c r="AB1735" s="8"/>
      <c r="AC1735" s="8"/>
      <c r="AD1735" s="8"/>
      <c r="AE1735" s="8"/>
      <c r="AG1735" s="36"/>
      <c r="AH1735" s="36"/>
      <c r="AI1735" s="9"/>
      <c r="AJ1735" s="8"/>
      <c r="AK1735" s="8"/>
      <c r="AL1735" s="8"/>
      <c r="AM1735" s="8"/>
      <c r="AN1735" s="8"/>
      <c r="AO1735" s="8"/>
      <c r="AP1735" s="8"/>
      <c r="AQ1735" s="8"/>
      <c r="AS1735" s="36"/>
      <c r="AT1735" s="36"/>
      <c r="AU1735" s="9"/>
      <c r="AV1735" s="8"/>
      <c r="AW1735" s="8"/>
      <c r="AX1735" s="8"/>
      <c r="AY1735" s="8"/>
      <c r="AZ1735" s="8"/>
      <c r="BA1735" s="8"/>
      <c r="BB1735" s="8"/>
      <c r="BC1735" s="8"/>
    </row>
    <row r="1736" spans="1:55" x14ac:dyDescent="0.25">
      <c r="A1736" s="45">
        <v>76.099999999999994</v>
      </c>
      <c r="B1736" s="47" t="b">
        <v>1</v>
      </c>
      <c r="U1736" s="36"/>
      <c r="V1736" s="36"/>
      <c r="W1736" s="9"/>
      <c r="X1736" s="8"/>
      <c r="Y1736" s="8"/>
      <c r="Z1736" s="8"/>
      <c r="AA1736" s="8"/>
      <c r="AB1736" s="8"/>
      <c r="AC1736" s="8"/>
      <c r="AD1736" s="8"/>
      <c r="AE1736" s="8"/>
      <c r="AG1736" s="36"/>
      <c r="AH1736" s="36"/>
      <c r="AI1736" s="9"/>
      <c r="AJ1736" s="8"/>
      <c r="AK1736" s="8"/>
      <c r="AL1736" s="8"/>
      <c r="AM1736" s="8"/>
      <c r="AN1736" s="8"/>
      <c r="AO1736" s="8"/>
      <c r="AP1736" s="8"/>
      <c r="AQ1736" s="8"/>
      <c r="AS1736" s="36"/>
      <c r="AT1736" s="36"/>
      <c r="AU1736" s="9"/>
      <c r="AV1736" s="8"/>
      <c r="AW1736" s="8"/>
      <c r="AX1736" s="8"/>
      <c r="AY1736" s="8"/>
      <c r="AZ1736" s="8"/>
      <c r="BA1736" s="8"/>
      <c r="BB1736" s="8"/>
      <c r="BC1736" s="8"/>
    </row>
    <row r="1737" spans="1:55" x14ac:dyDescent="0.25">
      <c r="A1737" s="45">
        <v>75.900000000000006</v>
      </c>
      <c r="B1737" s="47" t="b">
        <v>1</v>
      </c>
      <c r="U1737" s="36"/>
      <c r="V1737" s="36"/>
      <c r="W1737" s="9"/>
      <c r="X1737" s="8"/>
      <c r="Y1737" s="8"/>
      <c r="Z1737" s="8"/>
      <c r="AA1737" s="8"/>
      <c r="AB1737" s="8"/>
      <c r="AC1737" s="8"/>
      <c r="AD1737" s="8"/>
      <c r="AE1737" s="8"/>
      <c r="AG1737" s="36"/>
      <c r="AH1737" s="36"/>
      <c r="AI1737" s="9"/>
      <c r="AJ1737" s="8"/>
      <c r="AK1737" s="8"/>
      <c r="AL1737" s="8"/>
      <c r="AM1737" s="8"/>
      <c r="AN1737" s="8"/>
      <c r="AO1737" s="8"/>
      <c r="AP1737" s="8"/>
      <c r="AQ1737" s="8"/>
      <c r="AS1737" s="36"/>
      <c r="AT1737" s="36"/>
      <c r="AU1737" s="9"/>
      <c r="AV1737" s="8"/>
      <c r="AW1737" s="8"/>
      <c r="AX1737" s="8"/>
      <c r="AY1737" s="8"/>
      <c r="AZ1737" s="8"/>
      <c r="BA1737" s="8"/>
      <c r="BB1737" s="8"/>
      <c r="BC1737" s="8"/>
    </row>
    <row r="1738" spans="1:55" x14ac:dyDescent="0.25">
      <c r="A1738" s="45">
        <v>75.8</v>
      </c>
      <c r="B1738" s="47" t="b">
        <v>1</v>
      </c>
      <c r="U1738" s="36"/>
      <c r="V1738" s="36"/>
      <c r="W1738" s="9"/>
      <c r="X1738" s="8"/>
      <c r="Y1738" s="8"/>
      <c r="Z1738" s="8"/>
      <c r="AA1738" s="8"/>
      <c r="AB1738" s="8"/>
      <c r="AC1738" s="8"/>
      <c r="AD1738" s="8"/>
      <c r="AE1738" s="8"/>
      <c r="AG1738" s="36"/>
      <c r="AH1738" s="36"/>
      <c r="AI1738" s="9"/>
      <c r="AJ1738" s="8"/>
      <c r="AK1738" s="8"/>
      <c r="AL1738" s="8"/>
      <c r="AM1738" s="8"/>
      <c r="AN1738" s="8"/>
      <c r="AO1738" s="8"/>
      <c r="AP1738" s="8"/>
      <c r="AQ1738" s="8"/>
      <c r="AS1738" s="36"/>
      <c r="AT1738" s="36"/>
      <c r="AU1738" s="9"/>
      <c r="AV1738" s="8"/>
      <c r="AW1738" s="8"/>
      <c r="AX1738" s="8"/>
      <c r="AY1738" s="8"/>
      <c r="AZ1738" s="8"/>
      <c r="BA1738" s="8"/>
      <c r="BB1738" s="8"/>
      <c r="BC1738" s="8"/>
    </row>
    <row r="1739" spans="1:55" x14ac:dyDescent="0.25">
      <c r="A1739" s="45">
        <v>75.599999999999994</v>
      </c>
      <c r="B1739" s="47" t="b">
        <v>1</v>
      </c>
      <c r="U1739" s="36"/>
      <c r="V1739" s="36"/>
      <c r="W1739" s="9"/>
      <c r="X1739" s="8"/>
      <c r="Y1739" s="8"/>
      <c r="Z1739" s="8"/>
      <c r="AA1739" s="8"/>
      <c r="AB1739" s="8"/>
      <c r="AC1739" s="8"/>
      <c r="AD1739" s="8"/>
      <c r="AE1739" s="8"/>
      <c r="AG1739" s="36"/>
      <c r="AH1739" s="36"/>
      <c r="AI1739" s="9"/>
      <c r="AJ1739" s="8"/>
      <c r="AK1739" s="8"/>
      <c r="AL1739" s="8"/>
      <c r="AM1739" s="8"/>
      <c r="AN1739" s="8"/>
      <c r="AO1739" s="8"/>
      <c r="AP1739" s="8"/>
      <c r="AQ1739" s="8"/>
      <c r="AS1739" s="36"/>
      <c r="AT1739" s="36"/>
      <c r="AU1739" s="9"/>
      <c r="AV1739" s="8"/>
      <c r="AW1739" s="8"/>
      <c r="AX1739" s="8"/>
      <c r="AY1739" s="8"/>
      <c r="AZ1739" s="8"/>
      <c r="BA1739" s="8"/>
      <c r="BB1739" s="8"/>
      <c r="BC1739" s="8"/>
    </row>
    <row r="1740" spans="1:55" x14ac:dyDescent="0.25">
      <c r="A1740" s="45">
        <v>75.400000000000006</v>
      </c>
      <c r="B1740" s="47" t="b">
        <v>1</v>
      </c>
      <c r="U1740" s="36"/>
      <c r="V1740" s="36"/>
      <c r="W1740" s="9"/>
      <c r="X1740" s="8"/>
      <c r="Y1740" s="8"/>
      <c r="Z1740" s="8"/>
      <c r="AA1740" s="8"/>
      <c r="AB1740" s="8"/>
      <c r="AC1740" s="8"/>
      <c r="AD1740" s="8"/>
      <c r="AE1740" s="8"/>
      <c r="AG1740" s="36"/>
      <c r="AH1740" s="36"/>
      <c r="AI1740" s="9"/>
      <c r="AJ1740" s="8"/>
      <c r="AK1740" s="8"/>
      <c r="AL1740" s="8"/>
      <c r="AM1740" s="8"/>
      <c r="AN1740" s="8"/>
      <c r="AO1740" s="8"/>
      <c r="AP1740" s="8"/>
      <c r="AQ1740" s="8"/>
      <c r="AS1740" s="36"/>
      <c r="AT1740" s="36"/>
      <c r="AU1740" s="9"/>
      <c r="AV1740" s="8"/>
      <c r="AW1740" s="8"/>
      <c r="AX1740" s="8"/>
      <c r="AY1740" s="8"/>
      <c r="AZ1740" s="8"/>
      <c r="BA1740" s="8"/>
      <c r="BB1740" s="8"/>
      <c r="BC1740" s="8"/>
    </row>
    <row r="1741" spans="1:55" x14ac:dyDescent="0.25">
      <c r="A1741" s="45">
        <v>75.3</v>
      </c>
      <c r="B1741" s="47" t="b">
        <v>1</v>
      </c>
      <c r="U1741" s="36"/>
      <c r="V1741" s="36"/>
      <c r="W1741" s="9"/>
      <c r="X1741" s="8"/>
      <c r="Y1741" s="8"/>
      <c r="Z1741" s="8"/>
      <c r="AA1741" s="8"/>
      <c r="AB1741" s="8"/>
      <c r="AC1741" s="8"/>
      <c r="AD1741" s="8"/>
      <c r="AE1741" s="8"/>
      <c r="AG1741" s="36"/>
      <c r="AH1741" s="36"/>
      <c r="AI1741" s="9"/>
      <c r="AJ1741" s="8"/>
      <c r="AK1741" s="8"/>
      <c r="AL1741" s="8"/>
      <c r="AM1741" s="8"/>
      <c r="AN1741" s="8"/>
      <c r="AO1741" s="8"/>
      <c r="AP1741" s="8"/>
      <c r="AQ1741" s="8"/>
      <c r="AS1741" s="36"/>
      <c r="AT1741" s="36"/>
      <c r="AU1741" s="9"/>
      <c r="AV1741" s="8"/>
      <c r="AW1741" s="8"/>
      <c r="AX1741" s="8"/>
      <c r="AY1741" s="8"/>
      <c r="AZ1741" s="8"/>
      <c r="BA1741" s="8"/>
      <c r="BB1741" s="8"/>
      <c r="BC1741" s="8"/>
    </row>
    <row r="1742" spans="1:55" x14ac:dyDescent="0.25">
      <c r="A1742" s="45">
        <v>75</v>
      </c>
      <c r="B1742" s="47" t="b">
        <v>1</v>
      </c>
      <c r="U1742" s="36"/>
      <c r="V1742" s="36"/>
      <c r="W1742" s="9"/>
      <c r="X1742" s="8"/>
      <c r="Y1742" s="8"/>
      <c r="Z1742" s="8"/>
      <c r="AA1742" s="8"/>
      <c r="AB1742" s="8"/>
      <c r="AC1742" s="8"/>
      <c r="AD1742" s="8"/>
      <c r="AE1742" s="8"/>
      <c r="AG1742" s="36"/>
      <c r="AH1742" s="36"/>
      <c r="AI1742" s="9"/>
      <c r="AJ1742" s="8"/>
      <c r="AK1742" s="8"/>
      <c r="AL1742" s="8"/>
      <c r="AM1742" s="8"/>
      <c r="AN1742" s="8"/>
      <c r="AO1742" s="8"/>
      <c r="AP1742" s="8"/>
      <c r="AQ1742" s="8"/>
      <c r="AS1742" s="36"/>
      <c r="AT1742" s="36"/>
      <c r="AU1742" s="9"/>
      <c r="AV1742" s="8"/>
      <c r="AW1742" s="8"/>
      <c r="AX1742" s="8"/>
      <c r="AY1742" s="8"/>
      <c r="AZ1742" s="8"/>
      <c r="BA1742" s="8"/>
      <c r="BB1742" s="8"/>
      <c r="BC1742" s="8"/>
    </row>
    <row r="1743" spans="1:55" x14ac:dyDescent="0.25">
      <c r="A1743" s="45">
        <v>74.599999999999994</v>
      </c>
      <c r="B1743" s="47" t="b">
        <v>1</v>
      </c>
      <c r="U1743" s="36"/>
      <c r="V1743" s="36"/>
      <c r="W1743" s="9"/>
      <c r="X1743" s="8"/>
      <c r="Y1743" s="8"/>
      <c r="Z1743" s="8"/>
      <c r="AA1743" s="8"/>
      <c r="AB1743" s="8"/>
      <c r="AC1743" s="8"/>
      <c r="AD1743" s="8"/>
      <c r="AE1743" s="8"/>
      <c r="AG1743" s="36"/>
      <c r="AH1743" s="36"/>
      <c r="AI1743" s="9"/>
      <c r="AJ1743" s="8"/>
      <c r="AK1743" s="8"/>
      <c r="AL1743" s="8"/>
      <c r="AM1743" s="8"/>
      <c r="AN1743" s="8"/>
      <c r="AO1743" s="8"/>
      <c r="AP1743" s="8"/>
      <c r="AQ1743" s="8"/>
      <c r="AS1743" s="36"/>
      <c r="AT1743" s="36"/>
      <c r="AU1743" s="9"/>
      <c r="AV1743" s="8"/>
      <c r="AW1743" s="8"/>
      <c r="AX1743" s="8"/>
      <c r="AY1743" s="8"/>
      <c r="AZ1743" s="8"/>
      <c r="BA1743" s="8"/>
      <c r="BB1743" s="8"/>
      <c r="BC1743" s="8"/>
    </row>
    <row r="1744" spans="1:55" x14ac:dyDescent="0.25">
      <c r="A1744" s="45">
        <v>74.2</v>
      </c>
      <c r="B1744" s="47" t="b">
        <v>1</v>
      </c>
      <c r="U1744" s="36"/>
      <c r="V1744" s="36"/>
      <c r="W1744" s="9"/>
      <c r="X1744" s="8"/>
      <c r="Y1744" s="8"/>
      <c r="Z1744" s="8"/>
      <c r="AA1744" s="8"/>
      <c r="AB1744" s="8"/>
      <c r="AC1744" s="8"/>
      <c r="AD1744" s="8"/>
      <c r="AE1744" s="8"/>
      <c r="AG1744" s="36"/>
      <c r="AH1744" s="36"/>
      <c r="AI1744" s="9"/>
      <c r="AJ1744" s="8"/>
      <c r="AK1744" s="8"/>
      <c r="AL1744" s="8"/>
      <c r="AM1744" s="8"/>
      <c r="AN1744" s="8"/>
      <c r="AO1744" s="8"/>
      <c r="AP1744" s="8"/>
      <c r="AQ1744" s="8"/>
      <c r="AS1744" s="36"/>
      <c r="AT1744" s="36"/>
      <c r="AU1744" s="9"/>
      <c r="AV1744" s="8"/>
      <c r="AW1744" s="8"/>
      <c r="AX1744" s="8"/>
      <c r="AY1744" s="8"/>
      <c r="AZ1744" s="8"/>
      <c r="BA1744" s="8"/>
      <c r="BB1744" s="8"/>
      <c r="BC1744" s="8"/>
    </row>
    <row r="1745" spans="1:55" x14ac:dyDescent="0.25">
      <c r="A1745" s="45">
        <v>73.8</v>
      </c>
      <c r="B1745" s="47" t="b">
        <v>1</v>
      </c>
      <c r="U1745" s="36"/>
      <c r="V1745" s="36"/>
      <c r="W1745" s="9"/>
      <c r="X1745" s="8"/>
      <c r="Y1745" s="8"/>
      <c r="Z1745" s="8"/>
      <c r="AA1745" s="8"/>
      <c r="AB1745" s="8"/>
      <c r="AC1745" s="8"/>
      <c r="AD1745" s="8"/>
      <c r="AE1745" s="8"/>
      <c r="AG1745" s="36"/>
      <c r="AH1745" s="36"/>
      <c r="AI1745" s="9"/>
      <c r="AJ1745" s="8"/>
      <c r="AK1745" s="8"/>
      <c r="AL1745" s="8"/>
      <c r="AM1745" s="8"/>
      <c r="AN1745" s="8"/>
      <c r="AO1745" s="8"/>
      <c r="AP1745" s="8"/>
      <c r="AQ1745" s="8"/>
      <c r="AS1745" s="36"/>
      <c r="AT1745" s="36"/>
      <c r="AU1745" s="9"/>
      <c r="AV1745" s="8"/>
      <c r="AW1745" s="8"/>
      <c r="AX1745" s="8"/>
      <c r="AY1745" s="8"/>
      <c r="AZ1745" s="8"/>
      <c r="BA1745" s="8"/>
      <c r="BB1745" s="8"/>
      <c r="BC1745" s="8"/>
    </row>
    <row r="1746" spans="1:55" x14ac:dyDescent="0.25">
      <c r="A1746" s="45">
        <v>73.599999999999994</v>
      </c>
      <c r="B1746" s="47" t="b">
        <v>1</v>
      </c>
      <c r="U1746" s="36"/>
      <c r="V1746" s="36"/>
      <c r="W1746" s="9"/>
      <c r="X1746" s="8"/>
      <c r="Y1746" s="8"/>
      <c r="Z1746" s="8"/>
      <c r="AA1746" s="8"/>
      <c r="AB1746" s="8"/>
      <c r="AC1746" s="8"/>
      <c r="AD1746" s="8"/>
      <c r="AE1746" s="8"/>
      <c r="AG1746" s="36"/>
      <c r="AH1746" s="36"/>
      <c r="AI1746" s="9"/>
      <c r="AJ1746" s="8"/>
      <c r="AK1746" s="8"/>
      <c r="AL1746" s="8"/>
      <c r="AM1746" s="8"/>
      <c r="AN1746" s="8"/>
      <c r="AO1746" s="8"/>
      <c r="AP1746" s="8"/>
      <c r="AQ1746" s="8"/>
      <c r="AS1746" s="36"/>
      <c r="AT1746" s="36"/>
      <c r="AU1746" s="9"/>
      <c r="AV1746" s="8"/>
      <c r="AW1746" s="8"/>
      <c r="AX1746" s="8"/>
      <c r="AY1746" s="8"/>
      <c r="AZ1746" s="8"/>
      <c r="BA1746" s="8"/>
      <c r="BB1746" s="8"/>
      <c r="BC1746" s="8"/>
    </row>
    <row r="1747" spans="1:55" x14ac:dyDescent="0.25">
      <c r="A1747" s="45">
        <v>73.5</v>
      </c>
      <c r="B1747" s="47" t="b">
        <v>1</v>
      </c>
      <c r="U1747" s="36"/>
      <c r="V1747" s="36"/>
      <c r="W1747" s="9"/>
      <c r="X1747" s="8"/>
      <c r="Y1747" s="8"/>
      <c r="Z1747" s="8"/>
      <c r="AA1747" s="8"/>
      <c r="AB1747" s="8"/>
      <c r="AC1747" s="8"/>
      <c r="AD1747" s="8"/>
      <c r="AE1747" s="8"/>
      <c r="AG1747" s="36"/>
      <c r="AH1747" s="36"/>
      <c r="AI1747" s="9"/>
      <c r="AJ1747" s="8"/>
      <c r="AK1747" s="8"/>
      <c r="AL1747" s="8"/>
      <c r="AM1747" s="8"/>
      <c r="AN1747" s="8"/>
      <c r="AO1747" s="8"/>
      <c r="AP1747" s="8"/>
      <c r="AQ1747" s="8"/>
      <c r="AS1747" s="36"/>
      <c r="AT1747" s="36"/>
      <c r="AU1747" s="9"/>
      <c r="AV1747" s="8"/>
      <c r="AW1747" s="8"/>
      <c r="AX1747" s="8"/>
      <c r="AY1747" s="8"/>
      <c r="AZ1747" s="8"/>
      <c r="BA1747" s="8"/>
      <c r="BB1747" s="8"/>
      <c r="BC1747" s="8"/>
    </row>
    <row r="1748" spans="1:55" x14ac:dyDescent="0.25">
      <c r="A1748" s="45">
        <v>73.5</v>
      </c>
      <c r="B1748" s="47" t="b">
        <v>1</v>
      </c>
      <c r="U1748" s="36"/>
      <c r="V1748" s="36"/>
      <c r="W1748" s="9"/>
      <c r="X1748" s="8"/>
      <c r="Y1748" s="8"/>
      <c r="Z1748" s="8"/>
      <c r="AA1748" s="8"/>
      <c r="AB1748" s="8"/>
      <c r="AC1748" s="8"/>
      <c r="AD1748" s="8"/>
      <c r="AE1748" s="8"/>
      <c r="AG1748" s="36"/>
      <c r="AH1748" s="36"/>
      <c r="AI1748" s="9"/>
      <c r="AJ1748" s="8"/>
      <c r="AK1748" s="8"/>
      <c r="AL1748" s="8"/>
      <c r="AM1748" s="8"/>
      <c r="AN1748" s="8"/>
      <c r="AO1748" s="8"/>
      <c r="AP1748" s="8"/>
      <c r="AQ1748" s="8"/>
      <c r="AS1748" s="36"/>
      <c r="AT1748" s="36"/>
      <c r="AU1748" s="9"/>
      <c r="AV1748" s="8"/>
      <c r="AW1748" s="8"/>
      <c r="AX1748" s="8"/>
      <c r="AY1748" s="8"/>
      <c r="AZ1748" s="8"/>
      <c r="BA1748" s="8"/>
      <c r="BB1748" s="8"/>
      <c r="BC1748" s="8"/>
    </row>
    <row r="1749" spans="1:55" x14ac:dyDescent="0.25">
      <c r="A1749" s="45">
        <v>73.400000000000006</v>
      </c>
      <c r="B1749" s="47" t="b">
        <v>1</v>
      </c>
      <c r="U1749" s="36"/>
      <c r="V1749" s="36"/>
      <c r="W1749" s="9"/>
      <c r="X1749" s="8"/>
      <c r="Y1749" s="8"/>
      <c r="Z1749" s="8"/>
      <c r="AA1749" s="8"/>
      <c r="AB1749" s="8"/>
      <c r="AC1749" s="8"/>
      <c r="AD1749" s="8"/>
      <c r="AE1749" s="8"/>
      <c r="AG1749" s="36"/>
      <c r="AH1749" s="36"/>
      <c r="AI1749" s="9"/>
      <c r="AJ1749" s="8"/>
      <c r="AK1749" s="8"/>
      <c r="AL1749" s="8"/>
      <c r="AM1749" s="8"/>
      <c r="AN1749" s="8"/>
      <c r="AO1749" s="8"/>
      <c r="AP1749" s="8"/>
      <c r="AQ1749" s="8"/>
      <c r="AS1749" s="36"/>
      <c r="AT1749" s="36"/>
      <c r="AU1749" s="9"/>
      <c r="AV1749" s="8"/>
      <c r="AW1749" s="8"/>
      <c r="AX1749" s="8"/>
      <c r="AY1749" s="8"/>
      <c r="AZ1749" s="8"/>
      <c r="BA1749" s="8"/>
      <c r="BB1749" s="8"/>
      <c r="BC1749" s="8"/>
    </row>
    <row r="1750" spans="1:55" x14ac:dyDescent="0.25">
      <c r="A1750" s="45">
        <v>73.3</v>
      </c>
      <c r="B1750" s="47" t="b">
        <v>1</v>
      </c>
      <c r="U1750" s="36"/>
      <c r="V1750" s="36"/>
      <c r="W1750" s="9"/>
      <c r="X1750" s="8"/>
      <c r="Y1750" s="8"/>
      <c r="Z1750" s="8"/>
      <c r="AA1750" s="8"/>
      <c r="AB1750" s="8"/>
      <c r="AC1750" s="8"/>
      <c r="AD1750" s="8"/>
      <c r="AE1750" s="8"/>
      <c r="AG1750" s="36"/>
      <c r="AH1750" s="36"/>
      <c r="AI1750" s="9"/>
      <c r="AJ1750" s="8"/>
      <c r="AK1750" s="8"/>
      <c r="AL1750" s="8"/>
      <c r="AM1750" s="8"/>
      <c r="AN1750" s="8"/>
      <c r="AO1750" s="8"/>
      <c r="AP1750" s="8"/>
      <c r="AQ1750" s="8"/>
      <c r="AS1750" s="36"/>
      <c r="AT1750" s="36"/>
      <c r="AU1750" s="9"/>
      <c r="AV1750" s="8"/>
      <c r="AW1750" s="8"/>
      <c r="AX1750" s="8"/>
      <c r="AY1750" s="8"/>
      <c r="AZ1750" s="8"/>
      <c r="BA1750" s="8"/>
      <c r="BB1750" s="8"/>
      <c r="BC1750" s="8"/>
    </row>
    <row r="1751" spans="1:55" x14ac:dyDescent="0.25">
      <c r="A1751" s="45">
        <v>73</v>
      </c>
      <c r="B1751" s="47" t="b">
        <v>1</v>
      </c>
      <c r="U1751" s="36"/>
      <c r="V1751" s="36"/>
      <c r="W1751" s="9"/>
      <c r="X1751" s="8"/>
      <c r="Y1751" s="8"/>
      <c r="Z1751" s="8"/>
      <c r="AA1751" s="8"/>
      <c r="AB1751" s="8"/>
      <c r="AC1751" s="8"/>
      <c r="AD1751" s="8"/>
      <c r="AE1751" s="8"/>
      <c r="AG1751" s="36"/>
      <c r="AH1751" s="36"/>
      <c r="AI1751" s="9"/>
      <c r="AJ1751" s="8"/>
      <c r="AK1751" s="8"/>
      <c r="AL1751" s="8"/>
      <c r="AM1751" s="8"/>
      <c r="AN1751" s="8"/>
      <c r="AO1751" s="8"/>
      <c r="AP1751" s="8"/>
      <c r="AQ1751" s="8"/>
      <c r="AS1751" s="36"/>
      <c r="AT1751" s="36"/>
      <c r="AU1751" s="9"/>
      <c r="AV1751" s="8"/>
      <c r="AW1751" s="8"/>
      <c r="AX1751" s="8"/>
      <c r="AY1751" s="8"/>
      <c r="AZ1751" s="8"/>
      <c r="BA1751" s="8"/>
      <c r="BB1751" s="8"/>
      <c r="BC1751" s="8"/>
    </row>
    <row r="1752" spans="1:55" x14ac:dyDescent="0.25">
      <c r="A1752" s="45">
        <v>74.3</v>
      </c>
      <c r="B1752" s="47" t="b">
        <v>1</v>
      </c>
      <c r="U1752" s="36"/>
      <c r="V1752" s="36"/>
      <c r="W1752" s="9"/>
      <c r="X1752" s="8"/>
      <c r="Y1752" s="8"/>
      <c r="Z1752" s="8"/>
      <c r="AA1752" s="8"/>
      <c r="AB1752" s="8"/>
      <c r="AC1752" s="8"/>
      <c r="AD1752" s="8"/>
      <c r="AE1752" s="8"/>
      <c r="AG1752" s="36"/>
      <c r="AH1752" s="36"/>
      <c r="AI1752" s="9"/>
      <c r="AJ1752" s="8"/>
      <c r="AK1752" s="8"/>
      <c r="AL1752" s="8"/>
      <c r="AM1752" s="8"/>
      <c r="AN1752" s="8"/>
      <c r="AO1752" s="8"/>
      <c r="AP1752" s="8"/>
      <c r="AQ1752" s="8"/>
      <c r="AS1752" s="36"/>
      <c r="AT1752" s="36"/>
      <c r="AU1752" s="9"/>
      <c r="AV1752" s="8"/>
      <c r="AW1752" s="8"/>
      <c r="AX1752" s="8"/>
      <c r="AY1752" s="8"/>
      <c r="AZ1752" s="8"/>
      <c r="BA1752" s="8"/>
      <c r="BB1752" s="8"/>
      <c r="BC1752" s="8"/>
    </row>
    <row r="1753" spans="1:55" x14ac:dyDescent="0.25">
      <c r="A1753" s="45">
        <v>74.099999999999994</v>
      </c>
      <c r="B1753" s="47" t="b">
        <v>1</v>
      </c>
      <c r="U1753" s="36"/>
      <c r="V1753" s="36"/>
      <c r="W1753" s="9"/>
      <c r="X1753" s="8"/>
      <c r="Y1753" s="8"/>
      <c r="Z1753" s="8"/>
      <c r="AA1753" s="8"/>
      <c r="AB1753" s="8"/>
      <c r="AC1753" s="8"/>
      <c r="AD1753" s="8"/>
      <c r="AE1753" s="8"/>
      <c r="AG1753" s="36"/>
      <c r="AH1753" s="36"/>
      <c r="AI1753" s="9"/>
      <c r="AJ1753" s="8"/>
      <c r="AK1753" s="8"/>
      <c r="AL1753" s="8"/>
      <c r="AM1753" s="8"/>
      <c r="AN1753" s="8"/>
      <c r="AO1753" s="8"/>
      <c r="AP1753" s="8"/>
      <c r="AQ1753" s="8"/>
      <c r="AS1753" s="36"/>
      <c r="AT1753" s="36"/>
      <c r="AU1753" s="9"/>
      <c r="AV1753" s="8"/>
      <c r="AW1753" s="8"/>
      <c r="AX1753" s="8"/>
      <c r="AY1753" s="8"/>
      <c r="AZ1753" s="8"/>
      <c r="BA1753" s="8"/>
      <c r="BB1753" s="8"/>
      <c r="BC1753" s="8"/>
    </row>
    <row r="1754" spans="1:55" x14ac:dyDescent="0.25">
      <c r="A1754" s="45">
        <v>73.900000000000006</v>
      </c>
      <c r="B1754" s="47" t="b">
        <v>1</v>
      </c>
      <c r="U1754" s="36"/>
      <c r="V1754" s="36"/>
      <c r="W1754" s="9"/>
      <c r="X1754" s="8"/>
      <c r="Y1754" s="8"/>
      <c r="Z1754" s="8"/>
      <c r="AA1754" s="8"/>
      <c r="AB1754" s="8"/>
      <c r="AC1754" s="8"/>
      <c r="AD1754" s="8"/>
      <c r="AE1754" s="8"/>
      <c r="AG1754" s="36"/>
      <c r="AH1754" s="36"/>
      <c r="AI1754" s="9"/>
      <c r="AJ1754" s="8"/>
      <c r="AK1754" s="8"/>
      <c r="AL1754" s="8"/>
      <c r="AM1754" s="8"/>
      <c r="AN1754" s="8"/>
      <c r="AO1754" s="8"/>
      <c r="AP1754" s="8"/>
      <c r="AQ1754" s="8"/>
      <c r="AS1754" s="36"/>
      <c r="AT1754" s="36"/>
      <c r="AU1754" s="9"/>
      <c r="AV1754" s="8"/>
      <c r="AW1754" s="8"/>
      <c r="AX1754" s="8"/>
      <c r="AY1754" s="8"/>
      <c r="AZ1754" s="8"/>
      <c r="BA1754" s="8"/>
      <c r="BB1754" s="8"/>
      <c r="BC1754" s="8"/>
    </row>
    <row r="1755" spans="1:55" x14ac:dyDescent="0.25">
      <c r="A1755" s="45">
        <v>73.599999999999994</v>
      </c>
      <c r="B1755" s="47" t="b">
        <v>1</v>
      </c>
      <c r="U1755" s="36"/>
      <c r="V1755" s="36"/>
      <c r="W1755" s="9"/>
      <c r="X1755" s="8"/>
      <c r="Y1755" s="8"/>
      <c r="Z1755" s="8"/>
      <c r="AA1755" s="8"/>
      <c r="AB1755" s="8"/>
      <c r="AC1755" s="8"/>
      <c r="AD1755" s="8"/>
      <c r="AE1755" s="8"/>
      <c r="AG1755" s="36"/>
      <c r="AH1755" s="36"/>
      <c r="AI1755" s="9"/>
      <c r="AJ1755" s="8"/>
      <c r="AK1755" s="8"/>
      <c r="AL1755" s="8"/>
      <c r="AM1755" s="8"/>
      <c r="AN1755" s="8"/>
      <c r="AO1755" s="8"/>
      <c r="AP1755" s="8"/>
      <c r="AQ1755" s="8"/>
      <c r="AS1755" s="36"/>
      <c r="AT1755" s="36"/>
      <c r="AU1755" s="9"/>
      <c r="AV1755" s="8"/>
      <c r="AW1755" s="8"/>
      <c r="AX1755" s="8"/>
      <c r="AY1755" s="8"/>
      <c r="AZ1755" s="8"/>
      <c r="BA1755" s="8"/>
      <c r="BB1755" s="8"/>
      <c r="BC1755" s="8"/>
    </row>
    <row r="1756" spans="1:55" x14ac:dyDescent="0.25">
      <c r="A1756" s="45">
        <v>73.3</v>
      </c>
      <c r="B1756" s="47" t="b">
        <v>1</v>
      </c>
      <c r="U1756" s="36"/>
      <c r="V1756" s="36"/>
      <c r="W1756" s="9"/>
      <c r="X1756" s="8"/>
      <c r="Y1756" s="8"/>
      <c r="Z1756" s="8"/>
      <c r="AA1756" s="8"/>
      <c r="AB1756" s="8"/>
      <c r="AC1756" s="8"/>
      <c r="AD1756" s="8"/>
      <c r="AE1756" s="8"/>
      <c r="AG1756" s="36"/>
      <c r="AH1756" s="36"/>
      <c r="AI1756" s="9"/>
      <c r="AJ1756" s="8"/>
      <c r="AK1756" s="8"/>
      <c r="AL1756" s="8"/>
      <c r="AM1756" s="8"/>
      <c r="AN1756" s="8"/>
      <c r="AO1756" s="8"/>
      <c r="AP1756" s="8"/>
      <c r="AQ1756" s="8"/>
      <c r="AS1756" s="36"/>
      <c r="AT1756" s="36"/>
      <c r="AU1756" s="9"/>
      <c r="AV1756" s="8"/>
      <c r="AW1756" s="8"/>
      <c r="AX1756" s="8"/>
      <c r="AY1756" s="8"/>
      <c r="AZ1756" s="8"/>
      <c r="BA1756" s="8"/>
      <c r="BB1756" s="8"/>
      <c r="BC1756" s="8"/>
    </row>
    <row r="1757" spans="1:55" x14ac:dyDescent="0.25">
      <c r="A1757" s="45">
        <v>72.8</v>
      </c>
      <c r="B1757" s="47" t="b">
        <v>1</v>
      </c>
      <c r="U1757" s="36"/>
      <c r="V1757" s="36"/>
      <c r="W1757" s="9"/>
      <c r="X1757" s="8"/>
      <c r="Y1757" s="8"/>
      <c r="Z1757" s="8"/>
      <c r="AA1757" s="8"/>
      <c r="AB1757" s="8"/>
      <c r="AC1757" s="8"/>
      <c r="AD1757" s="8"/>
      <c r="AE1757" s="8"/>
      <c r="AG1757" s="36"/>
      <c r="AH1757" s="36"/>
      <c r="AI1757" s="9"/>
      <c r="AJ1757" s="8"/>
      <c r="AK1757" s="8"/>
      <c r="AL1757" s="8"/>
      <c r="AM1757" s="8"/>
      <c r="AN1757" s="8"/>
      <c r="AO1757" s="8"/>
      <c r="AP1757" s="8"/>
      <c r="AQ1757" s="8"/>
      <c r="AS1757" s="36"/>
      <c r="AT1757" s="36"/>
      <c r="AU1757" s="9"/>
      <c r="AV1757" s="8"/>
      <c r="AW1757" s="8"/>
      <c r="AX1757" s="8"/>
      <c r="AY1757" s="8"/>
      <c r="AZ1757" s="8"/>
      <c r="BA1757" s="8"/>
      <c r="BB1757" s="8"/>
      <c r="BC1757" s="8"/>
    </row>
    <row r="1758" spans="1:55" x14ac:dyDescent="0.25">
      <c r="A1758" s="45">
        <v>72.3</v>
      </c>
      <c r="B1758" s="47" t="b">
        <v>1</v>
      </c>
      <c r="U1758" s="36"/>
      <c r="V1758" s="36"/>
      <c r="W1758" s="9"/>
      <c r="X1758" s="8"/>
      <c r="Y1758" s="8"/>
      <c r="Z1758" s="8"/>
      <c r="AA1758" s="8"/>
      <c r="AB1758" s="8"/>
      <c r="AC1758" s="8"/>
      <c r="AD1758" s="8"/>
      <c r="AE1758" s="8"/>
      <c r="AG1758" s="36"/>
      <c r="AH1758" s="36"/>
      <c r="AI1758" s="9"/>
      <c r="AJ1758" s="8"/>
      <c r="AK1758" s="8"/>
      <c r="AL1758" s="8"/>
      <c r="AM1758" s="8"/>
      <c r="AN1758" s="8"/>
      <c r="AO1758" s="8"/>
      <c r="AP1758" s="8"/>
      <c r="AQ1758" s="8"/>
      <c r="AS1758" s="36"/>
      <c r="AT1758" s="36"/>
      <c r="AU1758" s="9"/>
      <c r="AV1758" s="8"/>
      <c r="AW1758" s="8"/>
      <c r="AX1758" s="8"/>
      <c r="AY1758" s="8"/>
      <c r="AZ1758" s="8"/>
      <c r="BA1758" s="8"/>
      <c r="BB1758" s="8"/>
      <c r="BC1758" s="8"/>
    </row>
    <row r="1759" spans="1:55" x14ac:dyDescent="0.25">
      <c r="A1759" s="45">
        <v>71.8</v>
      </c>
      <c r="B1759" s="47" t="b">
        <v>1</v>
      </c>
      <c r="U1759" s="36"/>
      <c r="V1759" s="36"/>
      <c r="W1759" s="9"/>
      <c r="X1759" s="8"/>
      <c r="Y1759" s="8"/>
      <c r="Z1759" s="8"/>
      <c r="AA1759" s="8"/>
      <c r="AB1759" s="8"/>
      <c r="AC1759" s="8"/>
      <c r="AD1759" s="8"/>
      <c r="AE1759" s="8"/>
      <c r="AG1759" s="36"/>
      <c r="AH1759" s="36"/>
      <c r="AI1759" s="9"/>
      <c r="AJ1759" s="8"/>
      <c r="AK1759" s="8"/>
      <c r="AL1759" s="8"/>
      <c r="AM1759" s="8"/>
      <c r="AN1759" s="8"/>
      <c r="AO1759" s="8"/>
      <c r="AP1759" s="8"/>
      <c r="AQ1759" s="8"/>
      <c r="AS1759" s="36"/>
      <c r="AT1759" s="36"/>
      <c r="AU1759" s="9"/>
      <c r="AV1759" s="8"/>
      <c r="AW1759" s="8"/>
      <c r="AX1759" s="8"/>
      <c r="AY1759" s="8"/>
      <c r="AZ1759" s="8"/>
      <c r="BA1759" s="8"/>
      <c r="BB1759" s="8"/>
      <c r="BC1759" s="8"/>
    </row>
    <row r="1760" spans="1:55" x14ac:dyDescent="0.25">
      <c r="A1760" s="45">
        <v>71.400000000000006</v>
      </c>
      <c r="B1760" s="47" t="b">
        <v>1</v>
      </c>
      <c r="U1760" s="36"/>
      <c r="V1760" s="36"/>
      <c r="W1760" s="9"/>
      <c r="X1760" s="8"/>
      <c r="Y1760" s="8"/>
      <c r="Z1760" s="8"/>
      <c r="AA1760" s="8"/>
      <c r="AB1760" s="8"/>
      <c r="AC1760" s="8"/>
      <c r="AD1760" s="8"/>
      <c r="AE1760" s="8"/>
      <c r="AG1760" s="36"/>
      <c r="AH1760" s="36"/>
      <c r="AI1760" s="9"/>
      <c r="AJ1760" s="8"/>
      <c r="AK1760" s="8"/>
      <c r="AL1760" s="8"/>
      <c r="AM1760" s="8"/>
      <c r="AN1760" s="8"/>
      <c r="AO1760" s="8"/>
      <c r="AP1760" s="8"/>
      <c r="AQ1760" s="8"/>
      <c r="AS1760" s="36"/>
      <c r="AT1760" s="36"/>
      <c r="AU1760" s="9"/>
      <c r="AV1760" s="8"/>
      <c r="AW1760" s="8"/>
      <c r="AX1760" s="8"/>
      <c r="AY1760" s="8"/>
      <c r="AZ1760" s="8"/>
      <c r="BA1760" s="8"/>
      <c r="BB1760" s="8"/>
      <c r="BC1760" s="8"/>
    </row>
    <row r="1761" spans="1:55" x14ac:dyDescent="0.25">
      <c r="A1761" s="45">
        <v>71</v>
      </c>
      <c r="B1761" s="47" t="b">
        <v>1</v>
      </c>
      <c r="U1761" s="36"/>
      <c r="V1761" s="36"/>
      <c r="W1761" s="9"/>
      <c r="X1761" s="8"/>
      <c r="Y1761" s="8"/>
      <c r="Z1761" s="8"/>
      <c r="AA1761" s="8"/>
      <c r="AB1761" s="8"/>
      <c r="AC1761" s="8"/>
      <c r="AD1761" s="8"/>
      <c r="AE1761" s="8"/>
      <c r="AG1761" s="36"/>
      <c r="AH1761" s="36"/>
      <c r="AI1761" s="9"/>
      <c r="AJ1761" s="8"/>
      <c r="AK1761" s="8"/>
      <c r="AL1761" s="8"/>
      <c r="AM1761" s="8"/>
      <c r="AN1761" s="8"/>
      <c r="AO1761" s="8"/>
      <c r="AP1761" s="8"/>
      <c r="AQ1761" s="8"/>
      <c r="AS1761" s="36"/>
      <c r="AT1761" s="36"/>
      <c r="AU1761" s="9"/>
      <c r="AV1761" s="8"/>
      <c r="AW1761" s="8"/>
      <c r="AX1761" s="8"/>
      <c r="AY1761" s="8"/>
      <c r="AZ1761" s="8"/>
      <c r="BA1761" s="8"/>
      <c r="BB1761" s="8"/>
      <c r="BC1761" s="8"/>
    </row>
    <row r="1762" spans="1:55" x14ac:dyDescent="0.25">
      <c r="A1762" s="45">
        <v>77</v>
      </c>
      <c r="B1762" s="47" t="b">
        <v>1</v>
      </c>
      <c r="U1762" s="36"/>
      <c r="V1762" s="36"/>
      <c r="W1762" s="9"/>
      <c r="X1762" s="8"/>
      <c r="Y1762" s="8"/>
      <c r="Z1762" s="8"/>
      <c r="AA1762" s="8"/>
      <c r="AB1762" s="8"/>
      <c r="AC1762" s="8"/>
      <c r="AD1762" s="8"/>
      <c r="AE1762" s="8"/>
      <c r="AG1762" s="36"/>
      <c r="AH1762" s="36"/>
      <c r="AI1762" s="9"/>
      <c r="AJ1762" s="8"/>
      <c r="AK1762" s="8"/>
      <c r="AL1762" s="8"/>
      <c r="AM1762" s="8"/>
      <c r="AN1762" s="8"/>
      <c r="AO1762" s="8"/>
      <c r="AP1762" s="8"/>
      <c r="AQ1762" s="8"/>
      <c r="AS1762" s="36"/>
      <c r="AT1762" s="36"/>
      <c r="AU1762" s="9"/>
      <c r="AV1762" s="8"/>
      <c r="AW1762" s="8"/>
      <c r="AX1762" s="8"/>
      <c r="AY1762" s="8"/>
      <c r="AZ1762" s="8"/>
      <c r="BA1762" s="8"/>
      <c r="BB1762" s="8"/>
      <c r="BC1762" s="8"/>
    </row>
    <row r="1763" spans="1:55" x14ac:dyDescent="0.25">
      <c r="A1763" s="45">
        <v>72</v>
      </c>
      <c r="B1763" s="47" t="b">
        <v>1</v>
      </c>
      <c r="U1763" s="36"/>
      <c r="V1763" s="36"/>
      <c r="W1763" s="9"/>
      <c r="X1763" s="8"/>
      <c r="Y1763" s="8"/>
      <c r="Z1763" s="8"/>
      <c r="AA1763" s="8"/>
      <c r="AB1763" s="8"/>
      <c r="AC1763" s="8"/>
      <c r="AD1763" s="8"/>
      <c r="AE1763" s="8"/>
      <c r="AG1763" s="36"/>
      <c r="AH1763" s="36"/>
      <c r="AI1763" s="9"/>
      <c r="AJ1763" s="8"/>
      <c r="AK1763" s="8"/>
      <c r="AL1763" s="8"/>
      <c r="AM1763" s="8"/>
      <c r="AN1763" s="8"/>
      <c r="AO1763" s="8"/>
      <c r="AP1763" s="8"/>
      <c r="AQ1763" s="8"/>
      <c r="AS1763" s="36"/>
      <c r="AT1763" s="36"/>
      <c r="AU1763" s="9"/>
      <c r="AV1763" s="8"/>
      <c r="AW1763" s="8"/>
      <c r="AX1763" s="8"/>
      <c r="AY1763" s="8"/>
      <c r="AZ1763" s="8"/>
      <c r="BA1763" s="8"/>
      <c r="BB1763" s="8"/>
      <c r="BC1763" s="8"/>
    </row>
    <row r="1764" spans="1:55" x14ac:dyDescent="0.25">
      <c r="A1764" s="45">
        <v>69.900000000000006</v>
      </c>
      <c r="B1764" s="47" t="b">
        <v>1</v>
      </c>
      <c r="U1764" s="36"/>
      <c r="V1764" s="36"/>
      <c r="W1764" s="9"/>
      <c r="X1764" s="8"/>
      <c r="Y1764" s="8"/>
      <c r="Z1764" s="8"/>
      <c r="AA1764" s="8"/>
      <c r="AB1764" s="8"/>
      <c r="AC1764" s="8"/>
      <c r="AD1764" s="8"/>
      <c r="AE1764" s="8"/>
      <c r="AG1764" s="36"/>
      <c r="AH1764" s="36"/>
      <c r="AI1764" s="9"/>
      <c r="AJ1764" s="8"/>
      <c r="AK1764" s="8"/>
      <c r="AL1764" s="8"/>
      <c r="AM1764" s="8"/>
      <c r="AN1764" s="8"/>
      <c r="AO1764" s="8"/>
      <c r="AP1764" s="8"/>
      <c r="AQ1764" s="8"/>
      <c r="AS1764" s="36"/>
      <c r="AT1764" s="36"/>
      <c r="AU1764" s="9"/>
      <c r="AV1764" s="8"/>
      <c r="AW1764" s="8"/>
      <c r="AX1764" s="8"/>
      <c r="AY1764" s="8"/>
      <c r="AZ1764" s="8"/>
      <c r="BA1764" s="8"/>
      <c r="BB1764" s="8"/>
      <c r="BC1764" s="8"/>
    </row>
    <row r="1765" spans="1:55" x14ac:dyDescent="0.25">
      <c r="A1765" s="45">
        <v>69.5</v>
      </c>
      <c r="B1765" s="47" t="b">
        <v>1</v>
      </c>
      <c r="U1765" s="36"/>
      <c r="V1765" s="36"/>
      <c r="W1765" s="9"/>
      <c r="X1765" s="8"/>
      <c r="Y1765" s="8"/>
      <c r="Z1765" s="8"/>
      <c r="AA1765" s="8"/>
      <c r="AB1765" s="8"/>
      <c r="AC1765" s="8"/>
      <c r="AD1765" s="8"/>
      <c r="AE1765" s="8"/>
      <c r="AG1765" s="36"/>
      <c r="AH1765" s="36"/>
      <c r="AI1765" s="9"/>
      <c r="AJ1765" s="8"/>
      <c r="AK1765" s="8"/>
      <c r="AL1765" s="8"/>
      <c r="AM1765" s="8"/>
      <c r="AN1765" s="8"/>
      <c r="AO1765" s="8"/>
      <c r="AP1765" s="8"/>
      <c r="AQ1765" s="8"/>
      <c r="AS1765" s="36"/>
      <c r="AT1765" s="36"/>
      <c r="AU1765" s="9"/>
      <c r="AV1765" s="8"/>
      <c r="AW1765" s="8"/>
      <c r="AX1765" s="8"/>
      <c r="AY1765" s="8"/>
      <c r="AZ1765" s="8"/>
      <c r="BA1765" s="8"/>
      <c r="BB1765" s="8"/>
      <c r="BC1765" s="8"/>
    </row>
    <row r="1766" spans="1:55" x14ac:dyDescent="0.25">
      <c r="A1766" s="45">
        <v>69</v>
      </c>
      <c r="B1766" s="47" t="b">
        <v>1</v>
      </c>
      <c r="U1766" s="36"/>
      <c r="V1766" s="36"/>
      <c r="W1766" s="9"/>
      <c r="X1766" s="8"/>
      <c r="Y1766" s="8"/>
      <c r="Z1766" s="8"/>
      <c r="AA1766" s="8"/>
      <c r="AB1766" s="8"/>
      <c r="AC1766" s="8"/>
      <c r="AD1766" s="8"/>
      <c r="AE1766" s="8"/>
      <c r="AG1766" s="36"/>
      <c r="AH1766" s="36"/>
      <c r="AI1766" s="9"/>
      <c r="AJ1766" s="8"/>
      <c r="AK1766" s="8"/>
      <c r="AL1766" s="8"/>
      <c r="AM1766" s="8"/>
      <c r="AN1766" s="8"/>
      <c r="AO1766" s="8"/>
      <c r="AP1766" s="8"/>
      <c r="AQ1766" s="8"/>
      <c r="AS1766" s="36"/>
      <c r="AT1766" s="36"/>
      <c r="AU1766" s="9"/>
      <c r="AV1766" s="8"/>
      <c r="AW1766" s="8"/>
      <c r="AX1766" s="8"/>
      <c r="AY1766" s="8"/>
      <c r="AZ1766" s="8"/>
      <c r="BA1766" s="8"/>
      <c r="BB1766" s="8"/>
      <c r="BC1766" s="8"/>
    </row>
    <row r="1767" spans="1:55" x14ac:dyDescent="0.25">
      <c r="A1767" s="45">
        <v>68.599999999999994</v>
      </c>
      <c r="B1767" s="47" t="b">
        <v>1</v>
      </c>
      <c r="U1767" s="36"/>
      <c r="V1767" s="36"/>
      <c r="W1767" s="9"/>
      <c r="X1767" s="8"/>
      <c r="Y1767" s="8"/>
      <c r="Z1767" s="8"/>
      <c r="AA1767" s="8"/>
      <c r="AB1767" s="8"/>
      <c r="AC1767" s="8"/>
      <c r="AD1767" s="8"/>
      <c r="AE1767" s="8"/>
      <c r="AG1767" s="36"/>
      <c r="AH1767" s="36"/>
      <c r="AI1767" s="9"/>
      <c r="AJ1767" s="8"/>
      <c r="AK1767" s="8"/>
      <c r="AL1767" s="8"/>
      <c r="AM1767" s="8"/>
      <c r="AN1767" s="8"/>
      <c r="AO1767" s="8"/>
      <c r="AP1767" s="8"/>
      <c r="AQ1767" s="8"/>
      <c r="AS1767" s="36"/>
      <c r="AT1767" s="36"/>
      <c r="AU1767" s="9"/>
      <c r="AV1767" s="8"/>
      <c r="AW1767" s="8"/>
      <c r="AX1767" s="8"/>
      <c r="AY1767" s="8"/>
      <c r="AZ1767" s="8"/>
      <c r="BA1767" s="8"/>
      <c r="BB1767" s="8"/>
      <c r="BC1767" s="8"/>
    </row>
    <row r="1768" spans="1:55" x14ac:dyDescent="0.25">
      <c r="A1768" s="45">
        <v>57.6</v>
      </c>
      <c r="B1768" s="47" t="b">
        <v>1</v>
      </c>
      <c r="U1768" s="36"/>
      <c r="V1768" s="36"/>
      <c r="W1768" s="9"/>
      <c r="X1768" s="8"/>
      <c r="Y1768" s="8"/>
      <c r="Z1768" s="8"/>
      <c r="AA1768" s="8"/>
      <c r="AB1768" s="8"/>
      <c r="AC1768" s="8"/>
      <c r="AD1768" s="8"/>
      <c r="AE1768" s="8"/>
      <c r="AG1768" s="36"/>
      <c r="AH1768" s="36"/>
      <c r="AI1768" s="9"/>
      <c r="AJ1768" s="8"/>
      <c r="AK1768" s="8"/>
      <c r="AL1768" s="8"/>
      <c r="AM1768" s="8"/>
      <c r="AN1768" s="8"/>
      <c r="AO1768" s="8"/>
      <c r="AP1768" s="8"/>
      <c r="AQ1768" s="8"/>
      <c r="AS1768" s="36"/>
      <c r="AT1768" s="36"/>
      <c r="AU1768" s="9"/>
      <c r="AV1768" s="8"/>
      <c r="AW1768" s="8"/>
      <c r="AX1768" s="8"/>
      <c r="AY1768" s="8"/>
      <c r="AZ1768" s="8"/>
      <c r="BA1768" s="8"/>
      <c r="BB1768" s="8"/>
      <c r="BC1768" s="8"/>
    </row>
    <row r="1769" spans="1:55" x14ac:dyDescent="0.25">
      <c r="A1769" s="45">
        <v>56.7</v>
      </c>
      <c r="B1769" s="47" t="b">
        <v>1</v>
      </c>
      <c r="U1769" s="36"/>
      <c r="V1769" s="36"/>
      <c r="W1769" s="9"/>
      <c r="X1769" s="8"/>
      <c r="Y1769" s="8"/>
      <c r="Z1769" s="8"/>
      <c r="AA1769" s="8"/>
      <c r="AB1769" s="8"/>
      <c r="AC1769" s="8"/>
      <c r="AD1769" s="8"/>
      <c r="AE1769" s="8"/>
      <c r="AG1769" s="36"/>
      <c r="AH1769" s="36"/>
      <c r="AI1769" s="9"/>
      <c r="AJ1769" s="8"/>
      <c r="AK1769" s="8"/>
      <c r="AL1769" s="8"/>
      <c r="AM1769" s="8"/>
      <c r="AN1769" s="8"/>
      <c r="AO1769" s="8"/>
      <c r="AP1769" s="8"/>
      <c r="AQ1769" s="8"/>
      <c r="AS1769" s="36"/>
      <c r="AT1769" s="36"/>
      <c r="AU1769" s="9"/>
      <c r="AV1769" s="8"/>
      <c r="AW1769" s="8"/>
      <c r="AX1769" s="8"/>
      <c r="AY1769" s="8"/>
      <c r="AZ1769" s="8"/>
      <c r="BA1769" s="8"/>
      <c r="BB1769" s="8"/>
      <c r="BC1769" s="8"/>
    </row>
    <row r="1770" spans="1:55" x14ac:dyDescent="0.25">
      <c r="A1770" s="45">
        <v>55.3</v>
      </c>
      <c r="B1770" s="47" t="b">
        <v>1</v>
      </c>
      <c r="U1770" s="36"/>
      <c r="V1770" s="36"/>
      <c r="W1770" s="9"/>
      <c r="X1770" s="8"/>
      <c r="Y1770" s="8"/>
      <c r="Z1770" s="8"/>
      <c r="AA1770" s="8"/>
      <c r="AB1770" s="8"/>
      <c r="AC1770" s="8"/>
      <c r="AD1770" s="8"/>
      <c r="AE1770" s="8"/>
      <c r="AG1770" s="36"/>
      <c r="AH1770" s="36"/>
      <c r="AI1770" s="9"/>
      <c r="AJ1770" s="8"/>
      <c r="AK1770" s="8"/>
      <c r="AL1770" s="8"/>
      <c r="AM1770" s="8"/>
      <c r="AN1770" s="8"/>
      <c r="AO1770" s="8"/>
      <c r="AP1770" s="8"/>
      <c r="AQ1770" s="8"/>
      <c r="AS1770" s="36"/>
      <c r="AT1770" s="36"/>
      <c r="AU1770" s="9"/>
      <c r="AV1770" s="8"/>
      <c r="AW1770" s="8"/>
      <c r="AX1770" s="8"/>
      <c r="AY1770" s="8"/>
      <c r="AZ1770" s="8"/>
      <c r="BA1770" s="8"/>
      <c r="BB1770" s="8"/>
      <c r="BC1770" s="8"/>
    </row>
    <row r="1771" spans="1:55" x14ac:dyDescent="0.25">
      <c r="A1771" s="45">
        <v>54.8</v>
      </c>
      <c r="B1771" s="47" t="b">
        <v>1</v>
      </c>
      <c r="U1771" s="36"/>
      <c r="V1771" s="36"/>
      <c r="W1771" s="9"/>
      <c r="X1771" s="8"/>
      <c r="Y1771" s="8"/>
      <c r="Z1771" s="8"/>
      <c r="AA1771" s="8"/>
      <c r="AB1771" s="8"/>
      <c r="AC1771" s="8"/>
      <c r="AD1771" s="8"/>
      <c r="AE1771" s="8"/>
      <c r="AG1771" s="36"/>
      <c r="AH1771" s="36"/>
      <c r="AI1771" s="9"/>
      <c r="AJ1771" s="8"/>
      <c r="AK1771" s="8"/>
      <c r="AL1771" s="8"/>
      <c r="AM1771" s="8"/>
      <c r="AN1771" s="8"/>
      <c r="AO1771" s="8"/>
      <c r="AP1771" s="8"/>
      <c r="AQ1771" s="8"/>
      <c r="AS1771" s="36"/>
      <c r="AT1771" s="36"/>
      <c r="AU1771" s="9"/>
      <c r="AV1771" s="8"/>
      <c r="AW1771" s="8"/>
      <c r="AX1771" s="8"/>
      <c r="AY1771" s="8"/>
      <c r="AZ1771" s="8"/>
      <c r="BA1771" s="8"/>
      <c r="BB1771" s="8"/>
      <c r="BC1771" s="8"/>
    </row>
    <row r="1772" spans="1:55" x14ac:dyDescent="0.25">
      <c r="A1772" s="45">
        <v>54.3</v>
      </c>
      <c r="B1772" s="47" t="b">
        <v>1</v>
      </c>
      <c r="U1772" s="36"/>
      <c r="V1772" s="36"/>
      <c r="W1772" s="9"/>
      <c r="X1772" s="8"/>
      <c r="Y1772" s="8"/>
      <c r="Z1772" s="8"/>
      <c r="AA1772" s="8"/>
      <c r="AB1772" s="8"/>
      <c r="AC1772" s="8"/>
      <c r="AD1772" s="8"/>
      <c r="AE1772" s="8"/>
      <c r="AG1772" s="36"/>
      <c r="AH1772" s="36"/>
      <c r="AI1772" s="9"/>
      <c r="AJ1772" s="8"/>
      <c r="AK1772" s="8"/>
      <c r="AL1772" s="8"/>
      <c r="AM1772" s="8"/>
      <c r="AN1772" s="8"/>
      <c r="AO1772" s="8"/>
      <c r="AP1772" s="8"/>
      <c r="AQ1772" s="8"/>
      <c r="AS1772" s="36"/>
      <c r="AT1772" s="36"/>
      <c r="AU1772" s="9"/>
      <c r="AV1772" s="8"/>
      <c r="AW1772" s="8"/>
      <c r="AX1772" s="8"/>
      <c r="AY1772" s="8"/>
      <c r="AZ1772" s="8"/>
      <c r="BA1772" s="8"/>
      <c r="BB1772" s="8"/>
      <c r="BC1772" s="8"/>
    </row>
    <row r="1773" spans="1:55" x14ac:dyDescent="0.25">
      <c r="A1773" s="45">
        <v>54</v>
      </c>
      <c r="B1773" s="47" t="b">
        <v>1</v>
      </c>
      <c r="U1773" s="36"/>
      <c r="V1773" s="36"/>
      <c r="W1773" s="9"/>
      <c r="X1773" s="8"/>
      <c r="Y1773" s="8"/>
      <c r="Z1773" s="8"/>
      <c r="AA1773" s="8"/>
      <c r="AB1773" s="8"/>
      <c r="AC1773" s="8"/>
      <c r="AD1773" s="8"/>
      <c r="AE1773" s="8"/>
      <c r="AG1773" s="36"/>
      <c r="AH1773" s="36"/>
      <c r="AI1773" s="9"/>
      <c r="AJ1773" s="8"/>
      <c r="AK1773" s="8"/>
      <c r="AL1773" s="8"/>
      <c r="AM1773" s="8"/>
      <c r="AN1773" s="8"/>
      <c r="AO1773" s="8"/>
      <c r="AP1773" s="8"/>
      <c r="AQ1773" s="8"/>
      <c r="AS1773" s="36"/>
      <c r="AT1773" s="36"/>
      <c r="AU1773" s="9"/>
      <c r="AV1773" s="8"/>
      <c r="AW1773" s="8"/>
      <c r="AX1773" s="8"/>
      <c r="AY1773" s="8"/>
      <c r="AZ1773" s="8"/>
      <c r="BA1773" s="8"/>
      <c r="BB1773" s="8"/>
      <c r="BC1773" s="8"/>
    </row>
    <row r="1774" spans="1:55" x14ac:dyDescent="0.25">
      <c r="A1774" s="45">
        <v>53.8</v>
      </c>
      <c r="B1774" s="47" t="b">
        <v>1</v>
      </c>
      <c r="U1774" s="36"/>
      <c r="V1774" s="36"/>
      <c r="W1774" s="9"/>
      <c r="X1774" s="8"/>
      <c r="Y1774" s="8"/>
      <c r="Z1774" s="8"/>
      <c r="AA1774" s="8"/>
      <c r="AB1774" s="8"/>
      <c r="AC1774" s="8"/>
      <c r="AD1774" s="8"/>
      <c r="AE1774" s="8"/>
      <c r="AG1774" s="36"/>
      <c r="AH1774" s="36"/>
      <c r="AI1774" s="9"/>
      <c r="AJ1774" s="8"/>
      <c r="AK1774" s="8"/>
      <c r="AL1774" s="8"/>
      <c r="AM1774" s="8"/>
      <c r="AN1774" s="8"/>
      <c r="AO1774" s="8"/>
      <c r="AP1774" s="8"/>
      <c r="AQ1774" s="8"/>
      <c r="AS1774" s="36"/>
      <c r="AT1774" s="36"/>
      <c r="AU1774" s="9"/>
      <c r="AV1774" s="8"/>
      <c r="AW1774" s="8"/>
      <c r="AX1774" s="8"/>
      <c r="AY1774" s="8"/>
      <c r="AZ1774" s="8"/>
      <c r="BA1774" s="8"/>
      <c r="BB1774" s="8"/>
      <c r="BC1774" s="8"/>
    </row>
    <row r="1775" spans="1:55" x14ac:dyDescent="0.25">
      <c r="A1775" s="45">
        <v>53.2</v>
      </c>
      <c r="B1775" s="47" t="b">
        <v>1</v>
      </c>
      <c r="U1775" s="36"/>
      <c r="V1775" s="36"/>
      <c r="W1775" s="9"/>
      <c r="X1775" s="8"/>
      <c r="Y1775" s="8"/>
      <c r="Z1775" s="8"/>
      <c r="AA1775" s="8"/>
      <c r="AB1775" s="8"/>
      <c r="AC1775" s="8"/>
      <c r="AD1775" s="8"/>
      <c r="AE1775" s="8"/>
      <c r="AG1775" s="36"/>
      <c r="AH1775" s="36"/>
      <c r="AI1775" s="9"/>
      <c r="AJ1775" s="8"/>
      <c r="AK1775" s="8"/>
      <c r="AL1775" s="8"/>
      <c r="AM1775" s="8"/>
      <c r="AN1775" s="8"/>
      <c r="AO1775" s="8"/>
      <c r="AP1775" s="8"/>
      <c r="AQ1775" s="8"/>
      <c r="AS1775" s="36"/>
      <c r="AT1775" s="36"/>
      <c r="AU1775" s="9"/>
      <c r="AV1775" s="8"/>
      <c r="AW1775" s="8"/>
      <c r="AX1775" s="8"/>
      <c r="AY1775" s="8"/>
      <c r="AZ1775" s="8"/>
      <c r="BA1775" s="8"/>
      <c r="BB1775" s="8"/>
      <c r="BC1775" s="8"/>
    </row>
    <row r="1776" spans="1:55" x14ac:dyDescent="0.25">
      <c r="A1776" s="45">
        <v>52.1</v>
      </c>
      <c r="B1776" s="47" t="b">
        <v>1</v>
      </c>
      <c r="U1776" s="36"/>
      <c r="V1776" s="36"/>
      <c r="W1776" s="9"/>
      <c r="X1776" s="8"/>
      <c r="Y1776" s="8"/>
      <c r="Z1776" s="8"/>
      <c r="AA1776" s="8"/>
      <c r="AB1776" s="8"/>
      <c r="AC1776" s="8"/>
      <c r="AD1776" s="8"/>
      <c r="AE1776" s="8"/>
      <c r="AG1776" s="36"/>
      <c r="AH1776" s="36"/>
      <c r="AI1776" s="9"/>
      <c r="AJ1776" s="8"/>
      <c r="AK1776" s="8"/>
      <c r="AL1776" s="8"/>
      <c r="AM1776" s="8"/>
      <c r="AN1776" s="8"/>
      <c r="AO1776" s="8"/>
      <c r="AP1776" s="8"/>
      <c r="AQ1776" s="8"/>
      <c r="AS1776" s="36"/>
      <c r="AT1776" s="36"/>
      <c r="AU1776" s="9"/>
      <c r="AV1776" s="8"/>
      <c r="AW1776" s="8"/>
      <c r="AX1776" s="8"/>
      <c r="AY1776" s="8"/>
      <c r="AZ1776" s="8"/>
      <c r="BA1776" s="8"/>
      <c r="BB1776" s="8"/>
      <c r="BC1776" s="8"/>
    </row>
    <row r="1777" spans="1:55" x14ac:dyDescent="0.25">
      <c r="A1777" s="45">
        <v>51.2</v>
      </c>
      <c r="B1777" s="47" t="b">
        <v>1</v>
      </c>
      <c r="U1777" s="36"/>
      <c r="V1777" s="36"/>
      <c r="W1777" s="9"/>
      <c r="X1777" s="8"/>
      <c r="Y1777" s="8"/>
      <c r="Z1777" s="8"/>
      <c r="AA1777" s="8"/>
      <c r="AB1777" s="8"/>
      <c r="AC1777" s="8"/>
      <c r="AD1777" s="8"/>
      <c r="AE1777" s="8"/>
      <c r="AG1777" s="36"/>
      <c r="AH1777" s="36"/>
      <c r="AI1777" s="9"/>
      <c r="AJ1777" s="8"/>
      <c r="AK1777" s="8"/>
      <c r="AL1777" s="8"/>
      <c r="AM1777" s="8"/>
      <c r="AN1777" s="8"/>
      <c r="AO1777" s="8"/>
      <c r="AP1777" s="8"/>
      <c r="AQ1777" s="8"/>
      <c r="AS1777" s="36"/>
      <c r="AT1777" s="36"/>
      <c r="AU1777" s="9"/>
      <c r="AV1777" s="8"/>
      <c r="AW1777" s="8"/>
      <c r="AX1777" s="8"/>
      <c r="AY1777" s="8"/>
      <c r="AZ1777" s="8"/>
      <c r="BA1777" s="8"/>
      <c r="BB1777" s="8"/>
      <c r="BC1777" s="8"/>
    </row>
    <row r="1778" spans="1:55" x14ac:dyDescent="0.25">
      <c r="A1778" s="45">
        <v>58</v>
      </c>
      <c r="B1778" s="47" t="b">
        <v>1</v>
      </c>
      <c r="U1778" s="36"/>
      <c r="V1778" s="36"/>
      <c r="W1778" s="9"/>
      <c r="X1778" s="8"/>
      <c r="Y1778" s="8"/>
      <c r="Z1778" s="8"/>
      <c r="AA1778" s="8"/>
      <c r="AB1778" s="8"/>
      <c r="AC1778" s="8"/>
      <c r="AD1778" s="8"/>
      <c r="AE1778" s="8"/>
      <c r="AG1778" s="36"/>
      <c r="AH1778" s="36"/>
      <c r="AI1778" s="9"/>
      <c r="AJ1778" s="8"/>
      <c r="AK1778" s="8"/>
      <c r="AL1778" s="8"/>
      <c r="AM1778" s="8"/>
      <c r="AN1778" s="8"/>
      <c r="AO1778" s="8"/>
      <c r="AP1778" s="8"/>
      <c r="AQ1778" s="8"/>
      <c r="AS1778" s="36"/>
      <c r="AT1778" s="36"/>
      <c r="AU1778" s="9"/>
      <c r="AV1778" s="8"/>
      <c r="AW1778" s="8"/>
      <c r="AX1778" s="8"/>
      <c r="AY1778" s="8"/>
      <c r="AZ1778" s="8"/>
      <c r="BA1778" s="8"/>
      <c r="BB1778" s="8"/>
      <c r="BC1778" s="8"/>
    </row>
    <row r="1779" spans="1:55" x14ac:dyDescent="0.25">
      <c r="A1779" s="45">
        <v>54</v>
      </c>
      <c r="B1779" s="47" t="b">
        <v>1</v>
      </c>
      <c r="U1779" s="36"/>
      <c r="V1779" s="36"/>
      <c r="W1779" s="9"/>
      <c r="X1779" s="8"/>
      <c r="Y1779" s="8"/>
      <c r="Z1779" s="8"/>
      <c r="AA1779" s="8"/>
      <c r="AB1779" s="8"/>
      <c r="AC1779" s="8"/>
      <c r="AD1779" s="8"/>
      <c r="AE1779" s="8"/>
      <c r="AG1779" s="36"/>
      <c r="AH1779" s="36"/>
      <c r="AI1779" s="9"/>
      <c r="AJ1779" s="8"/>
      <c r="AK1779" s="8"/>
      <c r="AL1779" s="8"/>
      <c r="AM1779" s="8"/>
      <c r="AN1779" s="8"/>
      <c r="AO1779" s="8"/>
      <c r="AP1779" s="8"/>
      <c r="AQ1779" s="8"/>
      <c r="AS1779" s="36"/>
      <c r="AT1779" s="36"/>
      <c r="AU1779" s="9"/>
      <c r="AV1779" s="8"/>
      <c r="AW1779" s="8"/>
      <c r="AX1779" s="8"/>
      <c r="AY1779" s="8"/>
      <c r="AZ1779" s="8"/>
      <c r="BA1779" s="8"/>
      <c r="BB1779" s="8"/>
      <c r="BC1779" s="8"/>
    </row>
    <row r="1780" spans="1:55" x14ac:dyDescent="0.25">
      <c r="A1780" s="45">
        <v>51</v>
      </c>
      <c r="B1780" s="47" t="b">
        <v>1</v>
      </c>
      <c r="U1780" s="36"/>
      <c r="V1780" s="36"/>
      <c r="W1780" s="9"/>
      <c r="X1780" s="8"/>
      <c r="Y1780" s="8"/>
      <c r="Z1780" s="8"/>
      <c r="AA1780" s="8"/>
      <c r="AB1780" s="8"/>
      <c r="AC1780" s="8"/>
      <c r="AD1780" s="8"/>
      <c r="AE1780" s="8"/>
      <c r="AG1780" s="36"/>
      <c r="AH1780" s="36"/>
      <c r="AI1780" s="9"/>
      <c r="AJ1780" s="8"/>
      <c r="AK1780" s="8"/>
      <c r="AL1780" s="8"/>
      <c r="AM1780" s="8"/>
      <c r="AN1780" s="8"/>
      <c r="AO1780" s="8"/>
      <c r="AP1780" s="8"/>
      <c r="AQ1780" s="8"/>
      <c r="AS1780" s="36"/>
      <c r="AT1780" s="36"/>
      <c r="AU1780" s="9"/>
      <c r="AV1780" s="8"/>
      <c r="AW1780" s="8"/>
      <c r="AX1780" s="8"/>
      <c r="AY1780" s="8"/>
      <c r="AZ1780" s="8"/>
      <c r="BA1780" s="8"/>
      <c r="BB1780" s="8"/>
      <c r="BC1780" s="8"/>
    </row>
    <row r="1781" spans="1:55" x14ac:dyDescent="0.25">
      <c r="A1781" s="45">
        <v>49.8</v>
      </c>
      <c r="B1781" s="47" t="b">
        <v>1</v>
      </c>
      <c r="U1781" s="36"/>
      <c r="V1781" s="36"/>
      <c r="W1781" s="9"/>
      <c r="X1781" s="8"/>
      <c r="Y1781" s="8"/>
      <c r="Z1781" s="8"/>
      <c r="AA1781" s="8"/>
      <c r="AB1781" s="8"/>
      <c r="AC1781" s="8"/>
      <c r="AD1781" s="8"/>
      <c r="AE1781" s="8"/>
      <c r="AG1781" s="36"/>
      <c r="AH1781" s="36"/>
      <c r="AI1781" s="9"/>
      <c r="AJ1781" s="8"/>
      <c r="AK1781" s="8"/>
      <c r="AL1781" s="8"/>
      <c r="AM1781" s="8"/>
      <c r="AN1781" s="8"/>
      <c r="AO1781" s="8"/>
      <c r="AP1781" s="8"/>
      <c r="AQ1781" s="8"/>
      <c r="AS1781" s="36"/>
      <c r="AT1781" s="36"/>
      <c r="AU1781" s="9"/>
      <c r="AV1781" s="8"/>
      <c r="AW1781" s="8"/>
      <c r="AX1781" s="8"/>
      <c r="AY1781" s="8"/>
      <c r="AZ1781" s="8"/>
      <c r="BA1781" s="8"/>
      <c r="BB1781" s="8"/>
      <c r="BC1781" s="8"/>
    </row>
    <row r="1782" spans="1:55" x14ac:dyDescent="0.25">
      <c r="A1782" s="45">
        <v>49.5</v>
      </c>
      <c r="B1782" s="47" t="b">
        <v>1</v>
      </c>
      <c r="U1782" s="36"/>
      <c r="V1782" s="36"/>
      <c r="W1782" s="9"/>
      <c r="X1782" s="8"/>
      <c r="Y1782" s="8"/>
      <c r="Z1782" s="8"/>
      <c r="AA1782" s="8"/>
      <c r="AB1782" s="8"/>
      <c r="AC1782" s="8"/>
      <c r="AD1782" s="8"/>
      <c r="AE1782" s="8"/>
      <c r="AG1782" s="36"/>
      <c r="AH1782" s="36"/>
      <c r="AI1782" s="9"/>
      <c r="AJ1782" s="8"/>
      <c r="AK1782" s="8"/>
      <c r="AL1782" s="8"/>
      <c r="AM1782" s="8"/>
      <c r="AN1782" s="8"/>
      <c r="AO1782" s="8"/>
      <c r="AP1782" s="8"/>
      <c r="AQ1782" s="8"/>
      <c r="AS1782" s="36"/>
      <c r="AT1782" s="36"/>
      <c r="AU1782" s="9"/>
      <c r="AV1782" s="8"/>
      <c r="AW1782" s="8"/>
      <c r="AX1782" s="8"/>
      <c r="AY1782" s="8"/>
      <c r="AZ1782" s="8"/>
      <c r="BA1782" s="8"/>
      <c r="BB1782" s="8"/>
      <c r="BC1782" s="8"/>
    </row>
    <row r="1783" spans="1:55" x14ac:dyDescent="0.25">
      <c r="A1783" s="45">
        <v>49</v>
      </c>
      <c r="B1783" s="47" t="b">
        <v>1</v>
      </c>
      <c r="U1783" s="36"/>
      <c r="V1783" s="36"/>
      <c r="W1783" s="9"/>
      <c r="X1783" s="8"/>
      <c r="Y1783" s="8"/>
      <c r="Z1783" s="8"/>
      <c r="AA1783" s="8"/>
      <c r="AB1783" s="8"/>
      <c r="AC1783" s="8"/>
      <c r="AD1783" s="8"/>
      <c r="AE1783" s="8"/>
      <c r="AG1783" s="36"/>
      <c r="AH1783" s="36"/>
      <c r="AI1783" s="9"/>
      <c r="AJ1783" s="8"/>
      <c r="AK1783" s="8"/>
      <c r="AL1783" s="8"/>
      <c r="AM1783" s="8"/>
      <c r="AN1783" s="8"/>
      <c r="AO1783" s="8"/>
      <c r="AP1783" s="8"/>
      <c r="AQ1783" s="8"/>
      <c r="AS1783" s="36"/>
      <c r="AT1783" s="36"/>
      <c r="AU1783" s="9"/>
      <c r="AV1783" s="8"/>
      <c r="AW1783" s="8"/>
      <c r="AX1783" s="8"/>
      <c r="AY1783" s="8"/>
      <c r="AZ1783" s="8"/>
      <c r="BA1783" s="8"/>
      <c r="BB1783" s="8"/>
      <c r="BC1783" s="8"/>
    </row>
    <row r="1784" spans="1:55" x14ac:dyDescent="0.25">
      <c r="A1784" s="45">
        <v>66.599999999999994</v>
      </c>
      <c r="B1784" s="47" t="b">
        <v>1</v>
      </c>
      <c r="U1784" s="36"/>
      <c r="V1784" s="36"/>
      <c r="W1784" s="9"/>
      <c r="X1784" s="8"/>
      <c r="Y1784" s="8"/>
      <c r="Z1784" s="8"/>
      <c r="AA1784" s="8"/>
      <c r="AB1784" s="8"/>
      <c r="AC1784" s="8"/>
      <c r="AD1784" s="8"/>
      <c r="AE1784" s="8"/>
      <c r="AG1784" s="36"/>
      <c r="AH1784" s="36"/>
      <c r="AI1784" s="9"/>
      <c r="AJ1784" s="8"/>
      <c r="AK1784" s="8"/>
      <c r="AL1784" s="8"/>
      <c r="AM1784" s="8"/>
      <c r="AN1784" s="8"/>
      <c r="AO1784" s="8"/>
      <c r="AP1784" s="8"/>
      <c r="AQ1784" s="8"/>
      <c r="AS1784" s="36"/>
      <c r="AT1784" s="36"/>
      <c r="AU1784" s="9"/>
      <c r="AV1784" s="8"/>
      <c r="AW1784" s="8"/>
      <c r="AX1784" s="8"/>
      <c r="AY1784" s="8"/>
      <c r="AZ1784" s="8"/>
      <c r="BA1784" s="8"/>
      <c r="BB1784" s="8"/>
      <c r="BC1784" s="8"/>
    </row>
    <row r="1785" spans="1:55" x14ac:dyDescent="0.25">
      <c r="A1785" s="45">
        <v>66.400000000000006</v>
      </c>
      <c r="B1785" s="47" t="b">
        <v>1</v>
      </c>
      <c r="U1785" s="36"/>
      <c r="V1785" s="36"/>
      <c r="W1785" s="9"/>
      <c r="X1785" s="8"/>
      <c r="Y1785" s="8"/>
      <c r="Z1785" s="8"/>
      <c r="AA1785" s="8"/>
      <c r="AB1785" s="8"/>
      <c r="AC1785" s="8"/>
      <c r="AD1785" s="8"/>
      <c r="AE1785" s="8"/>
      <c r="AG1785" s="36"/>
      <c r="AH1785" s="36"/>
      <c r="AI1785" s="9"/>
      <c r="AJ1785" s="8"/>
      <c r="AK1785" s="8"/>
      <c r="AL1785" s="8"/>
      <c r="AM1785" s="8"/>
      <c r="AN1785" s="8"/>
      <c r="AO1785" s="8"/>
      <c r="AP1785" s="8"/>
      <c r="AQ1785" s="8"/>
      <c r="AS1785" s="36"/>
      <c r="AT1785" s="36"/>
      <c r="AU1785" s="9"/>
      <c r="AV1785" s="8"/>
      <c r="AW1785" s="8"/>
      <c r="AX1785" s="8"/>
      <c r="AY1785" s="8"/>
      <c r="AZ1785" s="8"/>
      <c r="BA1785" s="8"/>
      <c r="BB1785" s="8"/>
      <c r="BC1785" s="8"/>
    </row>
    <row r="1786" spans="1:55" x14ac:dyDescent="0.25">
      <c r="A1786" s="45">
        <v>66.2</v>
      </c>
      <c r="B1786" s="47" t="b">
        <v>1</v>
      </c>
      <c r="U1786" s="36"/>
      <c r="V1786" s="36"/>
      <c r="W1786" s="9"/>
      <c r="X1786" s="8"/>
      <c r="Y1786" s="8"/>
      <c r="Z1786" s="8"/>
      <c r="AA1786" s="8"/>
      <c r="AB1786" s="8"/>
      <c r="AC1786" s="8"/>
      <c r="AD1786" s="8"/>
      <c r="AE1786" s="8"/>
      <c r="AG1786" s="36"/>
      <c r="AH1786" s="36"/>
      <c r="AI1786" s="9"/>
      <c r="AJ1786" s="8"/>
      <c r="AK1786" s="8"/>
      <c r="AL1786" s="8"/>
      <c r="AM1786" s="8"/>
      <c r="AN1786" s="8"/>
      <c r="AO1786" s="8"/>
      <c r="AP1786" s="8"/>
      <c r="AQ1786" s="8"/>
      <c r="AS1786" s="36"/>
      <c r="AT1786" s="36"/>
      <c r="AU1786" s="9"/>
      <c r="AV1786" s="8"/>
      <c r="AW1786" s="8"/>
      <c r="AX1786" s="8"/>
      <c r="AY1786" s="8"/>
      <c r="AZ1786" s="8"/>
      <c r="BA1786" s="8"/>
      <c r="BB1786" s="8"/>
      <c r="BC1786" s="8"/>
    </row>
    <row r="1787" spans="1:55" x14ac:dyDescent="0.25">
      <c r="A1787" s="45">
        <v>65.900000000000006</v>
      </c>
      <c r="B1787" s="47" t="b">
        <v>1</v>
      </c>
      <c r="U1787" s="36"/>
      <c r="V1787" s="36"/>
      <c r="W1787" s="9"/>
      <c r="X1787" s="8"/>
      <c r="Y1787" s="8"/>
      <c r="Z1787" s="8"/>
      <c r="AA1787" s="8"/>
      <c r="AB1787" s="8"/>
      <c r="AC1787" s="8"/>
      <c r="AD1787" s="8"/>
      <c r="AE1787" s="8"/>
      <c r="AG1787" s="36"/>
      <c r="AH1787" s="36"/>
      <c r="AI1787" s="9"/>
      <c r="AJ1787" s="8"/>
      <c r="AK1787" s="8"/>
      <c r="AL1787" s="8"/>
      <c r="AM1787" s="8"/>
      <c r="AN1787" s="8"/>
      <c r="AO1787" s="8"/>
      <c r="AP1787" s="8"/>
      <c r="AQ1787" s="8"/>
      <c r="AS1787" s="36"/>
      <c r="AT1787" s="36"/>
      <c r="AU1787" s="9"/>
      <c r="AV1787" s="8"/>
      <c r="AW1787" s="8"/>
      <c r="AX1787" s="8"/>
      <c r="AY1787" s="8"/>
      <c r="AZ1787" s="8"/>
      <c r="BA1787" s="8"/>
      <c r="BB1787" s="8"/>
      <c r="BC1787" s="8"/>
    </row>
    <row r="1788" spans="1:55" x14ac:dyDescent="0.25">
      <c r="A1788" s="45">
        <v>65.599999999999994</v>
      </c>
      <c r="B1788" s="47" t="b">
        <v>1</v>
      </c>
      <c r="U1788" s="36"/>
      <c r="V1788" s="36"/>
      <c r="W1788" s="9"/>
      <c r="X1788" s="8"/>
      <c r="Y1788" s="8"/>
      <c r="Z1788" s="8"/>
      <c r="AA1788" s="8"/>
      <c r="AB1788" s="8"/>
      <c r="AC1788" s="8"/>
      <c r="AD1788" s="8"/>
      <c r="AE1788" s="8"/>
      <c r="AG1788" s="36"/>
      <c r="AH1788" s="36"/>
      <c r="AI1788" s="9"/>
      <c r="AJ1788" s="8"/>
      <c r="AK1788" s="8"/>
      <c r="AL1788" s="8"/>
      <c r="AM1788" s="8"/>
      <c r="AN1788" s="8"/>
      <c r="AO1788" s="8"/>
      <c r="AP1788" s="8"/>
      <c r="AQ1788" s="8"/>
      <c r="AS1788" s="36"/>
      <c r="AT1788" s="36"/>
      <c r="AU1788" s="9"/>
      <c r="AV1788" s="8"/>
      <c r="AW1788" s="8"/>
      <c r="AX1788" s="8"/>
      <c r="AY1788" s="8"/>
      <c r="AZ1788" s="8"/>
      <c r="BA1788" s="8"/>
      <c r="BB1788" s="8"/>
      <c r="BC1788" s="8"/>
    </row>
    <row r="1789" spans="1:55" x14ac:dyDescent="0.25">
      <c r="A1789" s="45">
        <v>65.400000000000006</v>
      </c>
      <c r="B1789" s="47" t="b">
        <v>1</v>
      </c>
      <c r="U1789" s="36"/>
      <c r="V1789" s="36"/>
      <c r="W1789" s="9"/>
      <c r="X1789" s="8"/>
      <c r="Y1789" s="8"/>
      <c r="Z1789" s="8"/>
      <c r="AA1789" s="8"/>
      <c r="AB1789" s="8"/>
      <c r="AC1789" s="8"/>
      <c r="AD1789" s="8"/>
      <c r="AE1789" s="8"/>
      <c r="AG1789" s="36"/>
      <c r="AH1789" s="36"/>
      <c r="AI1789" s="9"/>
      <c r="AJ1789" s="8"/>
      <c r="AK1789" s="8"/>
      <c r="AL1789" s="8"/>
      <c r="AM1789" s="8"/>
      <c r="AN1789" s="8"/>
      <c r="AO1789" s="8"/>
      <c r="AP1789" s="8"/>
      <c r="AQ1789" s="8"/>
      <c r="AS1789" s="36"/>
      <c r="AT1789" s="36"/>
      <c r="AU1789" s="9"/>
      <c r="AV1789" s="8"/>
      <c r="AW1789" s="8"/>
      <c r="AX1789" s="8"/>
      <c r="AY1789" s="8"/>
      <c r="AZ1789" s="8"/>
      <c r="BA1789" s="8"/>
      <c r="BB1789" s="8"/>
      <c r="BC1789" s="8"/>
    </row>
    <row r="1790" spans="1:55" x14ac:dyDescent="0.25">
      <c r="A1790" s="45">
        <v>65.2</v>
      </c>
      <c r="B1790" s="47" t="b">
        <v>1</v>
      </c>
      <c r="U1790" s="36"/>
      <c r="V1790" s="36"/>
      <c r="W1790" s="9"/>
      <c r="X1790" s="8"/>
      <c r="Y1790" s="8"/>
      <c r="Z1790" s="8"/>
      <c r="AA1790" s="8"/>
      <c r="AB1790" s="8"/>
      <c r="AC1790" s="8"/>
      <c r="AD1790" s="8"/>
      <c r="AE1790" s="8"/>
      <c r="AG1790" s="36"/>
      <c r="AH1790" s="36"/>
      <c r="AI1790" s="9"/>
      <c r="AJ1790" s="8"/>
      <c r="AK1790" s="8"/>
      <c r="AL1790" s="8"/>
      <c r="AM1790" s="8"/>
      <c r="AN1790" s="8"/>
      <c r="AO1790" s="8"/>
      <c r="AP1790" s="8"/>
      <c r="AQ1790" s="8"/>
      <c r="AS1790" s="36"/>
      <c r="AT1790" s="36"/>
      <c r="AU1790" s="9"/>
      <c r="AV1790" s="8"/>
      <c r="AW1790" s="8"/>
      <c r="AX1790" s="8"/>
      <c r="AY1790" s="8"/>
      <c r="AZ1790" s="8"/>
      <c r="BA1790" s="8"/>
      <c r="BB1790" s="8"/>
      <c r="BC1790" s="8"/>
    </row>
    <row r="1791" spans="1:55" x14ac:dyDescent="0.25">
      <c r="A1791" s="45">
        <v>59.2</v>
      </c>
      <c r="B1791" s="47" t="b">
        <v>1</v>
      </c>
      <c r="U1791" s="36"/>
      <c r="V1791" s="36"/>
      <c r="W1791" s="9"/>
      <c r="X1791" s="8"/>
      <c r="Y1791" s="8"/>
      <c r="Z1791" s="8"/>
      <c r="AA1791" s="8"/>
      <c r="AB1791" s="8"/>
      <c r="AC1791" s="8"/>
      <c r="AD1791" s="8"/>
      <c r="AE1791" s="8"/>
      <c r="AG1791" s="36"/>
      <c r="AH1791" s="36"/>
      <c r="AI1791" s="9"/>
      <c r="AJ1791" s="8"/>
      <c r="AK1791" s="8"/>
      <c r="AL1791" s="8"/>
      <c r="AM1791" s="8"/>
      <c r="AN1791" s="8"/>
      <c r="AO1791" s="8"/>
      <c r="AP1791" s="8"/>
      <c r="AQ1791" s="8"/>
      <c r="AS1791" s="36"/>
      <c r="AT1791" s="36"/>
      <c r="AU1791" s="9"/>
      <c r="AV1791" s="8"/>
      <c r="AW1791" s="8"/>
      <c r="AX1791" s="8"/>
      <c r="AY1791" s="8"/>
      <c r="AZ1791" s="8"/>
      <c r="BA1791" s="8"/>
      <c r="BB1791" s="8"/>
      <c r="BC1791" s="8"/>
    </row>
    <row r="1792" spans="1:55" x14ac:dyDescent="0.25">
      <c r="A1792" s="45">
        <v>64.5</v>
      </c>
      <c r="B1792" s="47" t="b">
        <v>1</v>
      </c>
      <c r="U1792" s="36"/>
      <c r="V1792" s="36"/>
      <c r="W1792" s="9"/>
      <c r="X1792" s="8"/>
      <c r="Y1792" s="8"/>
      <c r="Z1792" s="8"/>
      <c r="AA1792" s="8"/>
      <c r="AB1792" s="8"/>
      <c r="AC1792" s="8"/>
      <c r="AD1792" s="8"/>
      <c r="AE1792" s="8"/>
      <c r="AG1792" s="36"/>
      <c r="AH1792" s="36"/>
      <c r="AI1792" s="9"/>
      <c r="AJ1792" s="8"/>
      <c r="AK1792" s="8"/>
      <c r="AL1792" s="8"/>
      <c r="AM1792" s="8"/>
      <c r="AN1792" s="8"/>
      <c r="AO1792" s="8"/>
      <c r="AP1792" s="8"/>
      <c r="AQ1792" s="8"/>
      <c r="AS1792" s="36"/>
      <c r="AT1792" s="36"/>
      <c r="AU1792" s="9"/>
      <c r="AV1792" s="8"/>
      <c r="AW1792" s="8"/>
      <c r="AX1792" s="8"/>
      <c r="AY1792" s="8"/>
      <c r="AZ1792" s="8"/>
      <c r="BA1792" s="8"/>
      <c r="BB1792" s="8"/>
      <c r="BC1792" s="8"/>
    </row>
    <row r="1793" spans="1:55" x14ac:dyDescent="0.25">
      <c r="A1793" s="45">
        <v>64.2</v>
      </c>
      <c r="B1793" s="47" t="b">
        <v>1</v>
      </c>
      <c r="U1793" s="36"/>
      <c r="V1793" s="36"/>
      <c r="W1793" s="9"/>
      <c r="X1793" s="8"/>
      <c r="Y1793" s="8"/>
      <c r="Z1793" s="8"/>
      <c r="AA1793" s="8"/>
      <c r="AB1793" s="8"/>
      <c r="AC1793" s="8"/>
      <c r="AD1793" s="8"/>
      <c r="AE1793" s="8"/>
      <c r="AG1793" s="36"/>
      <c r="AH1793" s="36"/>
      <c r="AI1793" s="9"/>
      <c r="AJ1793" s="8"/>
      <c r="AK1793" s="8"/>
      <c r="AL1793" s="8"/>
      <c r="AM1793" s="8"/>
      <c r="AN1793" s="8"/>
      <c r="AO1793" s="8"/>
      <c r="AP1793" s="8"/>
      <c r="AQ1793" s="8"/>
      <c r="AS1793" s="36"/>
      <c r="AT1793" s="36"/>
      <c r="AU1793" s="9"/>
      <c r="AV1793" s="8"/>
      <c r="AW1793" s="8"/>
      <c r="AX1793" s="8"/>
      <c r="AY1793" s="8"/>
      <c r="AZ1793" s="8"/>
      <c r="BA1793" s="8"/>
      <c r="BB1793" s="8"/>
      <c r="BC1793" s="8"/>
    </row>
    <row r="1794" spans="1:55" x14ac:dyDescent="0.25">
      <c r="A1794" s="45">
        <v>63.9</v>
      </c>
      <c r="B1794" s="47" t="b">
        <v>1</v>
      </c>
      <c r="U1794" s="36"/>
      <c r="V1794" s="36"/>
      <c r="W1794" s="9"/>
      <c r="X1794" s="8"/>
      <c r="Y1794" s="8"/>
      <c r="Z1794" s="8"/>
      <c r="AA1794" s="8"/>
      <c r="AB1794" s="8"/>
      <c r="AC1794" s="8"/>
      <c r="AD1794" s="8"/>
      <c r="AE1794" s="8"/>
      <c r="AG1794" s="36"/>
      <c r="AH1794" s="36"/>
      <c r="AI1794" s="9"/>
      <c r="AJ1794" s="8"/>
      <c r="AK1794" s="8"/>
      <c r="AL1794" s="8"/>
      <c r="AM1794" s="8"/>
      <c r="AN1794" s="8"/>
      <c r="AO1794" s="8"/>
      <c r="AP1794" s="8"/>
      <c r="AQ1794" s="8"/>
      <c r="AS1794" s="36"/>
      <c r="AT1794" s="36"/>
      <c r="AU1794" s="9"/>
      <c r="AV1794" s="8"/>
      <c r="AW1794" s="8"/>
      <c r="AX1794" s="8"/>
      <c r="AY1794" s="8"/>
      <c r="AZ1794" s="8"/>
      <c r="BA1794" s="8"/>
      <c r="BB1794" s="8"/>
      <c r="BC1794" s="8"/>
    </row>
    <row r="1795" spans="1:55" x14ac:dyDescent="0.25">
      <c r="A1795" s="45">
        <v>63.5</v>
      </c>
      <c r="B1795" s="47" t="b">
        <v>1</v>
      </c>
      <c r="U1795" s="36"/>
      <c r="V1795" s="36"/>
      <c r="W1795" s="9"/>
      <c r="X1795" s="8"/>
      <c r="Y1795" s="8"/>
      <c r="Z1795" s="8"/>
      <c r="AA1795" s="8"/>
      <c r="AB1795" s="8"/>
      <c r="AC1795" s="8"/>
      <c r="AD1795" s="8"/>
      <c r="AE1795" s="8"/>
      <c r="AG1795" s="36"/>
      <c r="AH1795" s="36"/>
      <c r="AI1795" s="9"/>
      <c r="AJ1795" s="8"/>
      <c r="AK1795" s="8"/>
      <c r="AL1795" s="8"/>
      <c r="AM1795" s="8"/>
      <c r="AN1795" s="8"/>
      <c r="AO1795" s="8"/>
      <c r="AP1795" s="8"/>
      <c r="AQ1795" s="8"/>
      <c r="AS1795" s="36"/>
      <c r="AT1795" s="36"/>
      <c r="AU1795" s="9"/>
      <c r="AV1795" s="8"/>
      <c r="AW1795" s="8"/>
      <c r="AX1795" s="8"/>
      <c r="AY1795" s="8"/>
      <c r="AZ1795" s="8"/>
      <c r="BA1795" s="8"/>
      <c r="BB1795" s="8"/>
      <c r="BC1795" s="8"/>
    </row>
    <row r="1796" spans="1:55" x14ac:dyDescent="0.25">
      <c r="A1796" s="45">
        <v>63.2</v>
      </c>
      <c r="B1796" s="47" t="b">
        <v>1</v>
      </c>
      <c r="U1796" s="36"/>
      <c r="V1796" s="36"/>
      <c r="W1796" s="9"/>
      <c r="X1796" s="8"/>
      <c r="Y1796" s="8"/>
      <c r="Z1796" s="8"/>
      <c r="AA1796" s="8"/>
      <c r="AB1796" s="8"/>
      <c r="AC1796" s="8"/>
      <c r="AD1796" s="8"/>
      <c r="AE1796" s="8"/>
      <c r="AG1796" s="36"/>
      <c r="AH1796" s="36"/>
      <c r="AI1796" s="9"/>
      <c r="AJ1796" s="8"/>
      <c r="AK1796" s="8"/>
      <c r="AL1796" s="8"/>
      <c r="AM1796" s="8"/>
      <c r="AN1796" s="8"/>
      <c r="AO1796" s="8"/>
      <c r="AP1796" s="8"/>
      <c r="AQ1796" s="8"/>
      <c r="AS1796" s="36"/>
      <c r="AT1796" s="36"/>
      <c r="AU1796" s="9"/>
      <c r="AV1796" s="8"/>
      <c r="AW1796" s="8"/>
      <c r="AX1796" s="8"/>
      <c r="AY1796" s="8"/>
      <c r="AZ1796" s="8"/>
      <c r="BA1796" s="8"/>
      <c r="BB1796" s="8"/>
      <c r="BC1796" s="8"/>
    </row>
    <row r="1797" spans="1:55" x14ac:dyDescent="0.25">
      <c r="A1797" s="45">
        <v>62.8</v>
      </c>
      <c r="B1797" s="47" t="b">
        <v>1</v>
      </c>
      <c r="U1797" s="36"/>
      <c r="V1797" s="36"/>
      <c r="W1797" s="9"/>
      <c r="X1797" s="8"/>
      <c r="Y1797" s="8"/>
      <c r="Z1797" s="8"/>
      <c r="AA1797" s="8"/>
      <c r="AB1797" s="8"/>
      <c r="AC1797" s="8"/>
      <c r="AD1797" s="8"/>
      <c r="AE1797" s="8"/>
      <c r="AG1797" s="36"/>
      <c r="AH1797" s="36"/>
      <c r="AI1797" s="9"/>
      <c r="AJ1797" s="8"/>
      <c r="AK1797" s="8"/>
      <c r="AL1797" s="8"/>
      <c r="AM1797" s="8"/>
      <c r="AN1797" s="8"/>
      <c r="AO1797" s="8"/>
      <c r="AP1797" s="8"/>
      <c r="AQ1797" s="8"/>
      <c r="AS1797" s="36"/>
      <c r="AT1797" s="36"/>
      <c r="AU1797" s="9"/>
      <c r="AV1797" s="8"/>
      <c r="AW1797" s="8"/>
      <c r="AX1797" s="8"/>
      <c r="AY1797" s="8"/>
      <c r="AZ1797" s="8"/>
      <c r="BA1797" s="8"/>
      <c r="BB1797" s="8"/>
      <c r="BC1797" s="8"/>
    </row>
    <row r="1798" spans="1:55" x14ac:dyDescent="0.25">
      <c r="A1798" s="45">
        <v>62.5</v>
      </c>
      <c r="B1798" s="47" t="b">
        <v>1</v>
      </c>
      <c r="U1798" s="36"/>
      <c r="V1798" s="36"/>
      <c r="W1798" s="9"/>
      <c r="X1798" s="8"/>
      <c r="Y1798" s="8"/>
      <c r="Z1798" s="8"/>
      <c r="AA1798" s="8"/>
      <c r="AB1798" s="8"/>
      <c r="AC1798" s="8"/>
      <c r="AD1798" s="8"/>
      <c r="AE1798" s="8"/>
      <c r="AG1798" s="36"/>
      <c r="AH1798" s="36"/>
      <c r="AI1798" s="9"/>
      <c r="AJ1798" s="8"/>
      <c r="AK1798" s="8"/>
      <c r="AL1798" s="8"/>
      <c r="AM1798" s="8"/>
      <c r="AN1798" s="8"/>
      <c r="AO1798" s="8"/>
      <c r="AP1798" s="8"/>
      <c r="AQ1798" s="8"/>
      <c r="AS1798" s="36"/>
      <c r="AT1798" s="36"/>
      <c r="AU1798" s="9"/>
      <c r="AV1798" s="8"/>
      <c r="AW1798" s="8"/>
      <c r="AX1798" s="8"/>
      <c r="AY1798" s="8"/>
      <c r="AZ1798" s="8"/>
      <c r="BA1798" s="8"/>
      <c r="BB1798" s="8"/>
      <c r="BC1798" s="8"/>
    </row>
    <row r="1799" spans="1:55" x14ac:dyDescent="0.25">
      <c r="A1799" s="45">
        <v>62.1</v>
      </c>
      <c r="B1799" s="47" t="b">
        <v>1</v>
      </c>
      <c r="U1799" s="36"/>
      <c r="V1799" s="36"/>
      <c r="W1799" s="9"/>
      <c r="X1799" s="8"/>
      <c r="Y1799" s="8"/>
      <c r="Z1799" s="8"/>
      <c r="AA1799" s="8"/>
      <c r="AB1799" s="8"/>
      <c r="AC1799" s="8"/>
      <c r="AD1799" s="8"/>
      <c r="AE1799" s="8"/>
      <c r="AG1799" s="36"/>
      <c r="AH1799" s="36"/>
      <c r="AI1799" s="9"/>
      <c r="AJ1799" s="8"/>
      <c r="AK1799" s="8"/>
      <c r="AL1799" s="8"/>
      <c r="AM1799" s="8"/>
      <c r="AN1799" s="8"/>
      <c r="AO1799" s="8"/>
      <c r="AP1799" s="8"/>
      <c r="AQ1799" s="8"/>
      <c r="AS1799" s="36"/>
      <c r="AT1799" s="36"/>
      <c r="AU1799" s="9"/>
      <c r="AV1799" s="8"/>
      <c r="AW1799" s="8"/>
      <c r="AX1799" s="8"/>
      <c r="AY1799" s="8"/>
      <c r="AZ1799" s="8"/>
      <c r="BA1799" s="8"/>
      <c r="BB1799" s="8"/>
      <c r="BC1799" s="8"/>
    </row>
    <row r="1800" spans="1:55" x14ac:dyDescent="0.25">
      <c r="A1800" s="45">
        <v>65.8</v>
      </c>
      <c r="B1800" s="47" t="b">
        <v>1</v>
      </c>
      <c r="U1800" s="36"/>
      <c r="V1800" s="36"/>
      <c r="W1800" s="9"/>
      <c r="X1800" s="8"/>
      <c r="Y1800" s="8"/>
      <c r="Z1800" s="8"/>
      <c r="AA1800" s="8"/>
      <c r="AB1800" s="8"/>
      <c r="AC1800" s="8"/>
      <c r="AD1800" s="8"/>
      <c r="AE1800" s="8"/>
      <c r="AG1800" s="36"/>
      <c r="AH1800" s="36"/>
      <c r="AI1800" s="9"/>
      <c r="AJ1800" s="8"/>
      <c r="AK1800" s="8"/>
      <c r="AL1800" s="8"/>
      <c r="AM1800" s="8"/>
      <c r="AN1800" s="8"/>
      <c r="AO1800" s="8"/>
      <c r="AP1800" s="8"/>
      <c r="AQ1800" s="8"/>
      <c r="AS1800" s="36"/>
      <c r="AT1800" s="36"/>
      <c r="AU1800" s="9"/>
      <c r="AV1800" s="8"/>
      <c r="AW1800" s="8"/>
      <c r="AX1800" s="8"/>
      <c r="AY1800" s="8"/>
      <c r="AZ1800" s="8"/>
      <c r="BA1800" s="8"/>
      <c r="BB1800" s="8"/>
      <c r="BC1800" s="8"/>
    </row>
    <row r="1801" spans="1:55" x14ac:dyDescent="0.25">
      <c r="A1801" s="45">
        <v>65.900000000000006</v>
      </c>
      <c r="B1801" s="47" t="b">
        <v>1</v>
      </c>
      <c r="U1801" s="36"/>
      <c r="V1801" s="36"/>
      <c r="W1801" s="9"/>
      <c r="X1801" s="8"/>
      <c r="Y1801" s="8"/>
      <c r="Z1801" s="8"/>
      <c r="AA1801" s="8"/>
      <c r="AB1801" s="8"/>
      <c r="AC1801" s="8"/>
      <c r="AD1801" s="8"/>
      <c r="AE1801" s="8"/>
      <c r="AG1801" s="36"/>
      <c r="AH1801" s="36"/>
      <c r="AI1801" s="9"/>
      <c r="AJ1801" s="8"/>
      <c r="AK1801" s="8"/>
      <c r="AL1801" s="8"/>
      <c r="AM1801" s="8"/>
      <c r="AN1801" s="8"/>
      <c r="AO1801" s="8"/>
      <c r="AP1801" s="8"/>
      <c r="AQ1801" s="8"/>
      <c r="AS1801" s="36"/>
      <c r="AT1801" s="36"/>
      <c r="AU1801" s="9"/>
      <c r="AV1801" s="8"/>
      <c r="AW1801" s="8"/>
      <c r="AX1801" s="8"/>
      <c r="AY1801" s="8"/>
      <c r="AZ1801" s="8"/>
      <c r="BA1801" s="8"/>
      <c r="BB1801" s="8"/>
      <c r="BC1801" s="8"/>
    </row>
    <row r="1802" spans="1:55" x14ac:dyDescent="0.25">
      <c r="A1802" s="45">
        <v>66.099999999999994</v>
      </c>
      <c r="B1802" s="47" t="b">
        <v>1</v>
      </c>
      <c r="U1802" s="36"/>
      <c r="V1802" s="36"/>
      <c r="W1802" s="9"/>
      <c r="X1802" s="8"/>
      <c r="Y1802" s="8"/>
      <c r="Z1802" s="8"/>
      <c r="AA1802" s="8"/>
      <c r="AB1802" s="8"/>
      <c r="AC1802" s="8"/>
      <c r="AD1802" s="8"/>
      <c r="AE1802" s="8"/>
      <c r="AG1802" s="36"/>
      <c r="AH1802" s="36"/>
      <c r="AI1802" s="9"/>
      <c r="AJ1802" s="8"/>
      <c r="AK1802" s="8"/>
      <c r="AL1802" s="8"/>
      <c r="AM1802" s="8"/>
      <c r="AN1802" s="8"/>
      <c r="AO1802" s="8"/>
      <c r="AP1802" s="8"/>
      <c r="AQ1802" s="8"/>
      <c r="AS1802" s="36"/>
      <c r="AT1802" s="36"/>
      <c r="AU1802" s="9"/>
      <c r="AV1802" s="8"/>
      <c r="AW1802" s="8"/>
      <c r="AX1802" s="8"/>
      <c r="AY1802" s="8"/>
      <c r="AZ1802" s="8"/>
      <c r="BA1802" s="8"/>
      <c r="BB1802" s="8"/>
      <c r="BC1802" s="8"/>
    </row>
    <row r="1803" spans="1:55" x14ac:dyDescent="0.25">
      <c r="A1803" s="45">
        <v>65.8</v>
      </c>
      <c r="B1803" s="47" t="b">
        <v>1</v>
      </c>
      <c r="U1803" s="36"/>
      <c r="V1803" s="36"/>
      <c r="W1803" s="9"/>
      <c r="X1803" s="8"/>
      <c r="Y1803" s="8"/>
      <c r="Z1803" s="8"/>
      <c r="AA1803" s="8"/>
      <c r="AB1803" s="8"/>
      <c r="AC1803" s="8"/>
      <c r="AD1803" s="8"/>
      <c r="AE1803" s="8"/>
      <c r="AG1803" s="36"/>
      <c r="AH1803" s="36"/>
      <c r="AI1803" s="9"/>
      <c r="AJ1803" s="8"/>
      <c r="AK1803" s="8"/>
      <c r="AL1803" s="8"/>
      <c r="AM1803" s="8"/>
      <c r="AN1803" s="8"/>
      <c r="AO1803" s="8"/>
      <c r="AP1803" s="8"/>
      <c r="AQ1803" s="8"/>
      <c r="AS1803" s="36"/>
      <c r="AT1803" s="36"/>
      <c r="AU1803" s="9"/>
      <c r="AV1803" s="8"/>
      <c r="AW1803" s="8"/>
      <c r="AX1803" s="8"/>
      <c r="AY1803" s="8"/>
      <c r="AZ1803" s="8"/>
      <c r="BA1803" s="8"/>
      <c r="BB1803" s="8"/>
      <c r="BC1803" s="8"/>
    </row>
    <row r="1804" spans="1:55" x14ac:dyDescent="0.25">
      <c r="A1804" s="45">
        <v>64.3</v>
      </c>
      <c r="B1804" s="47" t="b">
        <v>1</v>
      </c>
      <c r="U1804" s="36"/>
      <c r="V1804" s="36"/>
      <c r="W1804" s="9"/>
      <c r="X1804" s="8"/>
      <c r="Y1804" s="8"/>
      <c r="Z1804" s="8"/>
      <c r="AA1804" s="8"/>
      <c r="AB1804" s="8"/>
      <c r="AC1804" s="8"/>
      <c r="AD1804" s="8"/>
      <c r="AE1804" s="8"/>
      <c r="AG1804" s="36"/>
      <c r="AH1804" s="36"/>
      <c r="AI1804" s="9"/>
      <c r="AJ1804" s="8"/>
      <c r="AK1804" s="8"/>
      <c r="AL1804" s="8"/>
      <c r="AM1804" s="8"/>
      <c r="AN1804" s="8"/>
      <c r="AO1804" s="8"/>
      <c r="AP1804" s="8"/>
      <c r="AQ1804" s="8"/>
      <c r="AS1804" s="36"/>
      <c r="AT1804" s="36"/>
      <c r="AU1804" s="9"/>
      <c r="AV1804" s="8"/>
      <c r="AW1804" s="8"/>
      <c r="AX1804" s="8"/>
      <c r="AY1804" s="8"/>
      <c r="AZ1804" s="8"/>
      <c r="BA1804" s="8"/>
      <c r="BB1804" s="8"/>
      <c r="BC1804" s="8"/>
    </row>
    <row r="1805" spans="1:55" x14ac:dyDescent="0.25">
      <c r="A1805" s="45">
        <v>63</v>
      </c>
      <c r="B1805" s="47" t="b">
        <v>1</v>
      </c>
      <c r="U1805" s="36"/>
      <c r="V1805" s="36"/>
      <c r="W1805" s="9"/>
      <c r="X1805" s="8"/>
      <c r="Y1805" s="8"/>
      <c r="Z1805" s="8"/>
      <c r="AA1805" s="8"/>
      <c r="AB1805" s="8"/>
      <c r="AC1805" s="8"/>
      <c r="AD1805" s="8"/>
      <c r="AE1805" s="8"/>
      <c r="AG1805" s="36"/>
      <c r="AH1805" s="36"/>
      <c r="AI1805" s="9"/>
      <c r="AJ1805" s="8"/>
      <c r="AK1805" s="8"/>
      <c r="AL1805" s="8"/>
      <c r="AM1805" s="8"/>
      <c r="AN1805" s="8"/>
      <c r="AO1805" s="8"/>
      <c r="AP1805" s="8"/>
      <c r="AQ1805" s="8"/>
      <c r="AS1805" s="36"/>
      <c r="AT1805" s="36"/>
      <c r="AU1805" s="9"/>
      <c r="AV1805" s="8"/>
      <c r="AW1805" s="8"/>
      <c r="AX1805" s="8"/>
      <c r="AY1805" s="8"/>
      <c r="AZ1805" s="8"/>
      <c r="BA1805" s="8"/>
      <c r="BB1805" s="8"/>
      <c r="BC1805" s="8"/>
    </row>
    <row r="1806" spans="1:55" x14ac:dyDescent="0.25">
      <c r="A1806" s="45">
        <v>62.4</v>
      </c>
      <c r="B1806" s="47" t="b">
        <v>1</v>
      </c>
      <c r="U1806" s="36"/>
      <c r="V1806" s="36"/>
      <c r="W1806" s="9"/>
      <c r="X1806" s="8"/>
      <c r="Y1806" s="8"/>
      <c r="Z1806" s="8"/>
      <c r="AA1806" s="8"/>
      <c r="AB1806" s="8"/>
      <c r="AC1806" s="8"/>
      <c r="AD1806" s="8"/>
      <c r="AE1806" s="8"/>
      <c r="AG1806" s="36"/>
      <c r="AH1806" s="36"/>
      <c r="AI1806" s="9"/>
      <c r="AJ1806" s="8"/>
      <c r="AK1806" s="8"/>
      <c r="AL1806" s="8"/>
      <c r="AM1806" s="8"/>
      <c r="AN1806" s="8"/>
      <c r="AO1806" s="8"/>
      <c r="AP1806" s="8"/>
      <c r="AQ1806" s="8"/>
      <c r="AS1806" s="36"/>
      <c r="AT1806" s="36"/>
      <c r="AU1806" s="9"/>
      <c r="AV1806" s="8"/>
      <c r="AW1806" s="8"/>
      <c r="AX1806" s="8"/>
      <c r="AY1806" s="8"/>
      <c r="AZ1806" s="8"/>
      <c r="BA1806" s="8"/>
      <c r="BB1806" s="8"/>
      <c r="BC1806" s="8"/>
    </row>
    <row r="1807" spans="1:55" x14ac:dyDescent="0.25">
      <c r="A1807" s="45">
        <v>61.7</v>
      </c>
      <c r="B1807" s="47" t="b">
        <v>1</v>
      </c>
      <c r="U1807" s="36"/>
      <c r="V1807" s="36"/>
      <c r="W1807" s="9"/>
      <c r="X1807" s="8"/>
      <c r="Y1807" s="8"/>
      <c r="Z1807" s="8"/>
      <c r="AA1807" s="8"/>
      <c r="AB1807" s="8"/>
      <c r="AC1807" s="8"/>
      <c r="AD1807" s="8"/>
      <c r="AE1807" s="8"/>
      <c r="AG1807" s="36"/>
      <c r="AH1807" s="36"/>
      <c r="AI1807" s="9"/>
      <c r="AJ1807" s="8"/>
      <c r="AK1807" s="8"/>
      <c r="AL1807" s="8"/>
      <c r="AM1807" s="8"/>
      <c r="AN1807" s="8"/>
      <c r="AO1807" s="8"/>
      <c r="AP1807" s="8"/>
      <c r="AQ1807" s="8"/>
      <c r="AS1807" s="36"/>
      <c r="AT1807" s="36"/>
      <c r="AU1807" s="9"/>
      <c r="AV1807" s="8"/>
      <c r="AW1807" s="8"/>
      <c r="AX1807" s="8"/>
      <c r="AY1807" s="8"/>
      <c r="AZ1807" s="8"/>
      <c r="BA1807" s="8"/>
      <c r="BB1807" s="8"/>
      <c r="BC1807" s="8"/>
    </row>
    <row r="1808" spans="1:55" x14ac:dyDescent="0.25">
      <c r="A1808" s="45">
        <v>60</v>
      </c>
      <c r="B1808" s="47" t="b">
        <v>1</v>
      </c>
      <c r="U1808" s="36"/>
      <c r="V1808" s="36"/>
      <c r="W1808" s="9"/>
      <c r="X1808" s="8"/>
      <c r="Y1808" s="8"/>
      <c r="Z1808" s="8"/>
      <c r="AA1808" s="8"/>
      <c r="AB1808" s="8"/>
      <c r="AC1808" s="8"/>
      <c r="AD1808" s="8"/>
      <c r="AE1808" s="8"/>
      <c r="AG1808" s="36"/>
      <c r="AH1808" s="36"/>
      <c r="AI1808" s="9"/>
      <c r="AJ1808" s="8"/>
      <c r="AK1808" s="8"/>
      <c r="AL1808" s="8"/>
      <c r="AM1808" s="8"/>
      <c r="AN1808" s="8"/>
      <c r="AO1808" s="8"/>
      <c r="AP1808" s="8"/>
      <c r="AQ1808" s="8"/>
      <c r="AS1808" s="36"/>
      <c r="AT1808" s="36"/>
      <c r="AU1808" s="9"/>
      <c r="AV1808" s="8"/>
      <c r="AW1808" s="8"/>
      <c r="AX1808" s="8"/>
      <c r="AY1808" s="8"/>
      <c r="AZ1808" s="8"/>
      <c r="BA1808" s="8"/>
      <c r="BB1808" s="8"/>
      <c r="BC1808" s="8"/>
    </row>
    <row r="1809" spans="1:55" x14ac:dyDescent="0.25">
      <c r="A1809" s="45">
        <v>57</v>
      </c>
      <c r="B1809" s="47" t="b">
        <v>1</v>
      </c>
      <c r="U1809" s="36"/>
      <c r="V1809" s="36"/>
      <c r="W1809" s="9"/>
      <c r="X1809" s="8"/>
      <c r="Y1809" s="8"/>
      <c r="Z1809" s="8"/>
      <c r="AA1809" s="8"/>
      <c r="AB1809" s="8"/>
      <c r="AC1809" s="8"/>
      <c r="AD1809" s="8"/>
      <c r="AE1809" s="8"/>
      <c r="AG1809" s="36"/>
      <c r="AH1809" s="36"/>
      <c r="AI1809" s="9"/>
      <c r="AJ1809" s="8"/>
      <c r="AK1809" s="8"/>
      <c r="AL1809" s="8"/>
      <c r="AM1809" s="8"/>
      <c r="AN1809" s="8"/>
      <c r="AO1809" s="8"/>
      <c r="AP1809" s="8"/>
      <c r="AQ1809" s="8"/>
      <c r="AS1809" s="36"/>
      <c r="AT1809" s="36"/>
      <c r="AU1809" s="9"/>
      <c r="AV1809" s="8"/>
      <c r="AW1809" s="8"/>
      <c r="AX1809" s="8"/>
      <c r="AY1809" s="8"/>
      <c r="AZ1809" s="8"/>
      <c r="BA1809" s="8"/>
      <c r="BB1809" s="8"/>
      <c r="BC1809" s="8"/>
    </row>
    <row r="1810" spans="1:55" x14ac:dyDescent="0.25">
      <c r="A1810" s="45">
        <v>55.1</v>
      </c>
      <c r="B1810" s="47" t="b">
        <v>1</v>
      </c>
      <c r="U1810" s="36"/>
      <c r="V1810" s="36"/>
      <c r="W1810" s="9"/>
      <c r="X1810" s="8"/>
      <c r="Y1810" s="8"/>
      <c r="Z1810" s="8"/>
      <c r="AA1810" s="8"/>
      <c r="AB1810" s="8"/>
      <c r="AC1810" s="8"/>
      <c r="AD1810" s="8"/>
      <c r="AE1810" s="8"/>
      <c r="AG1810" s="36"/>
      <c r="AH1810" s="36"/>
      <c r="AI1810" s="9"/>
      <c r="AJ1810" s="8"/>
      <c r="AK1810" s="8"/>
      <c r="AL1810" s="8"/>
      <c r="AM1810" s="8"/>
      <c r="AN1810" s="8"/>
      <c r="AO1810" s="8"/>
      <c r="AP1810" s="8"/>
      <c r="AQ1810" s="8"/>
      <c r="AS1810" s="36"/>
      <c r="AT1810" s="36"/>
      <c r="AU1810" s="9"/>
      <c r="AV1810" s="8"/>
      <c r="AW1810" s="8"/>
      <c r="AX1810" s="8"/>
      <c r="AY1810" s="8"/>
      <c r="AZ1810" s="8"/>
      <c r="BA1810" s="8"/>
      <c r="BB1810" s="8"/>
      <c r="BC1810" s="8"/>
    </row>
    <row r="1811" spans="1:55" x14ac:dyDescent="0.25">
      <c r="A1811" s="45">
        <v>54.7</v>
      </c>
      <c r="B1811" s="47" t="b">
        <v>1</v>
      </c>
      <c r="U1811" s="36"/>
      <c r="V1811" s="36"/>
      <c r="W1811" s="9"/>
      <c r="X1811" s="8"/>
      <c r="Y1811" s="8"/>
      <c r="Z1811" s="8"/>
      <c r="AA1811" s="8"/>
      <c r="AB1811" s="8"/>
      <c r="AC1811" s="8"/>
      <c r="AD1811" s="8"/>
      <c r="AE1811" s="8"/>
      <c r="AG1811" s="36"/>
      <c r="AH1811" s="36"/>
      <c r="AI1811" s="9"/>
      <c r="AJ1811" s="8"/>
      <c r="AK1811" s="8"/>
      <c r="AL1811" s="8"/>
      <c r="AM1811" s="8"/>
      <c r="AN1811" s="8"/>
      <c r="AO1811" s="8"/>
      <c r="AP1811" s="8"/>
      <c r="AQ1811" s="8"/>
      <c r="AS1811" s="36"/>
      <c r="AT1811" s="36"/>
      <c r="AU1811" s="9"/>
      <c r="AV1811" s="8"/>
      <c r="AW1811" s="8"/>
      <c r="AX1811" s="8"/>
      <c r="AY1811" s="8"/>
      <c r="AZ1811" s="8"/>
      <c r="BA1811" s="8"/>
      <c r="BB1811" s="8"/>
      <c r="BC1811" s="8"/>
    </row>
    <row r="1812" spans="1:55" x14ac:dyDescent="0.25">
      <c r="A1812" s="45">
        <v>55</v>
      </c>
      <c r="B1812" s="47" t="b">
        <v>1</v>
      </c>
      <c r="U1812" s="36"/>
      <c r="V1812" s="36"/>
      <c r="W1812" s="9"/>
      <c r="X1812" s="8"/>
      <c r="Y1812" s="8"/>
      <c r="Z1812" s="8"/>
      <c r="AA1812" s="8"/>
      <c r="AB1812" s="8"/>
      <c r="AC1812" s="8"/>
      <c r="AD1812" s="8"/>
      <c r="AE1812" s="8"/>
      <c r="AG1812" s="36"/>
      <c r="AH1812" s="36"/>
      <c r="AI1812" s="9"/>
      <c r="AJ1812" s="8"/>
      <c r="AK1812" s="8"/>
      <c r="AL1812" s="8"/>
      <c r="AM1812" s="8"/>
      <c r="AN1812" s="8"/>
      <c r="AO1812" s="8"/>
      <c r="AP1812" s="8"/>
      <c r="AQ1812" s="8"/>
      <c r="AS1812" s="36"/>
      <c r="AT1812" s="36"/>
      <c r="AU1812" s="9"/>
      <c r="AV1812" s="8"/>
      <c r="AW1812" s="8"/>
      <c r="AX1812" s="8"/>
      <c r="AY1812" s="8"/>
      <c r="AZ1812" s="8"/>
      <c r="BA1812" s="8"/>
      <c r="BB1812" s="8"/>
      <c r="BC1812" s="8"/>
    </row>
    <row r="1813" spans="1:55" x14ac:dyDescent="0.25">
      <c r="A1813" s="45">
        <v>55.7</v>
      </c>
      <c r="B1813" s="47" t="b">
        <v>1</v>
      </c>
      <c r="U1813" s="36"/>
      <c r="V1813" s="36"/>
      <c r="W1813" s="9"/>
      <c r="X1813" s="8"/>
      <c r="Y1813" s="8"/>
      <c r="Z1813" s="8"/>
      <c r="AA1813" s="8"/>
      <c r="AB1813" s="8"/>
      <c r="AC1813" s="8"/>
      <c r="AD1813" s="8"/>
      <c r="AE1813" s="8"/>
      <c r="AG1813" s="36"/>
      <c r="AH1813" s="36"/>
      <c r="AI1813" s="9"/>
      <c r="AJ1813" s="8"/>
      <c r="AK1813" s="8"/>
      <c r="AL1813" s="8"/>
      <c r="AM1813" s="8"/>
      <c r="AN1813" s="8"/>
      <c r="AO1813" s="8"/>
      <c r="AP1813" s="8"/>
      <c r="AQ1813" s="8"/>
      <c r="AS1813" s="36"/>
      <c r="AT1813" s="36"/>
      <c r="AU1813" s="9"/>
      <c r="AV1813" s="8"/>
      <c r="AW1813" s="8"/>
      <c r="AX1813" s="8"/>
      <c r="AY1813" s="8"/>
      <c r="AZ1813" s="8"/>
      <c r="BA1813" s="8"/>
      <c r="BB1813" s="8"/>
      <c r="BC1813" s="8"/>
    </row>
    <row r="1814" spans="1:55" x14ac:dyDescent="0.25">
      <c r="A1814" s="45">
        <v>56.5</v>
      </c>
      <c r="B1814" s="47" t="b">
        <v>1</v>
      </c>
      <c r="U1814" s="36"/>
      <c r="V1814" s="36"/>
      <c r="W1814" s="9"/>
      <c r="X1814" s="8"/>
      <c r="Y1814" s="8"/>
      <c r="Z1814" s="8"/>
      <c r="AA1814" s="8"/>
      <c r="AB1814" s="8"/>
      <c r="AC1814" s="8"/>
      <c r="AD1814" s="8"/>
      <c r="AE1814" s="8"/>
      <c r="AG1814" s="36"/>
      <c r="AH1814" s="36"/>
      <c r="AI1814" s="9"/>
      <c r="AJ1814" s="8"/>
      <c r="AK1814" s="8"/>
      <c r="AL1814" s="8"/>
      <c r="AM1814" s="8"/>
      <c r="AN1814" s="8"/>
      <c r="AO1814" s="8"/>
      <c r="AP1814" s="8"/>
      <c r="AQ1814" s="8"/>
      <c r="AS1814" s="36"/>
      <c r="AT1814" s="36"/>
      <c r="AU1814" s="9"/>
      <c r="AV1814" s="8"/>
      <c r="AW1814" s="8"/>
      <c r="AX1814" s="8"/>
      <c r="AY1814" s="8"/>
      <c r="AZ1814" s="8"/>
      <c r="BA1814" s="8"/>
      <c r="BB1814" s="8"/>
      <c r="BC1814" s="8"/>
    </row>
    <row r="1815" spans="1:55" x14ac:dyDescent="0.25">
      <c r="A1815" s="45">
        <v>57.4</v>
      </c>
      <c r="B1815" s="47" t="b">
        <v>1</v>
      </c>
      <c r="U1815" s="36"/>
      <c r="V1815" s="36"/>
      <c r="W1815" s="9"/>
      <c r="X1815" s="8"/>
      <c r="Y1815" s="8"/>
      <c r="Z1815" s="8"/>
      <c r="AA1815" s="8"/>
      <c r="AB1815" s="8"/>
      <c r="AC1815" s="8"/>
      <c r="AD1815" s="8"/>
      <c r="AE1815" s="8"/>
      <c r="AG1815" s="36"/>
      <c r="AH1815" s="36"/>
      <c r="AI1815" s="9"/>
      <c r="AJ1815" s="8"/>
      <c r="AK1815" s="8"/>
      <c r="AL1815" s="8"/>
      <c r="AM1815" s="8"/>
      <c r="AN1815" s="8"/>
      <c r="AO1815" s="8"/>
      <c r="AP1815" s="8"/>
      <c r="AQ1815" s="8"/>
      <c r="AS1815" s="36"/>
      <c r="AT1815" s="36"/>
      <c r="AU1815" s="9"/>
      <c r="AV1815" s="8"/>
      <c r="AW1815" s="8"/>
      <c r="AX1815" s="8"/>
      <c r="AY1815" s="8"/>
      <c r="AZ1815" s="8"/>
      <c r="BA1815" s="8"/>
      <c r="BB1815" s="8"/>
      <c r="BC1815" s="8"/>
    </row>
    <row r="1816" spans="1:55" x14ac:dyDescent="0.25">
      <c r="A1816" s="45" t="str">
        <v/>
      </c>
      <c r="B1816" s="47" t="b">
        <v>0</v>
      </c>
      <c r="U1816" s="36"/>
      <c r="V1816" s="36"/>
      <c r="W1816" s="9"/>
      <c r="X1816" s="8"/>
      <c r="Y1816" s="8"/>
      <c r="Z1816" s="8"/>
      <c r="AA1816" s="8"/>
      <c r="AB1816" s="8"/>
      <c r="AC1816" s="8"/>
      <c r="AD1816" s="8"/>
      <c r="AE1816" s="8"/>
      <c r="AG1816" s="36"/>
      <c r="AH1816" s="36"/>
      <c r="AI1816" s="9"/>
      <c r="AJ1816" s="8"/>
      <c r="AK1816" s="8"/>
      <c r="AL1816" s="8"/>
      <c r="AM1816" s="8"/>
      <c r="AN1816" s="8"/>
      <c r="AO1816" s="8"/>
      <c r="AP1816" s="8"/>
      <c r="AQ1816" s="8"/>
      <c r="AS1816" s="36"/>
      <c r="AT1816" s="36"/>
      <c r="AU1816" s="9"/>
      <c r="AV1816" s="8"/>
      <c r="AW1816" s="8"/>
      <c r="AX1816" s="8"/>
      <c r="AY1816" s="8"/>
      <c r="AZ1816" s="8"/>
      <c r="BA1816" s="8"/>
      <c r="BB1816" s="8"/>
      <c r="BC1816" s="8"/>
    </row>
    <row r="1817" spans="1:55" x14ac:dyDescent="0.25">
      <c r="A1817" s="45">
        <v>69.2</v>
      </c>
      <c r="B1817" s="47" t="b">
        <v>1</v>
      </c>
      <c r="U1817" s="36"/>
      <c r="V1817" s="36"/>
      <c r="W1817" s="9"/>
      <c r="X1817" s="8"/>
      <c r="Y1817" s="8"/>
      <c r="Z1817" s="8"/>
      <c r="AA1817" s="8"/>
      <c r="AB1817" s="8"/>
      <c r="AC1817" s="8"/>
      <c r="AD1817" s="8"/>
      <c r="AE1817" s="8"/>
      <c r="AG1817" s="36"/>
      <c r="AH1817" s="36"/>
      <c r="AI1817" s="9"/>
      <c r="AJ1817" s="8"/>
      <c r="AK1817" s="8"/>
      <c r="AL1817" s="8"/>
      <c r="AM1817" s="8"/>
      <c r="AN1817" s="8"/>
      <c r="AO1817" s="8"/>
      <c r="AP1817" s="8"/>
      <c r="AQ1817" s="8"/>
      <c r="AS1817" s="36"/>
      <c r="AT1817" s="36"/>
      <c r="AU1817" s="9"/>
      <c r="AV1817" s="8"/>
      <c r="AW1817" s="8"/>
      <c r="AX1817" s="8"/>
      <c r="AY1817" s="8"/>
      <c r="AZ1817" s="8"/>
      <c r="BA1817" s="8"/>
      <c r="BB1817" s="8"/>
      <c r="BC1817" s="8"/>
    </row>
    <row r="1818" spans="1:55" x14ac:dyDescent="0.25">
      <c r="A1818" s="45">
        <v>69.599999999999994</v>
      </c>
      <c r="B1818" s="47" t="b">
        <v>1</v>
      </c>
      <c r="U1818" s="36"/>
      <c r="V1818" s="36"/>
      <c r="W1818" s="9"/>
      <c r="X1818" s="8"/>
      <c r="Y1818" s="8"/>
      <c r="Z1818" s="8"/>
      <c r="AA1818" s="8"/>
      <c r="AB1818" s="8"/>
      <c r="AC1818" s="8"/>
      <c r="AD1818" s="8"/>
      <c r="AE1818" s="8"/>
      <c r="AG1818" s="36"/>
      <c r="AH1818" s="36"/>
      <c r="AI1818" s="9"/>
      <c r="AJ1818" s="8"/>
      <c r="AK1818" s="8"/>
      <c r="AL1818" s="8"/>
      <c r="AM1818" s="8"/>
      <c r="AN1818" s="8"/>
      <c r="AO1818" s="8"/>
      <c r="AP1818" s="8"/>
      <c r="AQ1818" s="8"/>
      <c r="AS1818" s="36"/>
      <c r="AT1818" s="36"/>
      <c r="AU1818" s="9"/>
      <c r="AV1818" s="8"/>
      <c r="AW1818" s="8"/>
      <c r="AX1818" s="8"/>
      <c r="AY1818" s="8"/>
      <c r="AZ1818" s="8"/>
      <c r="BA1818" s="8"/>
      <c r="BB1818" s="8"/>
      <c r="BC1818" s="8"/>
    </row>
    <row r="1819" spans="1:55" x14ac:dyDescent="0.25">
      <c r="A1819" s="45">
        <v>69.3</v>
      </c>
      <c r="B1819" s="47" t="b">
        <v>1</v>
      </c>
      <c r="U1819" s="36"/>
      <c r="V1819" s="36"/>
      <c r="W1819" s="9"/>
      <c r="X1819" s="8"/>
      <c r="Y1819" s="8"/>
      <c r="Z1819" s="8"/>
      <c r="AA1819" s="8"/>
      <c r="AB1819" s="8"/>
      <c r="AC1819" s="8"/>
      <c r="AD1819" s="8"/>
      <c r="AE1819" s="8"/>
      <c r="AG1819" s="36"/>
      <c r="AH1819" s="36"/>
      <c r="AI1819" s="9"/>
      <c r="AJ1819" s="8"/>
      <c r="AK1819" s="8"/>
      <c r="AL1819" s="8"/>
      <c r="AM1819" s="8"/>
      <c r="AN1819" s="8"/>
      <c r="AO1819" s="8"/>
      <c r="AP1819" s="8"/>
      <c r="AQ1819" s="8"/>
      <c r="AS1819" s="36"/>
      <c r="AT1819" s="36"/>
      <c r="AU1819" s="9"/>
      <c r="AV1819" s="8"/>
      <c r="AW1819" s="8"/>
      <c r="AX1819" s="8"/>
      <c r="AY1819" s="8"/>
      <c r="AZ1819" s="8"/>
      <c r="BA1819" s="8"/>
      <c r="BB1819" s="8"/>
      <c r="BC1819" s="8"/>
    </row>
    <row r="1820" spans="1:55" x14ac:dyDescent="0.25">
      <c r="A1820" s="45">
        <v>68.900000000000006</v>
      </c>
      <c r="B1820" s="47" t="b">
        <v>1</v>
      </c>
      <c r="U1820" s="36"/>
      <c r="V1820" s="36"/>
      <c r="W1820" s="9"/>
      <c r="X1820" s="8"/>
      <c r="Y1820" s="8"/>
      <c r="Z1820" s="8"/>
      <c r="AA1820" s="8"/>
      <c r="AB1820" s="8"/>
      <c r="AC1820" s="8"/>
      <c r="AD1820" s="8"/>
      <c r="AE1820" s="8"/>
      <c r="AG1820" s="36"/>
      <c r="AH1820" s="36"/>
      <c r="AI1820" s="9"/>
      <c r="AJ1820" s="8"/>
      <c r="AK1820" s="8"/>
      <c r="AL1820" s="8"/>
      <c r="AM1820" s="8"/>
      <c r="AN1820" s="8"/>
      <c r="AO1820" s="8"/>
      <c r="AP1820" s="8"/>
      <c r="AQ1820" s="8"/>
      <c r="AS1820" s="36"/>
      <c r="AT1820" s="36"/>
      <c r="AU1820" s="9"/>
      <c r="AV1820" s="8"/>
      <c r="AW1820" s="8"/>
      <c r="AX1820" s="8"/>
      <c r="AY1820" s="8"/>
      <c r="AZ1820" s="8"/>
      <c r="BA1820" s="8"/>
      <c r="BB1820" s="8"/>
      <c r="BC1820" s="8"/>
    </row>
    <row r="1821" spans="1:55" x14ac:dyDescent="0.25">
      <c r="A1821" s="45">
        <v>68.400000000000006</v>
      </c>
      <c r="B1821" s="47" t="b">
        <v>1</v>
      </c>
      <c r="U1821" s="36"/>
      <c r="V1821" s="36"/>
      <c r="W1821" s="9"/>
      <c r="X1821" s="8"/>
      <c r="Y1821" s="8"/>
      <c r="Z1821" s="8"/>
      <c r="AA1821" s="8"/>
      <c r="AB1821" s="8"/>
      <c r="AC1821" s="8"/>
      <c r="AD1821" s="8"/>
      <c r="AE1821" s="8"/>
      <c r="AG1821" s="36"/>
      <c r="AH1821" s="36"/>
      <c r="AI1821" s="9"/>
      <c r="AJ1821" s="8"/>
      <c r="AK1821" s="8"/>
      <c r="AL1821" s="8"/>
      <c r="AM1821" s="8"/>
      <c r="AN1821" s="8"/>
      <c r="AO1821" s="8"/>
      <c r="AP1821" s="8"/>
      <c r="AQ1821" s="8"/>
      <c r="AS1821" s="36"/>
      <c r="AT1821" s="36"/>
      <c r="AU1821" s="9"/>
      <c r="AV1821" s="8"/>
      <c r="AW1821" s="8"/>
      <c r="AX1821" s="8"/>
      <c r="AY1821" s="8"/>
      <c r="AZ1821" s="8"/>
      <c r="BA1821" s="8"/>
      <c r="BB1821" s="8"/>
      <c r="BC1821" s="8"/>
    </row>
    <row r="1822" spans="1:55" x14ac:dyDescent="0.25">
      <c r="A1822" s="45">
        <v>68</v>
      </c>
      <c r="B1822" s="47" t="b">
        <v>1</v>
      </c>
      <c r="U1822" s="36"/>
      <c r="V1822" s="36"/>
      <c r="W1822" s="9"/>
      <c r="X1822" s="8"/>
      <c r="Y1822" s="8"/>
      <c r="Z1822" s="8"/>
      <c r="AA1822" s="8"/>
      <c r="AB1822" s="8"/>
      <c r="AC1822" s="8"/>
      <c r="AD1822" s="8"/>
      <c r="AE1822" s="8"/>
      <c r="AG1822" s="36"/>
      <c r="AH1822" s="36"/>
      <c r="AI1822" s="9"/>
      <c r="AJ1822" s="8"/>
      <c r="AK1822" s="8"/>
      <c r="AL1822" s="8"/>
      <c r="AM1822" s="8"/>
      <c r="AN1822" s="8"/>
      <c r="AO1822" s="8"/>
      <c r="AP1822" s="8"/>
      <c r="AQ1822" s="8"/>
      <c r="AS1822" s="36"/>
      <c r="AT1822" s="36"/>
      <c r="AU1822" s="9"/>
      <c r="AV1822" s="8"/>
      <c r="AW1822" s="8"/>
      <c r="AX1822" s="8"/>
      <c r="AY1822" s="8"/>
      <c r="AZ1822" s="8"/>
      <c r="BA1822" s="8"/>
      <c r="BB1822" s="8"/>
      <c r="BC1822" s="8"/>
    </row>
    <row r="1823" spans="1:55" x14ac:dyDescent="0.25">
      <c r="A1823" s="45">
        <v>67.5</v>
      </c>
      <c r="B1823" s="47" t="b">
        <v>1</v>
      </c>
      <c r="U1823" s="36"/>
      <c r="V1823" s="36"/>
      <c r="W1823" s="9"/>
      <c r="X1823" s="8"/>
      <c r="Y1823" s="8"/>
      <c r="Z1823" s="8"/>
      <c r="AA1823" s="8"/>
      <c r="AB1823" s="8"/>
      <c r="AC1823" s="8"/>
      <c r="AD1823" s="8"/>
      <c r="AE1823" s="8"/>
      <c r="AG1823" s="36"/>
      <c r="AH1823" s="36"/>
      <c r="AI1823" s="9"/>
      <c r="AJ1823" s="8"/>
      <c r="AK1823" s="8"/>
      <c r="AL1823" s="8"/>
      <c r="AM1823" s="8"/>
      <c r="AN1823" s="8"/>
      <c r="AO1823" s="8"/>
      <c r="AP1823" s="8"/>
      <c r="AQ1823" s="8"/>
      <c r="AS1823" s="36"/>
      <c r="AT1823" s="36"/>
      <c r="AU1823" s="9"/>
      <c r="AV1823" s="8"/>
      <c r="AW1823" s="8"/>
      <c r="AX1823" s="8"/>
      <c r="AY1823" s="8"/>
      <c r="AZ1823" s="8"/>
      <c r="BA1823" s="8"/>
      <c r="BB1823" s="8"/>
      <c r="BC1823" s="8"/>
    </row>
    <row r="1824" spans="1:55" x14ac:dyDescent="0.25">
      <c r="A1824" s="45">
        <v>67</v>
      </c>
      <c r="B1824" s="47" t="b">
        <v>1</v>
      </c>
      <c r="U1824" s="36"/>
      <c r="V1824" s="36"/>
      <c r="W1824" s="9"/>
      <c r="X1824" s="8"/>
      <c r="Y1824" s="8"/>
      <c r="Z1824" s="8"/>
      <c r="AA1824" s="8"/>
      <c r="AB1824" s="8"/>
      <c r="AC1824" s="8"/>
      <c r="AD1824" s="8"/>
      <c r="AE1824" s="8"/>
      <c r="AG1824" s="36"/>
      <c r="AH1824" s="36"/>
      <c r="AI1824" s="9"/>
      <c r="AJ1824" s="8"/>
      <c r="AK1824" s="8"/>
      <c r="AL1824" s="8"/>
      <c r="AM1824" s="8"/>
      <c r="AN1824" s="8"/>
      <c r="AO1824" s="8"/>
      <c r="AP1824" s="8"/>
      <c r="AQ1824" s="8"/>
      <c r="AS1824" s="36"/>
      <c r="AT1824" s="36"/>
      <c r="AU1824" s="9"/>
      <c r="AV1824" s="8"/>
      <c r="AW1824" s="8"/>
      <c r="AX1824" s="8"/>
      <c r="AY1824" s="8"/>
      <c r="AZ1824" s="8"/>
      <c r="BA1824" s="8"/>
      <c r="BB1824" s="8"/>
      <c r="BC1824" s="8"/>
    </row>
    <row r="1825" spans="1:55" x14ac:dyDescent="0.25">
      <c r="A1825" s="45">
        <v>66.599999999999994</v>
      </c>
      <c r="B1825" s="47" t="b">
        <v>1</v>
      </c>
      <c r="U1825" s="36"/>
      <c r="V1825" s="36"/>
      <c r="W1825" s="9"/>
      <c r="X1825" s="8"/>
      <c r="Y1825" s="8"/>
      <c r="Z1825" s="8"/>
      <c r="AA1825" s="8"/>
      <c r="AB1825" s="8"/>
      <c r="AC1825" s="8"/>
      <c r="AD1825" s="8"/>
      <c r="AE1825" s="8"/>
      <c r="AG1825" s="36"/>
      <c r="AH1825" s="36"/>
      <c r="AI1825" s="9"/>
      <c r="AJ1825" s="8"/>
      <c r="AK1825" s="8"/>
      <c r="AL1825" s="8"/>
      <c r="AM1825" s="8"/>
      <c r="AN1825" s="8"/>
      <c r="AO1825" s="8"/>
      <c r="AP1825" s="8"/>
      <c r="AQ1825" s="8"/>
      <c r="AS1825" s="36"/>
      <c r="AT1825" s="36"/>
      <c r="AU1825" s="9"/>
      <c r="AV1825" s="8"/>
      <c r="AW1825" s="8"/>
      <c r="AX1825" s="8"/>
      <c r="AY1825" s="8"/>
      <c r="AZ1825" s="8"/>
      <c r="BA1825" s="8"/>
      <c r="BB1825" s="8"/>
      <c r="BC1825" s="8"/>
    </row>
    <row r="1826" spans="1:55" x14ac:dyDescent="0.25">
      <c r="A1826" s="45">
        <v>66</v>
      </c>
      <c r="B1826" s="47" t="b">
        <v>1</v>
      </c>
      <c r="U1826" s="36"/>
      <c r="V1826" s="36"/>
      <c r="W1826" s="9"/>
      <c r="X1826" s="8"/>
      <c r="Y1826" s="8"/>
      <c r="Z1826" s="8"/>
      <c r="AA1826" s="8"/>
      <c r="AB1826" s="8"/>
      <c r="AC1826" s="8"/>
      <c r="AD1826" s="8"/>
      <c r="AE1826" s="8"/>
      <c r="AG1826" s="36"/>
      <c r="AH1826" s="36"/>
      <c r="AI1826" s="9"/>
      <c r="AJ1826" s="8"/>
      <c r="AK1826" s="8"/>
      <c r="AL1826" s="8"/>
      <c r="AM1826" s="8"/>
      <c r="AN1826" s="8"/>
      <c r="AO1826" s="8"/>
      <c r="AP1826" s="8"/>
      <c r="AQ1826" s="8"/>
      <c r="AS1826" s="36"/>
      <c r="AT1826" s="36"/>
      <c r="AU1826" s="9"/>
      <c r="AV1826" s="8"/>
      <c r="AW1826" s="8"/>
      <c r="AX1826" s="8"/>
      <c r="AY1826" s="8"/>
      <c r="AZ1826" s="8"/>
      <c r="BA1826" s="8"/>
      <c r="BB1826" s="8"/>
      <c r="BC1826" s="8"/>
    </row>
    <row r="1827" spans="1:55" x14ac:dyDescent="0.25">
      <c r="A1827" s="45">
        <v>65.400000000000006</v>
      </c>
      <c r="B1827" s="47" t="b">
        <v>1</v>
      </c>
      <c r="U1827" s="36"/>
      <c r="V1827" s="36"/>
      <c r="W1827" s="9"/>
      <c r="X1827" s="8"/>
      <c r="Y1827" s="8"/>
      <c r="Z1827" s="8"/>
      <c r="AA1827" s="8"/>
      <c r="AB1827" s="8"/>
      <c r="AC1827" s="8"/>
      <c r="AD1827" s="8"/>
      <c r="AE1827" s="8"/>
      <c r="AG1827" s="36"/>
      <c r="AH1827" s="36"/>
      <c r="AI1827" s="9"/>
      <c r="AJ1827" s="8"/>
      <c r="AK1827" s="8"/>
      <c r="AL1827" s="8"/>
      <c r="AM1827" s="8"/>
      <c r="AN1827" s="8"/>
      <c r="AO1827" s="8"/>
      <c r="AP1827" s="8"/>
      <c r="AQ1827" s="8"/>
      <c r="AS1827" s="36"/>
      <c r="AT1827" s="36"/>
      <c r="AU1827" s="9"/>
      <c r="AV1827" s="8"/>
      <c r="AW1827" s="8"/>
      <c r="AX1827" s="8"/>
      <c r="AY1827" s="8"/>
      <c r="AZ1827" s="8"/>
      <c r="BA1827" s="8"/>
      <c r="BB1827" s="8"/>
      <c r="BC1827" s="8"/>
    </row>
    <row r="1828" spans="1:55" x14ac:dyDescent="0.25">
      <c r="A1828" s="45">
        <v>64.7</v>
      </c>
      <c r="B1828" s="47" t="b">
        <v>1</v>
      </c>
      <c r="U1828" s="36"/>
      <c r="V1828" s="36"/>
      <c r="W1828" s="9"/>
      <c r="X1828" s="8"/>
      <c r="Y1828" s="8"/>
      <c r="Z1828" s="8"/>
      <c r="AA1828" s="8"/>
      <c r="AB1828" s="8"/>
      <c r="AC1828" s="8"/>
      <c r="AD1828" s="8"/>
      <c r="AE1828" s="8"/>
      <c r="AG1828" s="36"/>
      <c r="AH1828" s="36"/>
      <c r="AI1828" s="9"/>
      <c r="AJ1828" s="8"/>
      <c r="AK1828" s="8"/>
      <c r="AL1828" s="8"/>
      <c r="AM1828" s="8"/>
      <c r="AN1828" s="8"/>
      <c r="AO1828" s="8"/>
      <c r="AP1828" s="8"/>
      <c r="AQ1828" s="8"/>
      <c r="AS1828" s="36"/>
      <c r="AT1828" s="36"/>
      <c r="AU1828" s="9"/>
      <c r="AV1828" s="8"/>
      <c r="AW1828" s="8"/>
      <c r="AX1828" s="8"/>
      <c r="AY1828" s="8"/>
      <c r="AZ1828" s="8"/>
      <c r="BA1828" s="8"/>
      <c r="BB1828" s="8"/>
      <c r="BC1828" s="8"/>
    </row>
    <row r="1829" spans="1:55" x14ac:dyDescent="0.25">
      <c r="A1829" s="45">
        <v>64.3</v>
      </c>
      <c r="B1829" s="47" t="b">
        <v>1</v>
      </c>
      <c r="U1829" s="36"/>
      <c r="V1829" s="36"/>
      <c r="W1829" s="9"/>
      <c r="X1829" s="8"/>
      <c r="Y1829" s="8"/>
      <c r="Z1829" s="8"/>
      <c r="AA1829" s="8"/>
      <c r="AB1829" s="8"/>
      <c r="AC1829" s="8"/>
      <c r="AD1829" s="8"/>
      <c r="AE1829" s="8"/>
      <c r="AG1829" s="36"/>
      <c r="AH1829" s="36"/>
      <c r="AI1829" s="9"/>
      <c r="AJ1829" s="8"/>
      <c r="AK1829" s="8"/>
      <c r="AL1829" s="8"/>
      <c r="AM1829" s="8"/>
      <c r="AN1829" s="8"/>
      <c r="AO1829" s="8"/>
      <c r="AP1829" s="8"/>
      <c r="AQ1829" s="8"/>
      <c r="AS1829" s="36"/>
      <c r="AT1829" s="36"/>
      <c r="AU1829" s="9"/>
      <c r="AV1829" s="8"/>
      <c r="AW1829" s="8"/>
      <c r="AX1829" s="8"/>
      <c r="AY1829" s="8"/>
      <c r="AZ1829" s="8"/>
      <c r="BA1829" s="8"/>
      <c r="BB1829" s="8"/>
      <c r="BC1829" s="8"/>
    </row>
    <row r="1830" spans="1:55" x14ac:dyDescent="0.25">
      <c r="A1830" s="45">
        <v>63.1</v>
      </c>
      <c r="B1830" s="47" t="b">
        <v>1</v>
      </c>
      <c r="U1830" s="36"/>
      <c r="V1830" s="36"/>
      <c r="W1830" s="9"/>
      <c r="X1830" s="8"/>
      <c r="Y1830" s="8"/>
      <c r="Z1830" s="8"/>
      <c r="AA1830" s="8"/>
      <c r="AB1830" s="8"/>
      <c r="AC1830" s="8"/>
      <c r="AD1830" s="8"/>
      <c r="AE1830" s="8"/>
      <c r="AG1830" s="36"/>
      <c r="AH1830" s="36"/>
      <c r="AI1830" s="9"/>
      <c r="AJ1830" s="8"/>
      <c r="AK1830" s="8"/>
      <c r="AL1830" s="8"/>
      <c r="AM1830" s="8"/>
      <c r="AN1830" s="8"/>
      <c r="AO1830" s="8"/>
      <c r="AP1830" s="8"/>
      <c r="AQ1830" s="8"/>
      <c r="AS1830" s="36"/>
      <c r="AT1830" s="36"/>
      <c r="AU1830" s="9"/>
      <c r="AV1830" s="8"/>
      <c r="AW1830" s="8"/>
      <c r="AX1830" s="8"/>
      <c r="AY1830" s="8"/>
      <c r="AZ1830" s="8"/>
      <c r="BA1830" s="8"/>
      <c r="BB1830" s="8"/>
      <c r="BC1830" s="8"/>
    </row>
    <row r="1831" spans="1:55" x14ac:dyDescent="0.25">
      <c r="A1831" s="45">
        <v>63.2</v>
      </c>
      <c r="B1831" s="47" t="b">
        <v>1</v>
      </c>
      <c r="U1831" s="36"/>
      <c r="V1831" s="36"/>
      <c r="W1831" s="9"/>
      <c r="X1831" s="8"/>
      <c r="Y1831" s="8"/>
      <c r="Z1831" s="8"/>
      <c r="AA1831" s="8"/>
      <c r="AB1831" s="8"/>
      <c r="AC1831" s="8"/>
      <c r="AD1831" s="8"/>
      <c r="AE1831" s="8"/>
      <c r="AG1831" s="36"/>
      <c r="AH1831" s="36"/>
      <c r="AI1831" s="9"/>
      <c r="AJ1831" s="8"/>
      <c r="AK1831" s="8"/>
      <c r="AL1831" s="8"/>
      <c r="AM1831" s="8"/>
      <c r="AN1831" s="8"/>
      <c r="AO1831" s="8"/>
      <c r="AP1831" s="8"/>
      <c r="AQ1831" s="8"/>
      <c r="AS1831" s="36"/>
      <c r="AT1831" s="36"/>
      <c r="AU1831" s="9"/>
      <c r="AV1831" s="8"/>
      <c r="AW1831" s="8"/>
      <c r="AX1831" s="8"/>
      <c r="AY1831" s="8"/>
      <c r="AZ1831" s="8"/>
      <c r="BA1831" s="8"/>
      <c r="BB1831" s="8"/>
      <c r="BC1831" s="8"/>
    </row>
    <row r="1832" spans="1:55" x14ac:dyDescent="0.25">
      <c r="A1832" s="45">
        <v>62.5</v>
      </c>
      <c r="B1832" s="47" t="b">
        <v>1</v>
      </c>
      <c r="U1832" s="36"/>
      <c r="V1832" s="36"/>
      <c r="W1832" s="9"/>
      <c r="X1832" s="8"/>
      <c r="Y1832" s="8"/>
      <c r="Z1832" s="8"/>
      <c r="AA1832" s="8"/>
      <c r="AB1832" s="8"/>
      <c r="AC1832" s="8"/>
      <c r="AD1832" s="8"/>
      <c r="AE1832" s="8"/>
      <c r="AG1832" s="36"/>
      <c r="AH1832" s="36"/>
      <c r="AI1832" s="9"/>
      <c r="AJ1832" s="8"/>
      <c r="AK1832" s="8"/>
      <c r="AL1832" s="8"/>
      <c r="AM1832" s="8"/>
      <c r="AN1832" s="8"/>
      <c r="AO1832" s="8"/>
      <c r="AP1832" s="8"/>
      <c r="AQ1832" s="8"/>
      <c r="AS1832" s="36"/>
      <c r="AT1832" s="36"/>
      <c r="AU1832" s="9"/>
      <c r="AV1832" s="8"/>
      <c r="AW1832" s="8"/>
      <c r="AX1832" s="8"/>
      <c r="AY1832" s="8"/>
      <c r="AZ1832" s="8"/>
      <c r="BA1832" s="8"/>
      <c r="BB1832" s="8"/>
      <c r="BC1832" s="8"/>
    </row>
    <row r="1833" spans="1:55" x14ac:dyDescent="0.25">
      <c r="A1833" s="45">
        <v>81.900000000000006</v>
      </c>
      <c r="B1833" s="47" t="b">
        <v>1</v>
      </c>
      <c r="U1833" s="36"/>
      <c r="V1833" s="36"/>
      <c r="W1833" s="9"/>
      <c r="X1833" s="8"/>
      <c r="Y1833" s="8"/>
      <c r="Z1833" s="8"/>
      <c r="AA1833" s="8"/>
      <c r="AB1833" s="8"/>
      <c r="AC1833" s="8"/>
      <c r="AD1833" s="8"/>
      <c r="AE1833" s="8"/>
      <c r="AG1833" s="36"/>
      <c r="AH1833" s="36"/>
      <c r="AI1833" s="9"/>
      <c r="AJ1833" s="8"/>
      <c r="AK1833" s="8"/>
      <c r="AL1833" s="8"/>
      <c r="AM1833" s="8"/>
      <c r="AN1833" s="8"/>
      <c r="AO1833" s="8"/>
      <c r="AP1833" s="8"/>
      <c r="AQ1833" s="8"/>
      <c r="AS1833" s="36"/>
      <c r="AT1833" s="36"/>
      <c r="AU1833" s="9"/>
      <c r="AV1833" s="8"/>
      <c r="AW1833" s="8"/>
      <c r="AX1833" s="8"/>
      <c r="AY1833" s="8"/>
      <c r="AZ1833" s="8"/>
      <c r="BA1833" s="8"/>
      <c r="BB1833" s="8"/>
      <c r="BC1833" s="8"/>
    </row>
    <row r="1834" spans="1:55" x14ac:dyDescent="0.25">
      <c r="A1834" s="45">
        <v>81.7</v>
      </c>
      <c r="B1834" s="47" t="b">
        <v>1</v>
      </c>
      <c r="U1834" s="36"/>
      <c r="V1834" s="36"/>
      <c r="W1834" s="9"/>
      <c r="X1834" s="8"/>
      <c r="Y1834" s="8"/>
      <c r="Z1834" s="8"/>
      <c r="AA1834" s="8"/>
      <c r="AB1834" s="8"/>
      <c r="AC1834" s="8"/>
      <c r="AD1834" s="8"/>
      <c r="AE1834" s="8"/>
      <c r="AG1834" s="36"/>
      <c r="AH1834" s="36"/>
      <c r="AI1834" s="9"/>
      <c r="AJ1834" s="8"/>
      <c r="AK1834" s="8"/>
      <c r="AL1834" s="8"/>
      <c r="AM1834" s="8"/>
      <c r="AN1834" s="8"/>
      <c r="AO1834" s="8"/>
      <c r="AP1834" s="8"/>
      <c r="AQ1834" s="8"/>
      <c r="AS1834" s="36"/>
      <c r="AT1834" s="36"/>
      <c r="AU1834" s="9"/>
      <c r="AV1834" s="8"/>
      <c r="AW1834" s="8"/>
      <c r="AX1834" s="8"/>
      <c r="AY1834" s="8"/>
      <c r="AZ1834" s="8"/>
      <c r="BA1834" s="8"/>
      <c r="BB1834" s="8"/>
      <c r="BC1834" s="8"/>
    </row>
    <row r="1835" spans="1:55" x14ac:dyDescent="0.25">
      <c r="A1835" s="45">
        <v>81.400000000000006</v>
      </c>
      <c r="B1835" s="47" t="b">
        <v>1</v>
      </c>
      <c r="U1835" s="36"/>
      <c r="V1835" s="36"/>
      <c r="W1835" s="9"/>
      <c r="X1835" s="8"/>
      <c r="Y1835" s="8"/>
      <c r="Z1835" s="8"/>
      <c r="AA1835" s="8"/>
      <c r="AB1835" s="8"/>
      <c r="AC1835" s="8"/>
      <c r="AD1835" s="8"/>
      <c r="AE1835" s="8"/>
      <c r="AG1835" s="36"/>
      <c r="AH1835" s="36"/>
      <c r="AI1835" s="9"/>
      <c r="AJ1835" s="8"/>
      <c r="AK1835" s="8"/>
      <c r="AL1835" s="8"/>
      <c r="AM1835" s="8"/>
      <c r="AN1835" s="8"/>
      <c r="AO1835" s="8"/>
      <c r="AP1835" s="8"/>
      <c r="AQ1835" s="8"/>
      <c r="AS1835" s="36"/>
      <c r="AT1835" s="36"/>
      <c r="AU1835" s="9"/>
      <c r="AV1835" s="8"/>
      <c r="AW1835" s="8"/>
      <c r="AX1835" s="8"/>
      <c r="AY1835" s="8"/>
      <c r="AZ1835" s="8"/>
      <c r="BA1835" s="8"/>
      <c r="BB1835" s="8"/>
      <c r="BC1835" s="8"/>
    </row>
    <row r="1836" spans="1:55" x14ac:dyDescent="0.25">
      <c r="A1836" s="45">
        <v>81.099999999999994</v>
      </c>
      <c r="B1836" s="47" t="b">
        <v>1</v>
      </c>
      <c r="U1836" s="36"/>
      <c r="V1836" s="36"/>
      <c r="W1836" s="9"/>
      <c r="X1836" s="8"/>
      <c r="Y1836" s="8"/>
      <c r="Z1836" s="8"/>
      <c r="AA1836" s="8"/>
      <c r="AB1836" s="8"/>
      <c r="AC1836" s="8"/>
      <c r="AD1836" s="8"/>
      <c r="AE1836" s="8"/>
      <c r="AG1836" s="36"/>
      <c r="AH1836" s="36"/>
      <c r="AI1836" s="9"/>
      <c r="AJ1836" s="8"/>
      <c r="AK1836" s="8"/>
      <c r="AL1836" s="8"/>
      <c r="AM1836" s="8"/>
      <c r="AN1836" s="8"/>
      <c r="AO1836" s="8"/>
      <c r="AP1836" s="8"/>
      <c r="AQ1836" s="8"/>
      <c r="AS1836" s="36"/>
      <c r="AT1836" s="36"/>
      <c r="AU1836" s="9"/>
      <c r="AV1836" s="8"/>
      <c r="AW1836" s="8"/>
      <c r="AX1836" s="8"/>
      <c r="AY1836" s="8"/>
      <c r="AZ1836" s="8"/>
      <c r="BA1836" s="8"/>
      <c r="BB1836" s="8"/>
      <c r="BC1836" s="8"/>
    </row>
    <row r="1837" spans="1:55" x14ac:dyDescent="0.25">
      <c r="A1837" s="45">
        <v>81.099999999999994</v>
      </c>
      <c r="B1837" s="47" t="b">
        <v>1</v>
      </c>
      <c r="U1837" s="36"/>
      <c r="V1837" s="36"/>
      <c r="W1837" s="9"/>
      <c r="X1837" s="8"/>
      <c r="Y1837" s="8"/>
      <c r="Z1837" s="8"/>
      <c r="AA1837" s="8"/>
      <c r="AB1837" s="8"/>
      <c r="AC1837" s="8"/>
      <c r="AD1837" s="8"/>
      <c r="AE1837" s="8"/>
      <c r="AG1837" s="36"/>
      <c r="AH1837" s="36"/>
      <c r="AI1837" s="9"/>
      <c r="AJ1837" s="8"/>
      <c r="AK1837" s="8"/>
      <c r="AL1837" s="8"/>
      <c r="AM1837" s="8"/>
      <c r="AN1837" s="8"/>
      <c r="AO1837" s="8"/>
      <c r="AP1837" s="8"/>
      <c r="AQ1837" s="8"/>
      <c r="AS1837" s="36"/>
      <c r="AT1837" s="36"/>
      <c r="AU1837" s="9"/>
      <c r="AV1837" s="8"/>
      <c r="AW1837" s="8"/>
      <c r="AX1837" s="8"/>
      <c r="AY1837" s="8"/>
      <c r="AZ1837" s="8"/>
      <c r="BA1837" s="8"/>
      <c r="BB1837" s="8"/>
      <c r="BC1837" s="8"/>
    </row>
    <row r="1838" spans="1:55" x14ac:dyDescent="0.25">
      <c r="A1838" s="45">
        <v>88</v>
      </c>
      <c r="B1838" s="47" t="b">
        <v>1</v>
      </c>
      <c r="U1838" s="36"/>
      <c r="V1838" s="36"/>
      <c r="W1838" s="9"/>
      <c r="X1838" s="8"/>
      <c r="Y1838" s="8"/>
      <c r="Z1838" s="8"/>
      <c r="AA1838" s="8"/>
      <c r="AB1838" s="8"/>
      <c r="AC1838" s="8"/>
      <c r="AD1838" s="8"/>
      <c r="AE1838" s="8"/>
      <c r="AG1838" s="36"/>
      <c r="AH1838" s="36"/>
      <c r="AI1838" s="9"/>
      <c r="AJ1838" s="8"/>
      <c r="AK1838" s="8"/>
      <c r="AL1838" s="8"/>
      <c r="AM1838" s="8"/>
      <c r="AN1838" s="8"/>
      <c r="AO1838" s="8"/>
      <c r="AP1838" s="8"/>
      <c r="AQ1838" s="8"/>
      <c r="AS1838" s="36"/>
      <c r="AT1838" s="36"/>
      <c r="AU1838" s="9"/>
      <c r="AV1838" s="8"/>
      <c r="AW1838" s="8"/>
      <c r="AX1838" s="8"/>
      <c r="AY1838" s="8"/>
      <c r="AZ1838" s="8"/>
      <c r="BA1838" s="8"/>
      <c r="BB1838" s="8"/>
      <c r="BC1838" s="8"/>
    </row>
    <row r="1839" spans="1:55" x14ac:dyDescent="0.25">
      <c r="A1839" s="45">
        <v>86</v>
      </c>
      <c r="B1839" s="47" t="b">
        <v>1</v>
      </c>
      <c r="U1839" s="36"/>
      <c r="V1839" s="36"/>
      <c r="W1839" s="9"/>
      <c r="X1839" s="8"/>
      <c r="Y1839" s="8"/>
      <c r="Z1839" s="8"/>
      <c r="AA1839" s="8"/>
      <c r="AB1839" s="8"/>
      <c r="AC1839" s="8"/>
      <c r="AD1839" s="8"/>
      <c r="AE1839" s="8"/>
      <c r="AG1839" s="36"/>
      <c r="AH1839" s="36"/>
      <c r="AI1839" s="9"/>
      <c r="AJ1839" s="8"/>
      <c r="AK1839" s="8"/>
      <c r="AL1839" s="8"/>
      <c r="AM1839" s="8"/>
      <c r="AN1839" s="8"/>
      <c r="AO1839" s="8"/>
      <c r="AP1839" s="8"/>
      <c r="AQ1839" s="8"/>
      <c r="AS1839" s="36"/>
      <c r="AT1839" s="36"/>
      <c r="AU1839" s="9"/>
      <c r="AV1839" s="8"/>
      <c r="AW1839" s="8"/>
      <c r="AX1839" s="8"/>
      <c r="AY1839" s="8"/>
      <c r="AZ1839" s="8"/>
      <c r="BA1839" s="8"/>
      <c r="BB1839" s="8"/>
      <c r="BC1839" s="8"/>
    </row>
    <row r="1840" spans="1:55" x14ac:dyDescent="0.25">
      <c r="A1840" s="45">
        <v>83</v>
      </c>
      <c r="B1840" s="47" t="b">
        <v>1</v>
      </c>
      <c r="U1840" s="36"/>
      <c r="V1840" s="36"/>
      <c r="W1840" s="9"/>
      <c r="X1840" s="8"/>
      <c r="Y1840" s="8"/>
      <c r="Z1840" s="8"/>
      <c r="AA1840" s="8"/>
      <c r="AB1840" s="8"/>
      <c r="AC1840" s="8"/>
      <c r="AD1840" s="8"/>
      <c r="AE1840" s="8"/>
      <c r="AG1840" s="36"/>
      <c r="AH1840" s="36"/>
      <c r="AI1840" s="9"/>
      <c r="AJ1840" s="8"/>
      <c r="AK1840" s="8"/>
      <c r="AL1840" s="8"/>
      <c r="AM1840" s="8"/>
      <c r="AN1840" s="8"/>
      <c r="AO1840" s="8"/>
      <c r="AP1840" s="8"/>
      <c r="AQ1840" s="8"/>
      <c r="AS1840" s="36"/>
      <c r="AT1840" s="36"/>
      <c r="AU1840" s="9"/>
      <c r="AV1840" s="8"/>
      <c r="AW1840" s="8"/>
      <c r="AX1840" s="8"/>
      <c r="AY1840" s="8"/>
      <c r="AZ1840" s="8"/>
      <c r="BA1840" s="8"/>
      <c r="BB1840" s="8"/>
      <c r="BC1840" s="8"/>
    </row>
    <row r="1841" spans="1:55" x14ac:dyDescent="0.25">
      <c r="A1841" s="45">
        <v>82</v>
      </c>
      <c r="B1841" s="47" t="b">
        <v>1</v>
      </c>
      <c r="U1841" s="36"/>
      <c r="V1841" s="36"/>
      <c r="W1841" s="9"/>
      <c r="X1841" s="8"/>
      <c r="Y1841" s="8"/>
      <c r="Z1841" s="8"/>
      <c r="AA1841" s="8"/>
      <c r="AB1841" s="8"/>
      <c r="AC1841" s="8"/>
      <c r="AD1841" s="8"/>
      <c r="AE1841" s="8"/>
      <c r="AG1841" s="36"/>
      <c r="AH1841" s="36"/>
      <c r="AI1841" s="9"/>
      <c r="AJ1841" s="8"/>
      <c r="AK1841" s="8"/>
      <c r="AL1841" s="8"/>
      <c r="AM1841" s="8"/>
      <c r="AN1841" s="8"/>
      <c r="AO1841" s="8"/>
      <c r="AP1841" s="8"/>
      <c r="AQ1841" s="8"/>
      <c r="AS1841" s="36"/>
      <c r="AT1841" s="36"/>
      <c r="AU1841" s="9"/>
      <c r="AV1841" s="8"/>
      <c r="AW1841" s="8"/>
      <c r="AX1841" s="8"/>
      <c r="AY1841" s="8"/>
      <c r="AZ1841" s="8"/>
      <c r="BA1841" s="8"/>
      <c r="BB1841" s="8"/>
      <c r="BC1841" s="8"/>
    </row>
    <row r="1842" spans="1:55" x14ac:dyDescent="0.25">
      <c r="A1842" s="45">
        <v>79.8</v>
      </c>
      <c r="B1842" s="47" t="b">
        <v>1</v>
      </c>
      <c r="U1842" s="36"/>
      <c r="V1842" s="36"/>
      <c r="W1842" s="9"/>
      <c r="X1842" s="8"/>
      <c r="Y1842" s="8"/>
      <c r="Z1842" s="8"/>
      <c r="AA1842" s="8"/>
      <c r="AB1842" s="8"/>
      <c r="AC1842" s="8"/>
      <c r="AD1842" s="8"/>
      <c r="AE1842" s="8"/>
      <c r="AG1842" s="36"/>
      <c r="AH1842" s="36"/>
      <c r="AI1842" s="9"/>
      <c r="AJ1842" s="8"/>
      <c r="AK1842" s="8"/>
      <c r="AL1842" s="8"/>
      <c r="AM1842" s="8"/>
      <c r="AN1842" s="8"/>
      <c r="AO1842" s="8"/>
      <c r="AP1842" s="8"/>
      <c r="AQ1842" s="8"/>
      <c r="AS1842" s="36"/>
      <c r="AT1842" s="36"/>
      <c r="AU1842" s="9"/>
      <c r="AV1842" s="8"/>
      <c r="AW1842" s="8"/>
      <c r="AX1842" s="8"/>
      <c r="AY1842" s="8"/>
      <c r="AZ1842" s="8"/>
      <c r="BA1842" s="8"/>
      <c r="BB1842" s="8"/>
      <c r="BC1842" s="8"/>
    </row>
    <row r="1843" spans="1:55" x14ac:dyDescent="0.25">
      <c r="A1843" s="45">
        <v>79.400000000000006</v>
      </c>
      <c r="B1843" s="47" t="b">
        <v>1</v>
      </c>
      <c r="U1843" s="36"/>
      <c r="V1843" s="36"/>
      <c r="W1843" s="9"/>
      <c r="X1843" s="8"/>
      <c r="Y1843" s="8"/>
      <c r="Z1843" s="8"/>
      <c r="AA1843" s="8"/>
      <c r="AB1843" s="8"/>
      <c r="AC1843" s="8"/>
      <c r="AD1843" s="8"/>
      <c r="AE1843" s="8"/>
      <c r="AG1843" s="36"/>
      <c r="AH1843" s="36"/>
      <c r="AI1843" s="9"/>
      <c r="AJ1843" s="8"/>
      <c r="AK1843" s="8"/>
      <c r="AL1843" s="8"/>
      <c r="AM1843" s="8"/>
      <c r="AN1843" s="8"/>
      <c r="AO1843" s="8"/>
      <c r="AP1843" s="8"/>
      <c r="AQ1843" s="8"/>
      <c r="AS1843" s="36"/>
      <c r="AT1843" s="36"/>
      <c r="AU1843" s="9"/>
      <c r="AV1843" s="8"/>
      <c r="AW1843" s="8"/>
      <c r="AX1843" s="8"/>
      <c r="AY1843" s="8"/>
      <c r="AZ1843" s="8"/>
      <c r="BA1843" s="8"/>
      <c r="BB1843" s="8"/>
      <c r="BC1843" s="8"/>
    </row>
    <row r="1844" spans="1:55" x14ac:dyDescent="0.25">
      <c r="A1844" s="45">
        <v>79.2</v>
      </c>
      <c r="B1844" s="47" t="b">
        <v>1</v>
      </c>
      <c r="U1844" s="36"/>
      <c r="V1844" s="36"/>
      <c r="W1844" s="9"/>
      <c r="X1844" s="8"/>
      <c r="Y1844" s="8"/>
      <c r="Z1844" s="8"/>
      <c r="AA1844" s="8"/>
      <c r="AB1844" s="8"/>
      <c r="AC1844" s="8"/>
      <c r="AD1844" s="8"/>
      <c r="AE1844" s="8"/>
      <c r="AG1844" s="36"/>
      <c r="AH1844" s="36"/>
      <c r="AI1844" s="9"/>
      <c r="AJ1844" s="8"/>
      <c r="AK1844" s="8"/>
      <c r="AL1844" s="8"/>
      <c r="AM1844" s="8"/>
      <c r="AN1844" s="8"/>
      <c r="AO1844" s="8"/>
      <c r="AP1844" s="8"/>
      <c r="AQ1844" s="8"/>
      <c r="AS1844" s="36"/>
      <c r="AT1844" s="36"/>
      <c r="AU1844" s="9"/>
      <c r="AV1844" s="8"/>
      <c r="AW1844" s="8"/>
      <c r="AX1844" s="8"/>
      <c r="AY1844" s="8"/>
      <c r="AZ1844" s="8"/>
      <c r="BA1844" s="8"/>
      <c r="BB1844" s="8"/>
      <c r="BC1844" s="8"/>
    </row>
    <row r="1845" spans="1:55" x14ac:dyDescent="0.25">
      <c r="A1845" s="45">
        <v>78.7</v>
      </c>
      <c r="B1845" s="47" t="b">
        <v>1</v>
      </c>
      <c r="U1845" s="36"/>
      <c r="V1845" s="36"/>
      <c r="W1845" s="9"/>
      <c r="X1845" s="8"/>
      <c r="Y1845" s="8"/>
      <c r="Z1845" s="8"/>
      <c r="AA1845" s="8"/>
      <c r="AB1845" s="8"/>
      <c r="AC1845" s="8"/>
      <c r="AD1845" s="8"/>
      <c r="AE1845" s="8"/>
      <c r="AG1845" s="36"/>
      <c r="AH1845" s="36"/>
      <c r="AI1845" s="9"/>
      <c r="AJ1845" s="8"/>
      <c r="AK1845" s="8"/>
      <c r="AL1845" s="8"/>
      <c r="AM1845" s="8"/>
      <c r="AN1845" s="8"/>
      <c r="AO1845" s="8"/>
      <c r="AP1845" s="8"/>
      <c r="AQ1845" s="8"/>
      <c r="AS1845" s="36"/>
      <c r="AT1845" s="36"/>
      <c r="AU1845" s="9"/>
      <c r="AV1845" s="8"/>
      <c r="AW1845" s="8"/>
      <c r="AX1845" s="8"/>
      <c r="AY1845" s="8"/>
      <c r="AZ1845" s="8"/>
      <c r="BA1845" s="8"/>
      <c r="BB1845" s="8"/>
      <c r="BC1845" s="8"/>
    </row>
    <row r="1846" spans="1:55" x14ac:dyDescent="0.25">
      <c r="A1846" s="45">
        <v>78.400000000000006</v>
      </c>
      <c r="B1846" s="47" t="b">
        <v>1</v>
      </c>
      <c r="U1846" s="36"/>
      <c r="V1846" s="36"/>
      <c r="W1846" s="9"/>
      <c r="X1846" s="8"/>
      <c r="Y1846" s="8"/>
      <c r="Z1846" s="8"/>
      <c r="AA1846" s="8"/>
      <c r="AB1846" s="8"/>
      <c r="AC1846" s="8"/>
      <c r="AD1846" s="8"/>
      <c r="AE1846" s="8"/>
      <c r="AG1846" s="36"/>
      <c r="AH1846" s="36"/>
      <c r="AI1846" s="9"/>
      <c r="AJ1846" s="8"/>
      <c r="AK1846" s="8"/>
      <c r="AL1846" s="8"/>
      <c r="AM1846" s="8"/>
      <c r="AN1846" s="8"/>
      <c r="AO1846" s="8"/>
      <c r="AP1846" s="8"/>
      <c r="AQ1846" s="8"/>
      <c r="AS1846" s="36"/>
      <c r="AT1846" s="36"/>
      <c r="AU1846" s="9"/>
      <c r="AV1846" s="8"/>
      <c r="AW1846" s="8"/>
      <c r="AX1846" s="8"/>
      <c r="AY1846" s="8"/>
      <c r="AZ1846" s="8"/>
      <c r="BA1846" s="8"/>
      <c r="BB1846" s="8"/>
      <c r="BC1846" s="8"/>
    </row>
    <row r="1847" spans="1:55" x14ac:dyDescent="0.25">
      <c r="A1847" s="45">
        <v>78.3</v>
      </c>
      <c r="B1847" s="47" t="b">
        <v>1</v>
      </c>
      <c r="U1847" s="36"/>
      <c r="V1847" s="36"/>
      <c r="W1847" s="9"/>
      <c r="X1847" s="8"/>
      <c r="Y1847" s="8"/>
      <c r="Z1847" s="8"/>
      <c r="AA1847" s="8"/>
      <c r="AB1847" s="8"/>
      <c r="AC1847" s="8"/>
      <c r="AD1847" s="8"/>
      <c r="AE1847" s="8"/>
      <c r="AG1847" s="36"/>
      <c r="AH1847" s="36"/>
      <c r="AI1847" s="9"/>
      <c r="AJ1847" s="8"/>
      <c r="AK1847" s="8"/>
      <c r="AL1847" s="8"/>
      <c r="AM1847" s="8"/>
      <c r="AN1847" s="8"/>
      <c r="AO1847" s="8"/>
      <c r="AP1847" s="8"/>
      <c r="AQ1847" s="8"/>
      <c r="AS1847" s="36"/>
      <c r="AT1847" s="36"/>
      <c r="AU1847" s="9"/>
      <c r="AV1847" s="8"/>
      <c r="AW1847" s="8"/>
      <c r="AX1847" s="8"/>
      <c r="AY1847" s="8"/>
      <c r="AZ1847" s="8"/>
      <c r="BA1847" s="8"/>
      <c r="BB1847" s="8"/>
      <c r="BC1847" s="8"/>
    </row>
    <row r="1848" spans="1:55" x14ac:dyDescent="0.25">
      <c r="A1848" s="45">
        <v>78.099999999999994</v>
      </c>
      <c r="B1848" s="47" t="b">
        <v>1</v>
      </c>
      <c r="U1848" s="36"/>
      <c r="V1848" s="36"/>
      <c r="W1848" s="9"/>
      <c r="X1848" s="8"/>
      <c r="Y1848" s="8"/>
      <c r="Z1848" s="8"/>
      <c r="AA1848" s="8"/>
      <c r="AB1848" s="8"/>
      <c r="AC1848" s="8"/>
      <c r="AD1848" s="8"/>
      <c r="AE1848" s="8"/>
      <c r="AG1848" s="36"/>
      <c r="AH1848" s="36"/>
      <c r="AI1848" s="9"/>
      <c r="AJ1848" s="8"/>
      <c r="AK1848" s="8"/>
      <c r="AL1848" s="8"/>
      <c r="AM1848" s="8"/>
      <c r="AN1848" s="8"/>
      <c r="AO1848" s="8"/>
      <c r="AP1848" s="8"/>
      <c r="AQ1848" s="8"/>
      <c r="AS1848" s="36"/>
      <c r="AT1848" s="36"/>
      <c r="AU1848" s="9"/>
      <c r="AV1848" s="8"/>
      <c r="AW1848" s="8"/>
      <c r="AX1848" s="8"/>
      <c r="AY1848" s="8"/>
      <c r="AZ1848" s="8"/>
      <c r="BA1848" s="8"/>
      <c r="BB1848" s="8"/>
      <c r="BC1848" s="8"/>
    </row>
    <row r="1849" spans="1:55" x14ac:dyDescent="0.25">
      <c r="A1849" s="45">
        <v>81.599999999999994</v>
      </c>
      <c r="B1849" s="47" t="b">
        <v>1</v>
      </c>
      <c r="U1849" s="36"/>
      <c r="V1849" s="36"/>
      <c r="W1849" s="9"/>
      <c r="X1849" s="8"/>
      <c r="Y1849" s="8"/>
      <c r="Z1849" s="8"/>
      <c r="AA1849" s="8"/>
      <c r="AB1849" s="8"/>
      <c r="AC1849" s="8"/>
      <c r="AD1849" s="8"/>
      <c r="AE1849" s="8"/>
      <c r="AG1849" s="36"/>
      <c r="AH1849" s="36"/>
      <c r="AI1849" s="9"/>
      <c r="AJ1849" s="8"/>
      <c r="AK1849" s="8"/>
      <c r="AL1849" s="8"/>
      <c r="AM1849" s="8"/>
      <c r="AN1849" s="8"/>
      <c r="AO1849" s="8"/>
      <c r="AP1849" s="8"/>
      <c r="AQ1849" s="8"/>
      <c r="AS1849" s="36"/>
      <c r="AT1849" s="36"/>
      <c r="AU1849" s="9"/>
      <c r="AV1849" s="8"/>
      <c r="AW1849" s="8"/>
      <c r="AX1849" s="8"/>
      <c r="AY1849" s="8"/>
      <c r="AZ1849" s="8"/>
      <c r="BA1849" s="8"/>
      <c r="BB1849" s="8"/>
      <c r="BC1849" s="8"/>
    </row>
    <row r="1850" spans="1:55" x14ac:dyDescent="0.25">
      <c r="A1850" s="45">
        <v>81.5</v>
      </c>
      <c r="B1850" s="47" t="b">
        <v>1</v>
      </c>
      <c r="U1850" s="36"/>
      <c r="V1850" s="36"/>
      <c r="W1850" s="9"/>
      <c r="X1850" s="8"/>
      <c r="Y1850" s="8"/>
      <c r="Z1850" s="8"/>
      <c r="AA1850" s="8"/>
      <c r="AB1850" s="8"/>
      <c r="AC1850" s="8"/>
      <c r="AD1850" s="8"/>
      <c r="AE1850" s="8"/>
      <c r="AG1850" s="36"/>
      <c r="AH1850" s="36"/>
      <c r="AI1850" s="9"/>
      <c r="AJ1850" s="8"/>
      <c r="AK1850" s="8"/>
      <c r="AL1850" s="8"/>
      <c r="AM1850" s="8"/>
      <c r="AN1850" s="8"/>
      <c r="AO1850" s="8"/>
      <c r="AP1850" s="8"/>
      <c r="AQ1850" s="8"/>
      <c r="AS1850" s="36"/>
      <c r="AT1850" s="36"/>
      <c r="AU1850" s="9"/>
      <c r="AV1850" s="8"/>
      <c r="AW1850" s="8"/>
      <c r="AX1850" s="8"/>
      <c r="AY1850" s="8"/>
      <c r="AZ1850" s="8"/>
      <c r="BA1850" s="8"/>
      <c r="BB1850" s="8"/>
      <c r="BC1850" s="8"/>
    </row>
    <row r="1851" spans="1:55" x14ac:dyDescent="0.25">
      <c r="A1851" s="45">
        <v>81.3</v>
      </c>
      <c r="B1851" s="47" t="b">
        <v>1</v>
      </c>
      <c r="U1851" s="36"/>
      <c r="V1851" s="36"/>
      <c r="W1851" s="9"/>
      <c r="X1851" s="8"/>
      <c r="Y1851" s="8"/>
      <c r="Z1851" s="8"/>
      <c r="AA1851" s="8"/>
      <c r="AB1851" s="8"/>
      <c r="AC1851" s="8"/>
      <c r="AD1851" s="8"/>
      <c r="AE1851" s="8"/>
      <c r="AG1851" s="36"/>
      <c r="AH1851" s="36"/>
      <c r="AI1851" s="9"/>
      <c r="AJ1851" s="8"/>
      <c r="AK1851" s="8"/>
      <c r="AL1851" s="8"/>
      <c r="AM1851" s="8"/>
      <c r="AN1851" s="8"/>
      <c r="AO1851" s="8"/>
      <c r="AP1851" s="8"/>
      <c r="AQ1851" s="8"/>
      <c r="AS1851" s="36"/>
      <c r="AT1851" s="36"/>
      <c r="AU1851" s="9"/>
      <c r="AV1851" s="8"/>
      <c r="AW1851" s="8"/>
      <c r="AX1851" s="8"/>
      <c r="AY1851" s="8"/>
      <c r="AZ1851" s="8"/>
      <c r="BA1851" s="8"/>
      <c r="BB1851" s="8"/>
      <c r="BC1851" s="8"/>
    </row>
    <row r="1852" spans="1:55" x14ac:dyDescent="0.25">
      <c r="A1852" s="45">
        <v>81.099999999999994</v>
      </c>
      <c r="B1852" s="47" t="b">
        <v>1</v>
      </c>
      <c r="U1852" s="36"/>
      <c r="V1852" s="36"/>
      <c r="W1852" s="9"/>
      <c r="X1852" s="8"/>
      <c r="Y1852" s="8"/>
      <c r="Z1852" s="8"/>
      <c r="AA1852" s="8"/>
      <c r="AB1852" s="8"/>
      <c r="AC1852" s="8"/>
      <c r="AD1852" s="8"/>
      <c r="AE1852" s="8"/>
      <c r="AG1852" s="36"/>
      <c r="AH1852" s="36"/>
      <c r="AI1852" s="9"/>
      <c r="AJ1852" s="8"/>
      <c r="AK1852" s="8"/>
      <c r="AL1852" s="8"/>
      <c r="AM1852" s="8"/>
      <c r="AN1852" s="8"/>
      <c r="AO1852" s="8"/>
      <c r="AP1852" s="8"/>
      <c r="AQ1852" s="8"/>
      <c r="AS1852" s="36"/>
      <c r="AT1852" s="36"/>
      <c r="AU1852" s="9"/>
      <c r="AV1852" s="8"/>
      <c r="AW1852" s="8"/>
      <c r="AX1852" s="8"/>
      <c r="AY1852" s="8"/>
      <c r="AZ1852" s="8"/>
      <c r="BA1852" s="8"/>
      <c r="BB1852" s="8"/>
      <c r="BC1852" s="8"/>
    </row>
    <row r="1853" spans="1:55" x14ac:dyDescent="0.25">
      <c r="A1853" s="45">
        <v>86</v>
      </c>
      <c r="B1853" s="47" t="b">
        <v>1</v>
      </c>
      <c r="U1853" s="36"/>
      <c r="V1853" s="36"/>
      <c r="W1853" s="9"/>
      <c r="X1853" s="8"/>
      <c r="Y1853" s="8"/>
      <c r="Z1853" s="8"/>
      <c r="AA1853" s="8"/>
      <c r="AB1853" s="8"/>
      <c r="AC1853" s="8"/>
      <c r="AD1853" s="8"/>
      <c r="AE1853" s="8"/>
      <c r="AG1853" s="36"/>
      <c r="AH1853" s="36"/>
      <c r="AI1853" s="9"/>
      <c r="AJ1853" s="8"/>
      <c r="AK1853" s="8"/>
      <c r="AL1853" s="8"/>
      <c r="AM1853" s="8"/>
      <c r="AN1853" s="8"/>
      <c r="AO1853" s="8"/>
      <c r="AP1853" s="8"/>
      <c r="AQ1853" s="8"/>
      <c r="AS1853" s="36"/>
      <c r="AT1853" s="36"/>
      <c r="AU1853" s="9"/>
      <c r="AV1853" s="8"/>
      <c r="AW1853" s="8"/>
      <c r="AX1853" s="8"/>
      <c r="AY1853" s="8"/>
      <c r="AZ1853" s="8"/>
      <c r="BA1853" s="8"/>
      <c r="BB1853" s="8"/>
      <c r="BC1853" s="8"/>
    </row>
    <row r="1854" spans="1:55" x14ac:dyDescent="0.25">
      <c r="A1854" s="45">
        <v>89</v>
      </c>
      <c r="B1854" s="47" t="b">
        <v>1</v>
      </c>
      <c r="U1854" s="36"/>
      <c r="V1854" s="36"/>
      <c r="W1854" s="9"/>
      <c r="X1854" s="8"/>
      <c r="Y1854" s="8"/>
      <c r="Z1854" s="8"/>
      <c r="AA1854" s="8"/>
      <c r="AB1854" s="8"/>
      <c r="AC1854" s="8"/>
      <c r="AD1854" s="8"/>
      <c r="AE1854" s="8"/>
      <c r="AG1854" s="36"/>
      <c r="AH1854" s="36"/>
      <c r="AI1854" s="9"/>
      <c r="AJ1854" s="8"/>
      <c r="AK1854" s="8"/>
      <c r="AL1854" s="8"/>
      <c r="AM1854" s="8"/>
      <c r="AN1854" s="8"/>
      <c r="AO1854" s="8"/>
      <c r="AP1854" s="8"/>
      <c r="AQ1854" s="8"/>
      <c r="AS1854" s="36"/>
      <c r="AT1854" s="36"/>
      <c r="AU1854" s="9"/>
      <c r="AV1854" s="8"/>
      <c r="AW1854" s="8"/>
      <c r="AX1854" s="8"/>
      <c r="AY1854" s="8"/>
      <c r="AZ1854" s="8"/>
      <c r="BA1854" s="8"/>
      <c r="BB1854" s="8"/>
      <c r="BC1854" s="8"/>
    </row>
    <row r="1855" spans="1:55" x14ac:dyDescent="0.25">
      <c r="A1855" s="45">
        <v>85</v>
      </c>
      <c r="B1855" s="47" t="b">
        <v>1</v>
      </c>
      <c r="U1855" s="36"/>
      <c r="V1855" s="36"/>
      <c r="W1855" s="9"/>
      <c r="X1855" s="8"/>
      <c r="Y1855" s="8"/>
      <c r="Z1855" s="8"/>
      <c r="AA1855" s="8"/>
      <c r="AB1855" s="8"/>
      <c r="AC1855" s="8"/>
      <c r="AD1855" s="8"/>
      <c r="AE1855" s="8"/>
      <c r="AG1855" s="36"/>
      <c r="AH1855" s="36"/>
      <c r="AI1855" s="9"/>
      <c r="AJ1855" s="8"/>
      <c r="AK1855" s="8"/>
      <c r="AL1855" s="8"/>
      <c r="AM1855" s="8"/>
      <c r="AN1855" s="8"/>
      <c r="AO1855" s="8"/>
      <c r="AP1855" s="8"/>
      <c r="AQ1855" s="8"/>
      <c r="AS1855" s="36"/>
      <c r="AT1855" s="36"/>
      <c r="AU1855" s="9"/>
      <c r="AV1855" s="8"/>
      <c r="AW1855" s="8"/>
      <c r="AX1855" s="8"/>
      <c r="AY1855" s="8"/>
      <c r="AZ1855" s="8"/>
      <c r="BA1855" s="8"/>
      <c r="BB1855" s="8"/>
      <c r="BC1855" s="8"/>
    </row>
    <row r="1856" spans="1:55" x14ac:dyDescent="0.25">
      <c r="A1856" s="45">
        <v>81</v>
      </c>
      <c r="B1856" s="47" t="b">
        <v>1</v>
      </c>
      <c r="U1856" s="36"/>
      <c r="V1856" s="36"/>
      <c r="W1856" s="9"/>
      <c r="X1856" s="8"/>
      <c r="Y1856" s="8"/>
      <c r="Z1856" s="8"/>
      <c r="AA1856" s="8"/>
      <c r="AB1856" s="8"/>
      <c r="AC1856" s="8"/>
      <c r="AD1856" s="8"/>
      <c r="AE1856" s="8"/>
      <c r="AG1856" s="36"/>
      <c r="AH1856" s="36"/>
      <c r="AI1856" s="9"/>
      <c r="AJ1856" s="8"/>
      <c r="AK1856" s="8"/>
      <c r="AL1856" s="8"/>
      <c r="AM1856" s="8"/>
      <c r="AN1856" s="8"/>
      <c r="AO1856" s="8"/>
      <c r="AP1856" s="8"/>
      <c r="AQ1856" s="8"/>
      <c r="AS1856" s="36"/>
      <c r="AT1856" s="36"/>
      <c r="AU1856" s="9"/>
      <c r="AV1856" s="8"/>
      <c r="AW1856" s="8"/>
      <c r="AX1856" s="8"/>
      <c r="AY1856" s="8"/>
      <c r="AZ1856" s="8"/>
      <c r="BA1856" s="8"/>
      <c r="BB1856" s="8"/>
      <c r="BC1856" s="8"/>
    </row>
    <row r="1857" spans="1:55" x14ac:dyDescent="0.25">
      <c r="A1857" s="45">
        <v>81</v>
      </c>
      <c r="B1857" s="47" t="b">
        <v>1</v>
      </c>
      <c r="U1857" s="36"/>
      <c r="V1857" s="36"/>
      <c r="W1857" s="9"/>
      <c r="X1857" s="8"/>
      <c r="Y1857" s="8"/>
      <c r="Z1857" s="8"/>
      <c r="AA1857" s="8"/>
      <c r="AB1857" s="8"/>
      <c r="AC1857" s="8"/>
      <c r="AD1857" s="8"/>
      <c r="AE1857" s="8"/>
      <c r="AG1857" s="36"/>
      <c r="AH1857" s="36"/>
      <c r="AI1857" s="9"/>
      <c r="AJ1857" s="8"/>
      <c r="AK1857" s="8"/>
      <c r="AL1857" s="8"/>
      <c r="AM1857" s="8"/>
      <c r="AN1857" s="8"/>
      <c r="AO1857" s="8"/>
      <c r="AP1857" s="8"/>
      <c r="AQ1857" s="8"/>
      <c r="AS1857" s="36"/>
      <c r="AT1857" s="36"/>
      <c r="AU1857" s="9"/>
      <c r="AV1857" s="8"/>
      <c r="AW1857" s="8"/>
      <c r="AX1857" s="8"/>
      <c r="AY1857" s="8"/>
      <c r="AZ1857" s="8"/>
      <c r="BA1857" s="8"/>
      <c r="BB1857" s="8"/>
      <c r="BC1857" s="8"/>
    </row>
    <row r="1858" spans="1:55" x14ac:dyDescent="0.25">
      <c r="A1858" s="45">
        <v>79.900000000000006</v>
      </c>
      <c r="B1858" s="47" t="b">
        <v>1</v>
      </c>
      <c r="U1858" s="36"/>
      <c r="V1858" s="36"/>
      <c r="W1858" s="9"/>
      <c r="X1858" s="8"/>
      <c r="Y1858" s="8"/>
      <c r="Z1858" s="8"/>
      <c r="AA1858" s="8"/>
      <c r="AB1858" s="8"/>
      <c r="AC1858" s="8"/>
      <c r="AD1858" s="8"/>
      <c r="AE1858" s="8"/>
      <c r="AG1858" s="36"/>
      <c r="AH1858" s="36"/>
      <c r="AI1858" s="9"/>
      <c r="AJ1858" s="8"/>
      <c r="AK1858" s="8"/>
      <c r="AL1858" s="8"/>
      <c r="AM1858" s="8"/>
      <c r="AN1858" s="8"/>
      <c r="AO1858" s="8"/>
      <c r="AP1858" s="8"/>
      <c r="AQ1858" s="8"/>
      <c r="AS1858" s="36"/>
      <c r="AT1858" s="36"/>
      <c r="AU1858" s="9"/>
      <c r="AV1858" s="8"/>
      <c r="AW1858" s="8"/>
      <c r="AX1858" s="8"/>
      <c r="AY1858" s="8"/>
      <c r="AZ1858" s="8"/>
      <c r="BA1858" s="8"/>
      <c r="BB1858" s="8"/>
      <c r="BC1858" s="8"/>
    </row>
    <row r="1859" spans="1:55" x14ac:dyDescent="0.25">
      <c r="A1859" s="45">
        <v>79.900000000000006</v>
      </c>
      <c r="B1859" s="47" t="b">
        <v>1</v>
      </c>
      <c r="U1859" s="36"/>
      <c r="V1859" s="36"/>
      <c r="W1859" s="9"/>
      <c r="X1859" s="8"/>
      <c r="Y1859" s="8"/>
      <c r="Z1859" s="8"/>
      <c r="AA1859" s="8"/>
      <c r="AB1859" s="8"/>
      <c r="AC1859" s="8"/>
      <c r="AD1859" s="8"/>
      <c r="AE1859" s="8"/>
      <c r="AG1859" s="36"/>
      <c r="AH1859" s="36"/>
      <c r="AI1859" s="9"/>
      <c r="AJ1859" s="8"/>
      <c r="AK1859" s="8"/>
      <c r="AL1859" s="8"/>
      <c r="AM1859" s="8"/>
      <c r="AN1859" s="8"/>
      <c r="AO1859" s="8"/>
      <c r="AP1859" s="8"/>
      <c r="AQ1859" s="8"/>
      <c r="AS1859" s="36"/>
      <c r="AT1859" s="36"/>
      <c r="AU1859" s="9"/>
      <c r="AV1859" s="8"/>
      <c r="AW1859" s="8"/>
      <c r="AX1859" s="8"/>
      <c r="AY1859" s="8"/>
      <c r="AZ1859" s="8"/>
      <c r="BA1859" s="8"/>
      <c r="BB1859" s="8"/>
      <c r="BC1859" s="8"/>
    </row>
    <row r="1860" spans="1:55" x14ac:dyDescent="0.25">
      <c r="A1860" s="45">
        <v>79.2</v>
      </c>
      <c r="B1860" s="47" t="b">
        <v>1</v>
      </c>
      <c r="U1860" s="36"/>
      <c r="V1860" s="36"/>
      <c r="W1860" s="9"/>
      <c r="X1860" s="8"/>
      <c r="Y1860" s="8"/>
      <c r="Z1860" s="8"/>
      <c r="AA1860" s="8"/>
      <c r="AB1860" s="8"/>
      <c r="AC1860" s="8"/>
      <c r="AD1860" s="8"/>
      <c r="AE1860" s="8"/>
      <c r="AG1860" s="36"/>
      <c r="AH1860" s="36"/>
      <c r="AI1860" s="9"/>
      <c r="AJ1860" s="8"/>
      <c r="AK1860" s="8"/>
      <c r="AL1860" s="8"/>
      <c r="AM1860" s="8"/>
      <c r="AN1860" s="8"/>
      <c r="AO1860" s="8"/>
      <c r="AP1860" s="8"/>
      <c r="AQ1860" s="8"/>
      <c r="AS1860" s="36"/>
      <c r="AT1860" s="36"/>
      <c r="AU1860" s="9"/>
      <c r="AV1860" s="8"/>
      <c r="AW1860" s="8"/>
      <c r="AX1860" s="8"/>
      <c r="AY1860" s="8"/>
      <c r="AZ1860" s="8"/>
      <c r="BA1860" s="8"/>
      <c r="BB1860" s="8"/>
      <c r="BC1860" s="8"/>
    </row>
    <row r="1861" spans="1:55" x14ac:dyDescent="0.25">
      <c r="A1861" s="45">
        <v>79.099999999999994</v>
      </c>
      <c r="B1861" s="47" t="b">
        <v>1</v>
      </c>
      <c r="U1861" s="36"/>
      <c r="V1861" s="36"/>
      <c r="W1861" s="9"/>
      <c r="X1861" s="8"/>
      <c r="Y1861" s="8"/>
      <c r="Z1861" s="8"/>
      <c r="AA1861" s="8"/>
      <c r="AB1861" s="8"/>
      <c r="AC1861" s="8"/>
      <c r="AD1861" s="8"/>
      <c r="AE1861" s="8"/>
      <c r="AG1861" s="36"/>
      <c r="AH1861" s="36"/>
      <c r="AI1861" s="9"/>
      <c r="AJ1861" s="8"/>
      <c r="AK1861" s="8"/>
      <c r="AL1861" s="8"/>
      <c r="AM1861" s="8"/>
      <c r="AN1861" s="8"/>
      <c r="AO1861" s="8"/>
      <c r="AP1861" s="8"/>
      <c r="AQ1861" s="8"/>
      <c r="AS1861" s="36"/>
      <c r="AT1861" s="36"/>
      <c r="AU1861" s="9"/>
      <c r="AV1861" s="8"/>
      <c r="AW1861" s="8"/>
      <c r="AX1861" s="8"/>
      <c r="AY1861" s="8"/>
      <c r="AZ1861" s="8"/>
      <c r="BA1861" s="8"/>
      <c r="BB1861" s="8"/>
      <c r="BC1861" s="8"/>
    </row>
    <row r="1862" spans="1:55" x14ac:dyDescent="0.25">
      <c r="A1862" s="45">
        <v>78.7</v>
      </c>
      <c r="B1862" s="47" t="b">
        <v>1</v>
      </c>
      <c r="U1862" s="36"/>
      <c r="V1862" s="36"/>
      <c r="W1862" s="9"/>
      <c r="X1862" s="8"/>
      <c r="Y1862" s="8"/>
      <c r="Z1862" s="8"/>
      <c r="AA1862" s="8"/>
      <c r="AB1862" s="8"/>
      <c r="AC1862" s="8"/>
      <c r="AD1862" s="8"/>
      <c r="AE1862" s="8"/>
      <c r="AG1862" s="36"/>
      <c r="AH1862" s="36"/>
      <c r="AI1862" s="9"/>
      <c r="AJ1862" s="8"/>
      <c r="AK1862" s="8"/>
      <c r="AL1862" s="8"/>
      <c r="AM1862" s="8"/>
      <c r="AN1862" s="8"/>
      <c r="AO1862" s="8"/>
      <c r="AP1862" s="8"/>
      <c r="AQ1862" s="8"/>
      <c r="AS1862" s="36"/>
      <c r="AT1862" s="36"/>
      <c r="AU1862" s="9"/>
      <c r="AV1862" s="8"/>
      <c r="AW1862" s="8"/>
      <c r="AX1862" s="8"/>
      <c r="AY1862" s="8"/>
      <c r="AZ1862" s="8"/>
      <c r="BA1862" s="8"/>
      <c r="BB1862" s="8"/>
      <c r="BC1862" s="8"/>
    </row>
    <row r="1863" spans="1:55" x14ac:dyDescent="0.25">
      <c r="A1863" s="45">
        <v>78.5</v>
      </c>
      <c r="B1863" s="47" t="b">
        <v>1</v>
      </c>
      <c r="U1863" s="36"/>
      <c r="V1863" s="36"/>
      <c r="W1863" s="9"/>
      <c r="X1863" s="8"/>
      <c r="Y1863" s="8"/>
      <c r="Z1863" s="8"/>
      <c r="AA1863" s="8"/>
      <c r="AB1863" s="8"/>
      <c r="AC1863" s="8"/>
      <c r="AD1863" s="8"/>
      <c r="AE1863" s="8"/>
      <c r="AG1863" s="36"/>
      <c r="AH1863" s="36"/>
      <c r="AI1863" s="9"/>
      <c r="AJ1863" s="8"/>
      <c r="AK1863" s="8"/>
      <c r="AL1863" s="8"/>
      <c r="AM1863" s="8"/>
      <c r="AN1863" s="8"/>
      <c r="AO1863" s="8"/>
      <c r="AP1863" s="8"/>
      <c r="AQ1863" s="8"/>
      <c r="AS1863" s="36"/>
      <c r="AT1863" s="36"/>
      <c r="AU1863" s="9"/>
      <c r="AV1863" s="8"/>
      <c r="AW1863" s="8"/>
      <c r="AX1863" s="8"/>
      <c r="AY1863" s="8"/>
      <c r="AZ1863" s="8"/>
      <c r="BA1863" s="8"/>
      <c r="BB1863" s="8"/>
      <c r="BC1863" s="8"/>
    </row>
    <row r="1864" spans="1:55" x14ac:dyDescent="0.25">
      <c r="A1864" s="45">
        <v>78.599999999999994</v>
      </c>
      <c r="B1864" s="47" t="b">
        <v>1</v>
      </c>
      <c r="U1864" s="36"/>
      <c r="V1864" s="36"/>
      <c r="W1864" s="9"/>
      <c r="X1864" s="8"/>
      <c r="Y1864" s="8"/>
      <c r="Z1864" s="8"/>
      <c r="AA1864" s="8"/>
      <c r="AB1864" s="8"/>
      <c r="AC1864" s="8"/>
      <c r="AD1864" s="8"/>
      <c r="AE1864" s="8"/>
      <c r="AG1864" s="36"/>
      <c r="AH1864" s="36"/>
      <c r="AI1864" s="9"/>
      <c r="AJ1864" s="8"/>
      <c r="AK1864" s="8"/>
      <c r="AL1864" s="8"/>
      <c r="AM1864" s="8"/>
      <c r="AN1864" s="8"/>
      <c r="AO1864" s="8"/>
      <c r="AP1864" s="8"/>
      <c r="AQ1864" s="8"/>
      <c r="AS1864" s="36"/>
      <c r="AT1864" s="36"/>
      <c r="AU1864" s="9"/>
      <c r="AV1864" s="8"/>
      <c r="AW1864" s="8"/>
      <c r="AX1864" s="8"/>
      <c r="AY1864" s="8"/>
      <c r="AZ1864" s="8"/>
      <c r="BA1864" s="8"/>
      <c r="BB1864" s="8"/>
      <c r="BC1864" s="8"/>
    </row>
    <row r="1865" spans="1:55" x14ac:dyDescent="0.25">
      <c r="A1865" s="45">
        <v>74.8</v>
      </c>
      <c r="B1865" s="47" t="b">
        <v>1</v>
      </c>
      <c r="U1865" s="36"/>
      <c r="V1865" s="36"/>
      <c r="W1865" s="9"/>
      <c r="X1865" s="8"/>
      <c r="Y1865" s="8"/>
      <c r="Z1865" s="8"/>
      <c r="AA1865" s="8"/>
      <c r="AB1865" s="8"/>
      <c r="AC1865" s="8"/>
      <c r="AD1865" s="8"/>
      <c r="AE1865" s="8"/>
      <c r="AG1865" s="36"/>
      <c r="AH1865" s="36"/>
      <c r="AI1865" s="9"/>
      <c r="AJ1865" s="8"/>
      <c r="AK1865" s="8"/>
      <c r="AL1865" s="8"/>
      <c r="AM1865" s="8"/>
      <c r="AN1865" s="8"/>
      <c r="AO1865" s="8"/>
      <c r="AP1865" s="8"/>
      <c r="AQ1865" s="8"/>
      <c r="AS1865" s="36"/>
      <c r="AT1865" s="36"/>
      <c r="AU1865" s="9"/>
      <c r="AV1865" s="8"/>
      <c r="AW1865" s="8"/>
      <c r="AX1865" s="8"/>
      <c r="AY1865" s="8"/>
      <c r="AZ1865" s="8"/>
      <c r="BA1865" s="8"/>
      <c r="BB1865" s="8"/>
      <c r="BC1865" s="8"/>
    </row>
    <row r="1866" spans="1:55" x14ac:dyDescent="0.25">
      <c r="A1866" s="45">
        <v>74.5</v>
      </c>
      <c r="B1866" s="47" t="b">
        <v>1</v>
      </c>
      <c r="U1866" s="36"/>
      <c r="V1866" s="36"/>
      <c r="W1866" s="9"/>
      <c r="X1866" s="8"/>
      <c r="Y1866" s="8"/>
      <c r="Z1866" s="8"/>
      <c r="AA1866" s="8"/>
      <c r="AB1866" s="8"/>
      <c r="AC1866" s="8"/>
      <c r="AD1866" s="8"/>
      <c r="AE1866" s="8"/>
      <c r="AG1866" s="36"/>
      <c r="AH1866" s="36"/>
      <c r="AI1866" s="9"/>
      <c r="AJ1866" s="8"/>
      <c r="AK1866" s="8"/>
      <c r="AL1866" s="8"/>
      <c r="AM1866" s="8"/>
      <c r="AN1866" s="8"/>
      <c r="AO1866" s="8"/>
      <c r="AP1866" s="8"/>
      <c r="AQ1866" s="8"/>
      <c r="AS1866" s="36"/>
      <c r="AT1866" s="36"/>
      <c r="AU1866" s="9"/>
      <c r="AV1866" s="8"/>
      <c r="AW1866" s="8"/>
      <c r="AX1866" s="8"/>
      <c r="AY1866" s="8"/>
      <c r="AZ1866" s="8"/>
      <c r="BA1866" s="8"/>
      <c r="BB1866" s="8"/>
      <c r="BC1866" s="8"/>
    </row>
    <row r="1867" spans="1:55" x14ac:dyDescent="0.25">
      <c r="A1867" s="45">
        <v>73.900000000000006</v>
      </c>
      <c r="B1867" s="47" t="b">
        <v>1</v>
      </c>
      <c r="U1867" s="36"/>
      <c r="V1867" s="36"/>
      <c r="W1867" s="9"/>
      <c r="X1867" s="8"/>
      <c r="Y1867" s="8"/>
      <c r="Z1867" s="8"/>
      <c r="AA1867" s="8"/>
      <c r="AB1867" s="8"/>
      <c r="AC1867" s="8"/>
      <c r="AD1867" s="8"/>
      <c r="AE1867" s="8"/>
      <c r="AG1867" s="36"/>
      <c r="AH1867" s="36"/>
      <c r="AI1867" s="9"/>
      <c r="AJ1867" s="8"/>
      <c r="AK1867" s="8"/>
      <c r="AL1867" s="8"/>
      <c r="AM1867" s="8"/>
      <c r="AN1867" s="8"/>
      <c r="AO1867" s="8"/>
      <c r="AP1867" s="8"/>
      <c r="AQ1867" s="8"/>
      <c r="AS1867" s="36"/>
      <c r="AT1867" s="36"/>
      <c r="AU1867" s="9"/>
      <c r="AV1867" s="8"/>
      <c r="AW1867" s="8"/>
      <c r="AX1867" s="8"/>
      <c r="AY1867" s="8"/>
      <c r="AZ1867" s="8"/>
      <c r="BA1867" s="8"/>
      <c r="BB1867" s="8"/>
      <c r="BC1867" s="8"/>
    </row>
    <row r="1868" spans="1:55" x14ac:dyDescent="0.25">
      <c r="A1868" s="45">
        <v>73.900000000000006</v>
      </c>
      <c r="B1868" s="47" t="b">
        <v>1</v>
      </c>
      <c r="U1868" s="36"/>
      <c r="V1868" s="36"/>
      <c r="W1868" s="9"/>
      <c r="X1868" s="8"/>
      <c r="Y1868" s="8"/>
      <c r="Z1868" s="8"/>
      <c r="AA1868" s="8"/>
      <c r="AB1868" s="8"/>
      <c r="AC1868" s="8"/>
      <c r="AD1868" s="8"/>
      <c r="AE1868" s="8"/>
      <c r="AG1868" s="36"/>
      <c r="AH1868" s="36"/>
      <c r="AI1868" s="9"/>
      <c r="AJ1868" s="8"/>
      <c r="AK1868" s="8"/>
      <c r="AL1868" s="8"/>
      <c r="AM1868" s="8"/>
      <c r="AN1868" s="8"/>
      <c r="AO1868" s="8"/>
      <c r="AP1868" s="8"/>
      <c r="AQ1868" s="8"/>
      <c r="AS1868" s="36"/>
      <c r="AT1868" s="36"/>
      <c r="AU1868" s="9"/>
      <c r="AV1868" s="8"/>
      <c r="AW1868" s="8"/>
      <c r="AX1868" s="8"/>
      <c r="AY1868" s="8"/>
      <c r="AZ1868" s="8"/>
      <c r="BA1868" s="8"/>
      <c r="BB1868" s="8"/>
      <c r="BC1868" s="8"/>
    </row>
    <row r="1869" spans="1:55" x14ac:dyDescent="0.25">
      <c r="A1869" s="45">
        <v>74.5</v>
      </c>
      <c r="B1869" s="47" t="b">
        <v>1</v>
      </c>
      <c r="U1869" s="36"/>
      <c r="V1869" s="36"/>
      <c r="W1869" s="9"/>
      <c r="X1869" s="8"/>
      <c r="Y1869" s="8"/>
      <c r="Z1869" s="8"/>
      <c r="AA1869" s="8"/>
      <c r="AB1869" s="8"/>
      <c r="AC1869" s="8"/>
      <c r="AD1869" s="8"/>
      <c r="AE1869" s="8"/>
      <c r="AG1869" s="36"/>
      <c r="AH1869" s="36"/>
      <c r="AI1869" s="9"/>
      <c r="AJ1869" s="8"/>
      <c r="AK1869" s="8"/>
      <c r="AL1869" s="8"/>
      <c r="AM1869" s="8"/>
      <c r="AN1869" s="8"/>
      <c r="AO1869" s="8"/>
      <c r="AP1869" s="8"/>
      <c r="AQ1869" s="8"/>
      <c r="AS1869" s="36"/>
      <c r="AT1869" s="36"/>
      <c r="AU1869" s="9"/>
      <c r="AV1869" s="8"/>
      <c r="AW1869" s="8"/>
      <c r="AX1869" s="8"/>
      <c r="AY1869" s="8"/>
      <c r="AZ1869" s="8"/>
      <c r="BA1869" s="8"/>
      <c r="BB1869" s="8"/>
      <c r="BC1869" s="8"/>
    </row>
    <row r="1870" spans="1:55" x14ac:dyDescent="0.25">
      <c r="A1870" s="45">
        <v>73.2</v>
      </c>
      <c r="B1870" s="47" t="b">
        <v>1</v>
      </c>
      <c r="U1870" s="36"/>
      <c r="V1870" s="36"/>
      <c r="W1870" s="9"/>
      <c r="X1870" s="8"/>
      <c r="Y1870" s="8"/>
      <c r="Z1870" s="8"/>
      <c r="AA1870" s="8"/>
      <c r="AB1870" s="8"/>
      <c r="AC1870" s="8"/>
      <c r="AD1870" s="8"/>
      <c r="AE1870" s="8"/>
      <c r="AG1870" s="36"/>
      <c r="AH1870" s="36"/>
      <c r="AI1870" s="9"/>
      <c r="AJ1870" s="8"/>
      <c r="AK1870" s="8"/>
      <c r="AL1870" s="8"/>
      <c r="AM1870" s="8"/>
      <c r="AN1870" s="8"/>
      <c r="AO1870" s="8"/>
      <c r="AP1870" s="8"/>
      <c r="AQ1870" s="8"/>
      <c r="AS1870" s="36"/>
      <c r="AT1870" s="36"/>
      <c r="AU1870" s="9"/>
      <c r="AV1870" s="8"/>
      <c r="AW1870" s="8"/>
      <c r="AX1870" s="8"/>
      <c r="AY1870" s="8"/>
      <c r="AZ1870" s="8"/>
      <c r="BA1870" s="8"/>
      <c r="BB1870" s="8"/>
      <c r="BC1870" s="8"/>
    </row>
    <row r="1871" spans="1:55" x14ac:dyDescent="0.25">
      <c r="A1871" s="45">
        <v>73.2</v>
      </c>
      <c r="B1871" s="47" t="b">
        <v>1</v>
      </c>
      <c r="U1871" s="36"/>
      <c r="V1871" s="36"/>
      <c r="W1871" s="9"/>
      <c r="X1871" s="8"/>
      <c r="Y1871" s="8"/>
      <c r="Z1871" s="8"/>
      <c r="AA1871" s="8"/>
      <c r="AB1871" s="8"/>
      <c r="AC1871" s="8"/>
      <c r="AD1871" s="8"/>
      <c r="AE1871" s="8"/>
      <c r="AG1871" s="36"/>
      <c r="AH1871" s="36"/>
      <c r="AI1871" s="9"/>
      <c r="AJ1871" s="8"/>
      <c r="AK1871" s="8"/>
      <c r="AL1871" s="8"/>
      <c r="AM1871" s="8"/>
      <c r="AN1871" s="8"/>
      <c r="AO1871" s="8"/>
      <c r="AP1871" s="8"/>
      <c r="AQ1871" s="8"/>
      <c r="AS1871" s="36"/>
      <c r="AT1871" s="36"/>
      <c r="AU1871" s="9"/>
      <c r="AV1871" s="8"/>
      <c r="AW1871" s="8"/>
      <c r="AX1871" s="8"/>
      <c r="AY1871" s="8"/>
      <c r="AZ1871" s="8"/>
      <c r="BA1871" s="8"/>
      <c r="BB1871" s="8"/>
      <c r="BC1871" s="8"/>
    </row>
    <row r="1872" spans="1:55" x14ac:dyDescent="0.25">
      <c r="A1872" s="45">
        <v>72.5</v>
      </c>
      <c r="B1872" s="47" t="b">
        <v>1</v>
      </c>
      <c r="U1872" s="36"/>
      <c r="V1872" s="36"/>
      <c r="W1872" s="9"/>
      <c r="X1872" s="8"/>
      <c r="Y1872" s="8"/>
      <c r="Z1872" s="8"/>
      <c r="AA1872" s="8"/>
      <c r="AB1872" s="8"/>
      <c r="AC1872" s="8"/>
      <c r="AD1872" s="8"/>
      <c r="AE1872" s="8"/>
      <c r="AG1872" s="36"/>
      <c r="AH1872" s="36"/>
      <c r="AI1872" s="9"/>
      <c r="AJ1872" s="8"/>
      <c r="AK1872" s="8"/>
      <c r="AL1872" s="8"/>
      <c r="AM1872" s="8"/>
      <c r="AN1872" s="8"/>
      <c r="AO1872" s="8"/>
      <c r="AP1872" s="8"/>
      <c r="AQ1872" s="8"/>
      <c r="AS1872" s="36"/>
      <c r="AT1872" s="36"/>
      <c r="AU1872" s="9"/>
      <c r="AV1872" s="8"/>
      <c r="AW1872" s="8"/>
      <c r="AX1872" s="8"/>
      <c r="AY1872" s="8"/>
      <c r="AZ1872" s="8"/>
      <c r="BA1872" s="8"/>
      <c r="BB1872" s="8"/>
      <c r="BC1872" s="8"/>
    </row>
    <row r="1873" spans="1:55" x14ac:dyDescent="0.25">
      <c r="A1873" s="45">
        <v>72.5</v>
      </c>
      <c r="B1873" s="47" t="b">
        <v>1</v>
      </c>
      <c r="U1873" s="36"/>
      <c r="V1873" s="36"/>
      <c r="W1873" s="9"/>
      <c r="X1873" s="8"/>
      <c r="Y1873" s="8"/>
      <c r="Z1873" s="8"/>
      <c r="AA1873" s="8"/>
      <c r="AB1873" s="8"/>
      <c r="AC1873" s="8"/>
      <c r="AD1873" s="8"/>
      <c r="AE1873" s="8"/>
      <c r="AG1873" s="36"/>
      <c r="AH1873" s="36"/>
      <c r="AI1873" s="9"/>
      <c r="AJ1873" s="8"/>
      <c r="AK1873" s="8"/>
      <c r="AL1873" s="8"/>
      <c r="AM1873" s="8"/>
      <c r="AN1873" s="8"/>
      <c r="AO1873" s="8"/>
      <c r="AP1873" s="8"/>
      <c r="AQ1873" s="8"/>
      <c r="AS1873" s="36"/>
      <c r="AT1873" s="36"/>
      <c r="AU1873" s="9"/>
      <c r="AV1873" s="8"/>
      <c r="AW1873" s="8"/>
      <c r="AX1873" s="8"/>
      <c r="AY1873" s="8"/>
      <c r="AZ1873" s="8"/>
      <c r="BA1873" s="8"/>
      <c r="BB1873" s="8"/>
      <c r="BC1873" s="8"/>
    </row>
    <row r="1874" spans="1:55" x14ac:dyDescent="0.25">
      <c r="A1874" s="45">
        <v>73</v>
      </c>
      <c r="B1874" s="47" t="b">
        <v>1</v>
      </c>
      <c r="U1874" s="36"/>
      <c r="V1874" s="36"/>
      <c r="W1874" s="9"/>
      <c r="X1874" s="8"/>
      <c r="Y1874" s="8"/>
      <c r="Z1874" s="8"/>
      <c r="AA1874" s="8"/>
      <c r="AB1874" s="8"/>
      <c r="AC1874" s="8"/>
      <c r="AD1874" s="8"/>
      <c r="AE1874" s="8"/>
      <c r="AG1874" s="36"/>
      <c r="AH1874" s="36"/>
      <c r="AI1874" s="9"/>
      <c r="AJ1874" s="8"/>
      <c r="AK1874" s="8"/>
      <c r="AL1874" s="8"/>
      <c r="AM1874" s="8"/>
      <c r="AN1874" s="8"/>
      <c r="AO1874" s="8"/>
      <c r="AP1874" s="8"/>
      <c r="AQ1874" s="8"/>
      <c r="AS1874" s="36"/>
      <c r="AT1874" s="36"/>
      <c r="AU1874" s="9"/>
      <c r="AV1874" s="8"/>
      <c r="AW1874" s="8"/>
      <c r="AX1874" s="8"/>
      <c r="AY1874" s="8"/>
      <c r="AZ1874" s="8"/>
      <c r="BA1874" s="8"/>
      <c r="BB1874" s="8"/>
      <c r="BC1874" s="8"/>
    </row>
    <row r="1875" spans="1:55" x14ac:dyDescent="0.25">
      <c r="A1875" s="45">
        <v>71.2</v>
      </c>
      <c r="B1875" s="47" t="b">
        <v>1</v>
      </c>
      <c r="U1875" s="36"/>
      <c r="V1875" s="36"/>
      <c r="W1875" s="9"/>
      <c r="X1875" s="8"/>
      <c r="Y1875" s="8"/>
      <c r="Z1875" s="8"/>
      <c r="AA1875" s="8"/>
      <c r="AB1875" s="8"/>
      <c r="AC1875" s="8"/>
      <c r="AD1875" s="8"/>
      <c r="AE1875" s="8"/>
      <c r="AG1875" s="36"/>
      <c r="AH1875" s="36"/>
      <c r="AI1875" s="9"/>
      <c r="AJ1875" s="8"/>
      <c r="AK1875" s="8"/>
      <c r="AL1875" s="8"/>
      <c r="AM1875" s="8"/>
      <c r="AN1875" s="8"/>
      <c r="AO1875" s="8"/>
      <c r="AP1875" s="8"/>
      <c r="AQ1875" s="8"/>
      <c r="AS1875" s="36"/>
      <c r="AT1875" s="36"/>
      <c r="AU1875" s="9"/>
      <c r="AV1875" s="8"/>
      <c r="AW1875" s="8"/>
      <c r="AX1875" s="8"/>
      <c r="AY1875" s="8"/>
      <c r="AZ1875" s="8"/>
      <c r="BA1875" s="8"/>
      <c r="BB1875" s="8"/>
      <c r="BC1875" s="8"/>
    </row>
    <row r="1876" spans="1:55" x14ac:dyDescent="0.25">
      <c r="A1876" s="45">
        <v>71</v>
      </c>
      <c r="B1876" s="47" t="b">
        <v>1</v>
      </c>
      <c r="U1876" s="36"/>
      <c r="V1876" s="36"/>
      <c r="W1876" s="9"/>
      <c r="X1876" s="8"/>
      <c r="Y1876" s="8"/>
      <c r="Z1876" s="8"/>
      <c r="AA1876" s="8"/>
      <c r="AB1876" s="8"/>
      <c r="AC1876" s="8"/>
      <c r="AD1876" s="8"/>
      <c r="AE1876" s="8"/>
      <c r="AG1876" s="36"/>
      <c r="AH1876" s="36"/>
      <c r="AI1876" s="9"/>
      <c r="AJ1876" s="8"/>
      <c r="AK1876" s="8"/>
      <c r="AL1876" s="8"/>
      <c r="AM1876" s="8"/>
      <c r="AN1876" s="8"/>
      <c r="AO1876" s="8"/>
      <c r="AP1876" s="8"/>
      <c r="AQ1876" s="8"/>
      <c r="AS1876" s="36"/>
      <c r="AT1876" s="36"/>
      <c r="AU1876" s="9"/>
      <c r="AV1876" s="8"/>
      <c r="AW1876" s="8"/>
      <c r="AX1876" s="8"/>
      <c r="AY1876" s="8"/>
      <c r="AZ1876" s="8"/>
      <c r="BA1876" s="8"/>
      <c r="BB1876" s="8"/>
      <c r="BC1876" s="8"/>
    </row>
    <row r="1877" spans="1:55" x14ac:dyDescent="0.25">
      <c r="A1877" s="45">
        <v>76</v>
      </c>
      <c r="B1877" s="47" t="b">
        <v>1</v>
      </c>
      <c r="U1877" s="36"/>
      <c r="V1877" s="36"/>
      <c r="W1877" s="9"/>
      <c r="X1877" s="8"/>
      <c r="Y1877" s="8"/>
      <c r="Z1877" s="8"/>
      <c r="AA1877" s="8"/>
      <c r="AB1877" s="8"/>
      <c r="AC1877" s="8"/>
      <c r="AD1877" s="8"/>
      <c r="AE1877" s="8"/>
      <c r="AG1877" s="36"/>
      <c r="AH1877" s="36"/>
      <c r="AI1877" s="9"/>
      <c r="AJ1877" s="8"/>
      <c r="AK1877" s="8"/>
      <c r="AL1877" s="8"/>
      <c r="AM1877" s="8"/>
      <c r="AN1877" s="8"/>
      <c r="AO1877" s="8"/>
      <c r="AP1877" s="8"/>
      <c r="AQ1877" s="8"/>
      <c r="AS1877" s="36"/>
      <c r="AT1877" s="36"/>
      <c r="AU1877" s="9"/>
      <c r="AV1877" s="8"/>
      <c r="AW1877" s="8"/>
      <c r="AX1877" s="8"/>
      <c r="AY1877" s="8"/>
      <c r="AZ1877" s="8"/>
      <c r="BA1877" s="8"/>
      <c r="BB1877" s="8"/>
      <c r="BC1877" s="8"/>
    </row>
    <row r="1878" spans="1:55" x14ac:dyDescent="0.25">
      <c r="A1878" s="45">
        <v>75</v>
      </c>
      <c r="B1878" s="47" t="b">
        <v>1</v>
      </c>
      <c r="U1878" s="36"/>
      <c r="V1878" s="36"/>
      <c r="W1878" s="9"/>
      <c r="X1878" s="8"/>
      <c r="Y1878" s="8"/>
      <c r="Z1878" s="8"/>
      <c r="AA1878" s="8"/>
      <c r="AB1878" s="8"/>
      <c r="AC1878" s="8"/>
      <c r="AD1878" s="8"/>
      <c r="AE1878" s="8"/>
      <c r="AG1878" s="36"/>
      <c r="AH1878" s="36"/>
      <c r="AI1878" s="9"/>
      <c r="AJ1878" s="8"/>
      <c r="AK1878" s="8"/>
      <c r="AL1878" s="8"/>
      <c r="AM1878" s="8"/>
      <c r="AN1878" s="8"/>
      <c r="AO1878" s="8"/>
      <c r="AP1878" s="8"/>
      <c r="AQ1878" s="8"/>
      <c r="AS1878" s="36"/>
      <c r="AT1878" s="36"/>
      <c r="AU1878" s="9"/>
      <c r="AV1878" s="8"/>
      <c r="AW1878" s="8"/>
      <c r="AX1878" s="8"/>
      <c r="AY1878" s="8"/>
      <c r="AZ1878" s="8"/>
      <c r="BA1878" s="8"/>
      <c r="BB1878" s="8"/>
      <c r="BC1878" s="8"/>
    </row>
    <row r="1879" spans="1:55" x14ac:dyDescent="0.25">
      <c r="A1879" s="45">
        <v>73</v>
      </c>
      <c r="B1879" s="47" t="b">
        <v>1</v>
      </c>
      <c r="U1879" s="36"/>
      <c r="V1879" s="36"/>
      <c r="W1879" s="9"/>
      <c r="X1879" s="8"/>
      <c r="Y1879" s="8"/>
      <c r="Z1879" s="8"/>
      <c r="AA1879" s="8"/>
      <c r="AB1879" s="8"/>
      <c r="AC1879" s="8"/>
      <c r="AD1879" s="8"/>
      <c r="AE1879" s="8"/>
      <c r="AG1879" s="36"/>
      <c r="AH1879" s="36"/>
      <c r="AI1879" s="9"/>
      <c r="AJ1879" s="8"/>
      <c r="AK1879" s="8"/>
      <c r="AL1879" s="8"/>
      <c r="AM1879" s="8"/>
      <c r="AN1879" s="8"/>
      <c r="AO1879" s="8"/>
      <c r="AP1879" s="8"/>
      <c r="AQ1879" s="8"/>
      <c r="AS1879" s="36"/>
      <c r="AT1879" s="36"/>
      <c r="AU1879" s="9"/>
      <c r="AV1879" s="8"/>
      <c r="AW1879" s="8"/>
      <c r="AX1879" s="8"/>
      <c r="AY1879" s="8"/>
      <c r="AZ1879" s="8"/>
      <c r="BA1879" s="8"/>
      <c r="BB1879" s="8"/>
      <c r="BC1879" s="8"/>
    </row>
    <row r="1880" spans="1:55" x14ac:dyDescent="0.25">
      <c r="A1880" s="45">
        <v>73</v>
      </c>
      <c r="B1880" s="47" t="b">
        <v>1</v>
      </c>
      <c r="U1880" s="36"/>
      <c r="V1880" s="36"/>
      <c r="W1880" s="9"/>
      <c r="X1880" s="8"/>
      <c r="Y1880" s="8"/>
      <c r="Z1880" s="8"/>
      <c r="AA1880" s="8"/>
      <c r="AB1880" s="8"/>
      <c r="AC1880" s="8"/>
      <c r="AD1880" s="8"/>
      <c r="AE1880" s="8"/>
      <c r="AG1880" s="36"/>
      <c r="AH1880" s="36"/>
      <c r="AI1880" s="9"/>
      <c r="AJ1880" s="8"/>
      <c r="AK1880" s="8"/>
      <c r="AL1880" s="8"/>
      <c r="AM1880" s="8"/>
      <c r="AN1880" s="8"/>
      <c r="AO1880" s="8"/>
      <c r="AP1880" s="8"/>
      <c r="AQ1880" s="8"/>
      <c r="AS1880" s="36"/>
      <c r="AT1880" s="36"/>
      <c r="AU1880" s="9"/>
      <c r="AV1880" s="8"/>
      <c r="AW1880" s="8"/>
      <c r="AX1880" s="8"/>
      <c r="AY1880" s="8"/>
      <c r="AZ1880" s="8"/>
      <c r="BA1880" s="8"/>
      <c r="BB1880" s="8"/>
      <c r="BC1880" s="8"/>
    </row>
    <row r="1881" spans="1:55" x14ac:dyDescent="0.25">
      <c r="A1881" s="45">
        <v>61.8</v>
      </c>
      <c r="B1881" s="47" t="b">
        <v>1</v>
      </c>
      <c r="U1881" s="36"/>
      <c r="V1881" s="36"/>
      <c r="W1881" s="9"/>
      <c r="X1881" s="8"/>
      <c r="Y1881" s="8"/>
      <c r="Z1881" s="8"/>
      <c r="AA1881" s="8"/>
      <c r="AB1881" s="8"/>
      <c r="AC1881" s="8"/>
      <c r="AD1881" s="8"/>
      <c r="AE1881" s="8"/>
      <c r="AG1881" s="36"/>
      <c r="AH1881" s="36"/>
      <c r="AI1881" s="9"/>
      <c r="AJ1881" s="8"/>
      <c r="AK1881" s="8"/>
      <c r="AL1881" s="8"/>
      <c r="AM1881" s="8"/>
      <c r="AN1881" s="8"/>
      <c r="AO1881" s="8"/>
      <c r="AP1881" s="8"/>
      <c r="AQ1881" s="8"/>
      <c r="AS1881" s="36"/>
      <c r="AT1881" s="36"/>
      <c r="AU1881" s="9"/>
      <c r="AV1881" s="8"/>
      <c r="AW1881" s="8"/>
      <c r="AX1881" s="8"/>
      <c r="AY1881" s="8"/>
      <c r="AZ1881" s="8"/>
      <c r="BA1881" s="8"/>
      <c r="BB1881" s="8"/>
      <c r="BC1881" s="8"/>
    </row>
    <row r="1882" spans="1:55" x14ac:dyDescent="0.25">
      <c r="A1882" s="45">
        <v>61.4</v>
      </c>
      <c r="B1882" s="47" t="b">
        <v>1</v>
      </c>
      <c r="U1882" s="36"/>
      <c r="V1882" s="36"/>
      <c r="W1882" s="9"/>
      <c r="X1882" s="8"/>
      <c r="Y1882" s="8"/>
      <c r="Z1882" s="8"/>
      <c r="AA1882" s="8"/>
      <c r="AB1882" s="8"/>
      <c r="AC1882" s="8"/>
      <c r="AD1882" s="8"/>
      <c r="AE1882" s="8"/>
      <c r="AG1882" s="36"/>
      <c r="AH1882" s="36"/>
      <c r="AI1882" s="9"/>
      <c r="AJ1882" s="8"/>
      <c r="AK1882" s="8"/>
      <c r="AL1882" s="8"/>
      <c r="AM1882" s="8"/>
      <c r="AN1882" s="8"/>
      <c r="AO1882" s="8"/>
      <c r="AP1882" s="8"/>
      <c r="AQ1882" s="8"/>
      <c r="AS1882" s="36"/>
      <c r="AT1882" s="36"/>
      <c r="AU1882" s="9"/>
      <c r="AV1882" s="8"/>
      <c r="AW1882" s="8"/>
      <c r="AX1882" s="8"/>
      <c r="AY1882" s="8"/>
      <c r="AZ1882" s="8"/>
      <c r="BA1882" s="8"/>
      <c r="BB1882" s="8"/>
      <c r="BC1882" s="8"/>
    </row>
    <row r="1883" spans="1:55" x14ac:dyDescent="0.25">
      <c r="A1883" s="45">
        <v>69</v>
      </c>
      <c r="B1883" s="47" t="b">
        <v>1</v>
      </c>
      <c r="U1883" s="36"/>
      <c r="V1883" s="36"/>
      <c r="W1883" s="9"/>
      <c r="X1883" s="8"/>
      <c r="Y1883" s="8"/>
      <c r="Z1883" s="8"/>
      <c r="AA1883" s="8"/>
      <c r="AB1883" s="8"/>
      <c r="AC1883" s="8"/>
      <c r="AD1883" s="8"/>
      <c r="AE1883" s="8"/>
      <c r="AG1883" s="36"/>
      <c r="AH1883" s="36"/>
      <c r="AI1883" s="9"/>
      <c r="AJ1883" s="8"/>
      <c r="AK1883" s="8"/>
      <c r="AL1883" s="8"/>
      <c r="AM1883" s="8"/>
      <c r="AN1883" s="8"/>
      <c r="AO1883" s="8"/>
      <c r="AP1883" s="8"/>
      <c r="AQ1883" s="8"/>
      <c r="AS1883" s="36"/>
      <c r="AT1883" s="36"/>
      <c r="AU1883" s="9"/>
      <c r="AV1883" s="8"/>
      <c r="AW1883" s="8"/>
      <c r="AX1883" s="8"/>
      <c r="AY1883" s="8"/>
      <c r="AZ1883" s="8"/>
      <c r="BA1883" s="8"/>
      <c r="BB1883" s="8"/>
      <c r="BC1883" s="8"/>
    </row>
    <row r="1884" spans="1:55" x14ac:dyDescent="0.25">
      <c r="A1884" s="45">
        <v>63</v>
      </c>
      <c r="B1884" s="47" t="b">
        <v>1</v>
      </c>
      <c r="U1884" s="36"/>
      <c r="V1884" s="36"/>
      <c r="W1884" s="9"/>
      <c r="X1884" s="8"/>
      <c r="Y1884" s="8"/>
      <c r="Z1884" s="8"/>
      <c r="AA1884" s="8"/>
      <c r="AB1884" s="8"/>
      <c r="AC1884" s="8"/>
      <c r="AD1884" s="8"/>
      <c r="AE1884" s="8"/>
      <c r="AG1884" s="36"/>
      <c r="AH1884" s="36"/>
      <c r="AI1884" s="9"/>
      <c r="AJ1884" s="8"/>
      <c r="AK1884" s="8"/>
      <c r="AL1884" s="8"/>
      <c r="AM1884" s="8"/>
      <c r="AN1884" s="8"/>
      <c r="AO1884" s="8"/>
      <c r="AP1884" s="8"/>
      <c r="AQ1884" s="8"/>
      <c r="AS1884" s="36"/>
      <c r="AT1884" s="36"/>
      <c r="AU1884" s="9"/>
      <c r="AV1884" s="8"/>
      <c r="AW1884" s="8"/>
      <c r="AX1884" s="8"/>
      <c r="AY1884" s="8"/>
      <c r="AZ1884" s="8"/>
      <c r="BA1884" s="8"/>
      <c r="BB1884" s="8"/>
      <c r="BC1884" s="8"/>
    </row>
    <row r="1885" spans="1:55" x14ac:dyDescent="0.25">
      <c r="A1885" s="45">
        <v>59.4</v>
      </c>
      <c r="B1885" s="47" t="b">
        <v>1</v>
      </c>
      <c r="U1885" s="36"/>
      <c r="V1885" s="36"/>
      <c r="W1885" s="9"/>
      <c r="X1885" s="8"/>
      <c r="Y1885" s="8"/>
      <c r="Z1885" s="8"/>
      <c r="AA1885" s="8"/>
      <c r="AB1885" s="8"/>
      <c r="AC1885" s="8"/>
      <c r="AD1885" s="8"/>
      <c r="AE1885" s="8"/>
      <c r="AG1885" s="36"/>
      <c r="AH1885" s="36"/>
      <c r="AI1885" s="9"/>
      <c r="AJ1885" s="8"/>
      <c r="AK1885" s="8"/>
      <c r="AL1885" s="8"/>
      <c r="AM1885" s="8"/>
      <c r="AN1885" s="8"/>
      <c r="AO1885" s="8"/>
      <c r="AP1885" s="8"/>
      <c r="AQ1885" s="8"/>
      <c r="AS1885" s="36"/>
      <c r="AT1885" s="36"/>
      <c r="AU1885" s="9"/>
      <c r="AV1885" s="8"/>
      <c r="AW1885" s="8"/>
      <c r="AX1885" s="8"/>
      <c r="AY1885" s="8"/>
      <c r="AZ1885" s="8"/>
      <c r="BA1885" s="8"/>
      <c r="BB1885" s="8"/>
      <c r="BC1885" s="8"/>
    </row>
    <row r="1886" spans="1:55" x14ac:dyDescent="0.25">
      <c r="A1886" s="45">
        <v>58.2</v>
      </c>
      <c r="B1886" s="47" t="b">
        <v>1</v>
      </c>
      <c r="U1886" s="36"/>
      <c r="V1886" s="36"/>
      <c r="W1886" s="9"/>
      <c r="X1886" s="8"/>
      <c r="Y1886" s="8"/>
      <c r="Z1886" s="8"/>
      <c r="AA1886" s="8"/>
      <c r="AB1886" s="8"/>
      <c r="AC1886" s="8"/>
      <c r="AD1886" s="8"/>
      <c r="AE1886" s="8"/>
      <c r="AG1886" s="36"/>
      <c r="AH1886" s="36"/>
      <c r="AI1886" s="9"/>
      <c r="AJ1886" s="8"/>
      <c r="AK1886" s="8"/>
      <c r="AL1886" s="8"/>
      <c r="AM1886" s="8"/>
      <c r="AN1886" s="8"/>
      <c r="AO1886" s="8"/>
      <c r="AP1886" s="8"/>
      <c r="AQ1886" s="8"/>
      <c r="AS1886" s="36"/>
      <c r="AT1886" s="36"/>
      <c r="AU1886" s="9"/>
      <c r="AV1886" s="8"/>
      <c r="AW1886" s="8"/>
      <c r="AX1886" s="8"/>
      <c r="AY1886" s="8"/>
      <c r="AZ1886" s="8"/>
      <c r="BA1886" s="8"/>
      <c r="BB1886" s="8"/>
      <c r="BC1886" s="8"/>
    </row>
    <row r="1887" spans="1:55" x14ac:dyDescent="0.25">
      <c r="A1887" s="45">
        <v>57.1</v>
      </c>
      <c r="B1887" s="47" t="b">
        <v>1</v>
      </c>
      <c r="U1887" s="36"/>
      <c r="V1887" s="36"/>
      <c r="W1887" s="9"/>
      <c r="X1887" s="8"/>
      <c r="Y1887" s="8"/>
      <c r="Z1887" s="8"/>
      <c r="AA1887" s="8"/>
      <c r="AB1887" s="8"/>
      <c r="AC1887" s="8"/>
      <c r="AD1887" s="8"/>
      <c r="AE1887" s="8"/>
      <c r="AG1887" s="36"/>
      <c r="AH1887" s="36"/>
      <c r="AI1887" s="9"/>
      <c r="AJ1887" s="8"/>
      <c r="AK1887" s="8"/>
      <c r="AL1887" s="8"/>
      <c r="AM1887" s="8"/>
      <c r="AN1887" s="8"/>
      <c r="AO1887" s="8"/>
      <c r="AP1887" s="8"/>
      <c r="AQ1887" s="8"/>
      <c r="AS1887" s="36"/>
      <c r="AT1887" s="36"/>
      <c r="AU1887" s="9"/>
      <c r="AV1887" s="8"/>
      <c r="AW1887" s="8"/>
      <c r="AX1887" s="8"/>
      <c r="AY1887" s="8"/>
      <c r="AZ1887" s="8"/>
      <c r="BA1887" s="8"/>
      <c r="BB1887" s="8"/>
      <c r="BC1887" s="8"/>
    </row>
    <row r="1888" spans="1:55" x14ac:dyDescent="0.25">
      <c r="A1888" s="45">
        <v>56</v>
      </c>
      <c r="B1888" s="47" t="b">
        <v>1</v>
      </c>
      <c r="U1888" s="36"/>
      <c r="V1888" s="36"/>
      <c r="W1888" s="9"/>
      <c r="X1888" s="8"/>
      <c r="Y1888" s="8"/>
      <c r="Z1888" s="8"/>
      <c r="AA1888" s="8"/>
      <c r="AB1888" s="8"/>
      <c r="AC1888" s="8"/>
      <c r="AD1888" s="8"/>
      <c r="AE1888" s="8"/>
      <c r="AG1888" s="36"/>
      <c r="AH1888" s="36"/>
      <c r="AI1888" s="9"/>
      <c r="AJ1888" s="8"/>
      <c r="AK1888" s="8"/>
      <c r="AL1888" s="8"/>
      <c r="AM1888" s="8"/>
      <c r="AN1888" s="8"/>
      <c r="AO1888" s="8"/>
      <c r="AP1888" s="8"/>
      <c r="AQ1888" s="8"/>
      <c r="AS1888" s="36"/>
      <c r="AT1888" s="36"/>
      <c r="AU1888" s="9"/>
      <c r="AV1888" s="8"/>
      <c r="AW1888" s="8"/>
      <c r="AX1888" s="8"/>
      <c r="AY1888" s="8"/>
      <c r="AZ1888" s="8"/>
      <c r="BA1888" s="8"/>
      <c r="BB1888" s="8"/>
      <c r="BC1888" s="8"/>
    </row>
    <row r="1889" spans="1:55" x14ac:dyDescent="0.25">
      <c r="A1889" s="45">
        <v>55.2</v>
      </c>
      <c r="B1889" s="47" t="b">
        <v>1</v>
      </c>
      <c r="U1889" s="36"/>
      <c r="V1889" s="36"/>
      <c r="W1889" s="9"/>
      <c r="X1889" s="8"/>
      <c r="Y1889" s="8"/>
      <c r="Z1889" s="8"/>
      <c r="AA1889" s="8"/>
      <c r="AB1889" s="8"/>
      <c r="AC1889" s="8"/>
      <c r="AD1889" s="8"/>
      <c r="AE1889" s="8"/>
      <c r="AG1889" s="36"/>
      <c r="AH1889" s="36"/>
      <c r="AI1889" s="9"/>
      <c r="AJ1889" s="8"/>
      <c r="AK1889" s="8"/>
      <c r="AL1889" s="8"/>
      <c r="AM1889" s="8"/>
      <c r="AN1889" s="8"/>
      <c r="AO1889" s="8"/>
      <c r="AP1889" s="8"/>
      <c r="AQ1889" s="8"/>
      <c r="AS1889" s="36"/>
      <c r="AT1889" s="36"/>
      <c r="AU1889" s="9"/>
      <c r="AV1889" s="8"/>
      <c r="AW1889" s="8"/>
      <c r="AX1889" s="8"/>
      <c r="AY1889" s="8"/>
      <c r="AZ1889" s="8"/>
      <c r="BA1889" s="8"/>
      <c r="BB1889" s="8"/>
      <c r="BC1889" s="8"/>
    </row>
    <row r="1890" spans="1:55" x14ac:dyDescent="0.25">
      <c r="A1890" s="45">
        <v>54.5</v>
      </c>
      <c r="B1890" s="47" t="b">
        <v>1</v>
      </c>
      <c r="U1890" s="36"/>
      <c r="V1890" s="36"/>
      <c r="W1890" s="9"/>
      <c r="X1890" s="8"/>
      <c r="Y1890" s="8"/>
      <c r="Z1890" s="8"/>
      <c r="AA1890" s="8"/>
      <c r="AB1890" s="8"/>
      <c r="AC1890" s="8"/>
      <c r="AD1890" s="8"/>
      <c r="AE1890" s="8"/>
      <c r="AG1890" s="36"/>
      <c r="AH1890" s="36"/>
      <c r="AI1890" s="9"/>
      <c r="AJ1890" s="8"/>
      <c r="AK1890" s="8"/>
      <c r="AL1890" s="8"/>
      <c r="AM1890" s="8"/>
      <c r="AN1890" s="8"/>
      <c r="AO1890" s="8"/>
      <c r="AP1890" s="8"/>
      <c r="AQ1890" s="8"/>
      <c r="AS1890" s="36"/>
      <c r="AT1890" s="36"/>
      <c r="AU1890" s="9"/>
      <c r="AV1890" s="8"/>
      <c r="AW1890" s="8"/>
      <c r="AX1890" s="8"/>
      <c r="AY1890" s="8"/>
      <c r="AZ1890" s="8"/>
      <c r="BA1890" s="8"/>
      <c r="BB1890" s="8"/>
      <c r="BC1890" s="8"/>
    </row>
    <row r="1891" spans="1:55" x14ac:dyDescent="0.25">
      <c r="A1891" s="45">
        <v>53.7</v>
      </c>
      <c r="B1891" s="47" t="b">
        <v>1</v>
      </c>
      <c r="U1891" s="36"/>
      <c r="V1891" s="36"/>
      <c r="W1891" s="9"/>
      <c r="X1891" s="8"/>
      <c r="Y1891" s="8"/>
      <c r="Z1891" s="8"/>
      <c r="AA1891" s="8"/>
      <c r="AB1891" s="8"/>
      <c r="AC1891" s="8"/>
      <c r="AD1891" s="8"/>
      <c r="AE1891" s="8"/>
      <c r="AG1891" s="36"/>
      <c r="AH1891" s="36"/>
      <c r="AI1891" s="9"/>
      <c r="AJ1891" s="8"/>
      <c r="AK1891" s="8"/>
      <c r="AL1891" s="8"/>
      <c r="AM1891" s="8"/>
      <c r="AN1891" s="8"/>
      <c r="AO1891" s="8"/>
      <c r="AP1891" s="8"/>
      <c r="AQ1891" s="8"/>
      <c r="AS1891" s="36"/>
      <c r="AT1891" s="36"/>
      <c r="AU1891" s="9"/>
      <c r="AV1891" s="8"/>
      <c r="AW1891" s="8"/>
      <c r="AX1891" s="8"/>
      <c r="AY1891" s="8"/>
      <c r="AZ1891" s="8"/>
      <c r="BA1891" s="8"/>
      <c r="BB1891" s="8"/>
      <c r="BC1891" s="8"/>
    </row>
    <row r="1892" spans="1:55" x14ac:dyDescent="0.25">
      <c r="A1892" s="45">
        <v>52.9</v>
      </c>
      <c r="B1892" s="47" t="b">
        <v>1</v>
      </c>
      <c r="U1892" s="36"/>
      <c r="V1892" s="36"/>
      <c r="W1892" s="9"/>
      <c r="X1892" s="8"/>
      <c r="Y1892" s="8"/>
      <c r="Z1892" s="8"/>
      <c r="AA1892" s="8"/>
      <c r="AB1892" s="8"/>
      <c r="AC1892" s="8"/>
      <c r="AD1892" s="8"/>
      <c r="AE1892" s="8"/>
      <c r="AG1892" s="36"/>
      <c r="AH1892" s="36"/>
      <c r="AI1892" s="9"/>
      <c r="AJ1892" s="8"/>
      <c r="AK1892" s="8"/>
      <c r="AL1892" s="8"/>
      <c r="AM1892" s="8"/>
      <c r="AN1892" s="8"/>
      <c r="AO1892" s="8"/>
      <c r="AP1892" s="8"/>
      <c r="AQ1892" s="8"/>
      <c r="AS1892" s="36"/>
      <c r="AT1892" s="36"/>
      <c r="AU1892" s="9"/>
      <c r="AV1892" s="8"/>
      <c r="AW1892" s="8"/>
      <c r="AX1892" s="8"/>
      <c r="AY1892" s="8"/>
      <c r="AZ1892" s="8"/>
      <c r="BA1892" s="8"/>
      <c r="BB1892" s="8"/>
      <c r="BC1892" s="8"/>
    </row>
    <row r="1893" spans="1:55" x14ac:dyDescent="0.25">
      <c r="A1893" s="45">
        <v>52.1</v>
      </c>
      <c r="B1893" s="47" t="b">
        <v>1</v>
      </c>
      <c r="U1893" s="36"/>
      <c r="V1893" s="36"/>
      <c r="W1893" s="9"/>
      <c r="X1893" s="8"/>
      <c r="Y1893" s="8"/>
      <c r="Z1893" s="8"/>
      <c r="AA1893" s="8"/>
      <c r="AB1893" s="8"/>
      <c r="AC1893" s="8"/>
      <c r="AD1893" s="8"/>
      <c r="AE1893" s="8"/>
      <c r="AG1893" s="36"/>
      <c r="AH1893" s="36"/>
      <c r="AI1893" s="9"/>
      <c r="AJ1893" s="8"/>
      <c r="AK1893" s="8"/>
      <c r="AL1893" s="8"/>
      <c r="AM1893" s="8"/>
      <c r="AN1893" s="8"/>
      <c r="AO1893" s="8"/>
      <c r="AP1893" s="8"/>
      <c r="AQ1893" s="8"/>
      <c r="AS1893" s="36"/>
      <c r="AT1893" s="36"/>
      <c r="AU1893" s="9"/>
      <c r="AV1893" s="8"/>
      <c r="AW1893" s="8"/>
      <c r="AX1893" s="8"/>
      <c r="AY1893" s="8"/>
      <c r="AZ1893" s="8"/>
      <c r="BA1893" s="8"/>
      <c r="BB1893" s="8"/>
      <c r="BC1893" s="8"/>
    </row>
    <row r="1894" spans="1:55" x14ac:dyDescent="0.25">
      <c r="A1894" s="45">
        <v>51.4</v>
      </c>
      <c r="B1894" s="47" t="b">
        <v>1</v>
      </c>
      <c r="U1894" s="36"/>
      <c r="V1894" s="36"/>
      <c r="W1894" s="9"/>
      <c r="X1894" s="8"/>
      <c r="Y1894" s="8"/>
      <c r="Z1894" s="8"/>
      <c r="AA1894" s="8"/>
      <c r="AB1894" s="8"/>
      <c r="AC1894" s="8"/>
      <c r="AD1894" s="8"/>
      <c r="AE1894" s="8"/>
      <c r="AG1894" s="36"/>
      <c r="AH1894" s="36"/>
      <c r="AI1894" s="9"/>
      <c r="AJ1894" s="8"/>
      <c r="AK1894" s="8"/>
      <c r="AL1894" s="8"/>
      <c r="AM1894" s="8"/>
      <c r="AN1894" s="8"/>
      <c r="AO1894" s="8"/>
      <c r="AP1894" s="8"/>
      <c r="AQ1894" s="8"/>
      <c r="AS1894" s="36"/>
      <c r="AT1894" s="36"/>
      <c r="AU1894" s="9"/>
      <c r="AV1894" s="8"/>
      <c r="AW1894" s="8"/>
      <c r="AX1894" s="8"/>
      <c r="AY1894" s="8"/>
      <c r="AZ1894" s="8"/>
      <c r="BA1894" s="8"/>
      <c r="BB1894" s="8"/>
      <c r="BC1894" s="8"/>
    </row>
    <row r="1895" spans="1:55" x14ac:dyDescent="0.25">
      <c r="A1895" s="45">
        <v>56</v>
      </c>
      <c r="B1895" s="47" t="b">
        <v>1</v>
      </c>
      <c r="U1895" s="36"/>
      <c r="V1895" s="36"/>
      <c r="W1895" s="9"/>
      <c r="X1895" s="8"/>
      <c r="Y1895" s="8"/>
      <c r="Z1895" s="8"/>
      <c r="AA1895" s="8"/>
      <c r="AB1895" s="8"/>
      <c r="AC1895" s="8"/>
      <c r="AD1895" s="8"/>
      <c r="AE1895" s="8"/>
      <c r="AG1895" s="36"/>
      <c r="AH1895" s="36"/>
      <c r="AI1895" s="9"/>
      <c r="AJ1895" s="8"/>
      <c r="AK1895" s="8"/>
      <c r="AL1895" s="8"/>
      <c r="AM1895" s="8"/>
      <c r="AN1895" s="8"/>
      <c r="AO1895" s="8"/>
      <c r="AP1895" s="8"/>
      <c r="AQ1895" s="8"/>
      <c r="AS1895" s="36"/>
      <c r="AT1895" s="36"/>
      <c r="AU1895" s="9"/>
      <c r="AV1895" s="8"/>
      <c r="AW1895" s="8"/>
      <c r="AX1895" s="8"/>
      <c r="AY1895" s="8"/>
      <c r="AZ1895" s="8"/>
      <c r="BA1895" s="8"/>
      <c r="BB1895" s="8"/>
      <c r="BC1895" s="8"/>
    </row>
    <row r="1896" spans="1:55" x14ac:dyDescent="0.25">
      <c r="A1896" s="45">
        <v>50</v>
      </c>
      <c r="B1896" s="47" t="b">
        <v>1</v>
      </c>
      <c r="U1896" s="36"/>
      <c r="V1896" s="36"/>
      <c r="W1896" s="9"/>
      <c r="X1896" s="8"/>
      <c r="Y1896" s="8"/>
      <c r="Z1896" s="8"/>
      <c r="AA1896" s="8"/>
      <c r="AB1896" s="8"/>
      <c r="AC1896" s="8"/>
      <c r="AD1896" s="8"/>
      <c r="AE1896" s="8"/>
      <c r="AG1896" s="36"/>
      <c r="AH1896" s="36"/>
      <c r="AI1896" s="9"/>
      <c r="AJ1896" s="8"/>
      <c r="AK1896" s="8"/>
      <c r="AL1896" s="8"/>
      <c r="AM1896" s="8"/>
      <c r="AN1896" s="8"/>
      <c r="AO1896" s="8"/>
      <c r="AP1896" s="8"/>
      <c r="AQ1896" s="8"/>
      <c r="AS1896" s="36"/>
      <c r="AT1896" s="36"/>
      <c r="AU1896" s="9"/>
      <c r="AV1896" s="8"/>
      <c r="AW1896" s="8"/>
      <c r="AX1896" s="8"/>
      <c r="AY1896" s="8"/>
      <c r="AZ1896" s="8"/>
      <c r="BA1896" s="8"/>
      <c r="BB1896" s="8"/>
      <c r="BC1896" s="8"/>
    </row>
    <row r="1897" spans="1:55" x14ac:dyDescent="0.25">
      <c r="A1897" s="45">
        <v>54.5</v>
      </c>
      <c r="B1897" s="47" t="b">
        <v>1</v>
      </c>
      <c r="U1897" s="36"/>
      <c r="V1897" s="36"/>
      <c r="W1897" s="9"/>
      <c r="X1897" s="8"/>
      <c r="Y1897" s="8"/>
      <c r="Z1897" s="8"/>
      <c r="AA1897" s="8"/>
      <c r="AB1897" s="8"/>
      <c r="AC1897" s="8"/>
      <c r="AD1897" s="8"/>
      <c r="AE1897" s="8"/>
      <c r="AG1897" s="36"/>
      <c r="AH1897" s="36"/>
      <c r="AI1897" s="9"/>
      <c r="AJ1897" s="8"/>
      <c r="AK1897" s="8"/>
      <c r="AL1897" s="8"/>
      <c r="AM1897" s="8"/>
      <c r="AN1897" s="8"/>
      <c r="AO1897" s="8"/>
      <c r="AP1897" s="8"/>
      <c r="AQ1897" s="8"/>
      <c r="AS1897" s="36"/>
      <c r="AT1897" s="36"/>
      <c r="AU1897" s="9"/>
      <c r="AV1897" s="8"/>
      <c r="AW1897" s="8"/>
      <c r="AX1897" s="8"/>
      <c r="AY1897" s="8"/>
      <c r="AZ1897" s="8"/>
      <c r="BA1897" s="8"/>
      <c r="BB1897" s="8"/>
      <c r="BC1897" s="8"/>
    </row>
    <row r="1898" spans="1:55" x14ac:dyDescent="0.25">
      <c r="A1898" s="45">
        <v>53.6</v>
      </c>
      <c r="B1898" s="47" t="b">
        <v>1</v>
      </c>
      <c r="U1898" s="36"/>
      <c r="V1898" s="36"/>
      <c r="W1898" s="9"/>
      <c r="X1898" s="8"/>
      <c r="Y1898" s="8"/>
      <c r="Z1898" s="8"/>
      <c r="AA1898" s="8"/>
      <c r="AB1898" s="8"/>
      <c r="AC1898" s="8"/>
      <c r="AD1898" s="8"/>
      <c r="AE1898" s="8"/>
      <c r="AG1898" s="36"/>
      <c r="AH1898" s="36"/>
      <c r="AI1898" s="9"/>
      <c r="AJ1898" s="8"/>
      <c r="AK1898" s="8"/>
      <c r="AL1898" s="8"/>
      <c r="AM1898" s="8"/>
      <c r="AN1898" s="8"/>
      <c r="AO1898" s="8"/>
      <c r="AP1898" s="8"/>
      <c r="AQ1898" s="8"/>
      <c r="AS1898" s="36"/>
      <c r="AT1898" s="36"/>
      <c r="AU1898" s="9"/>
      <c r="AV1898" s="8"/>
      <c r="AW1898" s="8"/>
      <c r="AX1898" s="8"/>
      <c r="AY1898" s="8"/>
      <c r="AZ1898" s="8"/>
      <c r="BA1898" s="8"/>
      <c r="BB1898" s="8"/>
      <c r="BC1898" s="8"/>
    </row>
    <row r="1899" spans="1:55" x14ac:dyDescent="0.25">
      <c r="A1899" s="45">
        <v>53.2</v>
      </c>
      <c r="B1899" s="47" t="b">
        <v>1</v>
      </c>
      <c r="U1899" s="36"/>
      <c r="V1899" s="36"/>
      <c r="W1899" s="9"/>
      <c r="X1899" s="8"/>
      <c r="Y1899" s="8"/>
      <c r="Z1899" s="8"/>
      <c r="AA1899" s="8"/>
      <c r="AB1899" s="8"/>
      <c r="AC1899" s="8"/>
      <c r="AD1899" s="8"/>
      <c r="AE1899" s="8"/>
      <c r="AG1899" s="36"/>
      <c r="AH1899" s="36"/>
      <c r="AI1899" s="9"/>
      <c r="AJ1899" s="8"/>
      <c r="AK1899" s="8"/>
      <c r="AL1899" s="8"/>
      <c r="AM1899" s="8"/>
      <c r="AN1899" s="8"/>
      <c r="AO1899" s="8"/>
      <c r="AP1899" s="8"/>
      <c r="AQ1899" s="8"/>
      <c r="AS1899" s="36"/>
      <c r="AT1899" s="36"/>
      <c r="AU1899" s="9"/>
      <c r="AV1899" s="8"/>
      <c r="AW1899" s="8"/>
      <c r="AX1899" s="8"/>
      <c r="AY1899" s="8"/>
      <c r="AZ1899" s="8"/>
      <c r="BA1899" s="8"/>
      <c r="BB1899" s="8"/>
      <c r="BC1899" s="8"/>
    </row>
    <row r="1900" spans="1:55" x14ac:dyDescent="0.25">
      <c r="A1900" s="45">
        <v>52.7</v>
      </c>
      <c r="B1900" s="47" t="b">
        <v>1</v>
      </c>
      <c r="U1900" s="36"/>
      <c r="V1900" s="36"/>
      <c r="W1900" s="9"/>
      <c r="X1900" s="8"/>
      <c r="Y1900" s="8"/>
      <c r="Z1900" s="8"/>
      <c r="AA1900" s="8"/>
      <c r="AB1900" s="8"/>
      <c r="AC1900" s="8"/>
      <c r="AD1900" s="8"/>
      <c r="AE1900" s="8"/>
      <c r="AG1900" s="36"/>
      <c r="AH1900" s="36"/>
      <c r="AI1900" s="9"/>
      <c r="AJ1900" s="8"/>
      <c r="AK1900" s="8"/>
      <c r="AL1900" s="8"/>
      <c r="AM1900" s="8"/>
      <c r="AN1900" s="8"/>
      <c r="AO1900" s="8"/>
      <c r="AP1900" s="8"/>
      <c r="AQ1900" s="8"/>
      <c r="AS1900" s="36"/>
      <c r="AT1900" s="36"/>
      <c r="AU1900" s="9"/>
      <c r="AV1900" s="8"/>
      <c r="AW1900" s="8"/>
      <c r="AX1900" s="8"/>
      <c r="AY1900" s="8"/>
      <c r="AZ1900" s="8"/>
      <c r="BA1900" s="8"/>
      <c r="BB1900" s="8"/>
      <c r="BC1900" s="8"/>
    </row>
    <row r="1901" spans="1:55" x14ac:dyDescent="0.25">
      <c r="A1901" s="45">
        <v>52.3</v>
      </c>
      <c r="B1901" s="47" t="b">
        <v>1</v>
      </c>
      <c r="U1901" s="36"/>
      <c r="V1901" s="36"/>
      <c r="W1901" s="9"/>
      <c r="X1901" s="8"/>
      <c r="Y1901" s="8"/>
      <c r="Z1901" s="8"/>
      <c r="AA1901" s="8"/>
      <c r="AB1901" s="8"/>
      <c r="AC1901" s="8"/>
      <c r="AD1901" s="8"/>
      <c r="AE1901" s="8"/>
      <c r="AG1901" s="36"/>
      <c r="AH1901" s="36"/>
      <c r="AI1901" s="9"/>
      <c r="AJ1901" s="8"/>
      <c r="AK1901" s="8"/>
      <c r="AL1901" s="8"/>
      <c r="AM1901" s="8"/>
      <c r="AN1901" s="8"/>
      <c r="AO1901" s="8"/>
      <c r="AP1901" s="8"/>
      <c r="AQ1901" s="8"/>
      <c r="AS1901" s="36"/>
      <c r="AT1901" s="36"/>
      <c r="AU1901" s="9"/>
      <c r="AV1901" s="8"/>
      <c r="AW1901" s="8"/>
      <c r="AX1901" s="8"/>
      <c r="AY1901" s="8"/>
      <c r="AZ1901" s="8"/>
      <c r="BA1901" s="8"/>
      <c r="BB1901" s="8"/>
      <c r="BC1901" s="8"/>
    </row>
    <row r="1902" spans="1:55" x14ac:dyDescent="0.25">
      <c r="A1902" s="45">
        <v>52</v>
      </c>
      <c r="B1902" s="47" t="b">
        <v>1</v>
      </c>
      <c r="U1902" s="36"/>
      <c r="V1902" s="36"/>
      <c r="W1902" s="9"/>
      <c r="X1902" s="8"/>
      <c r="Y1902" s="8"/>
      <c r="Z1902" s="8"/>
      <c r="AA1902" s="8"/>
      <c r="AB1902" s="8"/>
      <c r="AC1902" s="8"/>
      <c r="AD1902" s="8"/>
      <c r="AE1902" s="8"/>
      <c r="AG1902" s="36"/>
      <c r="AH1902" s="36"/>
      <c r="AI1902" s="9"/>
      <c r="AJ1902" s="8"/>
      <c r="AK1902" s="8"/>
      <c r="AL1902" s="8"/>
      <c r="AM1902" s="8"/>
      <c r="AN1902" s="8"/>
      <c r="AO1902" s="8"/>
      <c r="AP1902" s="8"/>
      <c r="AQ1902" s="8"/>
      <c r="AS1902" s="36"/>
      <c r="AT1902" s="36"/>
      <c r="AU1902" s="9"/>
      <c r="AV1902" s="8"/>
      <c r="AW1902" s="8"/>
      <c r="AX1902" s="8"/>
      <c r="AY1902" s="8"/>
      <c r="AZ1902" s="8"/>
      <c r="BA1902" s="8"/>
      <c r="BB1902" s="8"/>
      <c r="BC1902" s="8"/>
    </row>
    <row r="1903" spans="1:55" x14ac:dyDescent="0.25">
      <c r="A1903" s="45">
        <v>51.6</v>
      </c>
      <c r="B1903" s="47" t="b">
        <v>1</v>
      </c>
      <c r="U1903" s="36"/>
      <c r="V1903" s="36"/>
      <c r="W1903" s="9"/>
      <c r="X1903" s="8"/>
      <c r="Y1903" s="8"/>
      <c r="Z1903" s="8"/>
      <c r="AA1903" s="8"/>
      <c r="AB1903" s="8"/>
      <c r="AC1903" s="8"/>
      <c r="AD1903" s="8"/>
      <c r="AE1903" s="8"/>
      <c r="AG1903" s="36"/>
      <c r="AH1903" s="36"/>
      <c r="AI1903" s="9"/>
      <c r="AJ1903" s="8"/>
      <c r="AK1903" s="8"/>
      <c r="AL1903" s="8"/>
      <c r="AM1903" s="8"/>
      <c r="AN1903" s="8"/>
      <c r="AO1903" s="8"/>
      <c r="AP1903" s="8"/>
      <c r="AQ1903" s="8"/>
      <c r="AS1903" s="36"/>
      <c r="AT1903" s="36"/>
      <c r="AU1903" s="9"/>
      <c r="AV1903" s="8"/>
      <c r="AW1903" s="8"/>
      <c r="AX1903" s="8"/>
      <c r="AY1903" s="8"/>
      <c r="AZ1903" s="8"/>
      <c r="BA1903" s="8"/>
      <c r="BB1903" s="8"/>
      <c r="BC1903" s="8"/>
    </row>
    <row r="1904" spans="1:55" x14ac:dyDescent="0.25">
      <c r="A1904" s="45">
        <v>59</v>
      </c>
      <c r="B1904" s="47" t="b">
        <v>1</v>
      </c>
      <c r="U1904" s="36"/>
      <c r="V1904" s="36"/>
      <c r="W1904" s="9"/>
      <c r="X1904" s="8"/>
      <c r="Y1904" s="8"/>
      <c r="Z1904" s="8"/>
      <c r="AA1904" s="8"/>
      <c r="AB1904" s="8"/>
      <c r="AC1904" s="8"/>
      <c r="AD1904" s="8"/>
      <c r="AE1904" s="8"/>
      <c r="AG1904" s="36"/>
      <c r="AH1904" s="36"/>
      <c r="AI1904" s="9"/>
      <c r="AJ1904" s="8"/>
      <c r="AK1904" s="8"/>
      <c r="AL1904" s="8"/>
      <c r="AM1904" s="8"/>
      <c r="AN1904" s="8"/>
      <c r="AO1904" s="8"/>
      <c r="AP1904" s="8"/>
      <c r="AQ1904" s="8"/>
      <c r="AS1904" s="36"/>
      <c r="AT1904" s="36"/>
      <c r="AU1904" s="9"/>
      <c r="AV1904" s="8"/>
      <c r="AW1904" s="8"/>
      <c r="AX1904" s="8"/>
      <c r="AY1904" s="8"/>
      <c r="AZ1904" s="8"/>
      <c r="BA1904" s="8"/>
      <c r="BB1904" s="8"/>
      <c r="BC1904" s="8"/>
    </row>
    <row r="1905" spans="1:55" x14ac:dyDescent="0.25">
      <c r="A1905" s="45">
        <v>55</v>
      </c>
      <c r="B1905" s="47" t="b">
        <v>1</v>
      </c>
      <c r="U1905" s="36"/>
      <c r="V1905" s="36"/>
      <c r="W1905" s="9"/>
      <c r="X1905" s="8"/>
      <c r="Y1905" s="8"/>
      <c r="Z1905" s="8"/>
      <c r="AA1905" s="8"/>
      <c r="AB1905" s="8"/>
      <c r="AC1905" s="8"/>
      <c r="AD1905" s="8"/>
      <c r="AE1905" s="8"/>
      <c r="AG1905" s="36"/>
      <c r="AH1905" s="36"/>
      <c r="AI1905" s="9"/>
      <c r="AJ1905" s="8"/>
      <c r="AK1905" s="8"/>
      <c r="AL1905" s="8"/>
      <c r="AM1905" s="8"/>
      <c r="AN1905" s="8"/>
      <c r="AO1905" s="8"/>
      <c r="AP1905" s="8"/>
      <c r="AQ1905" s="8"/>
      <c r="AS1905" s="36"/>
      <c r="AT1905" s="36"/>
      <c r="AU1905" s="9"/>
      <c r="AV1905" s="8"/>
      <c r="AW1905" s="8"/>
      <c r="AX1905" s="8"/>
      <c r="AY1905" s="8"/>
      <c r="AZ1905" s="8"/>
      <c r="BA1905" s="8"/>
      <c r="BB1905" s="8"/>
      <c r="BC1905" s="8"/>
    </row>
    <row r="1906" spans="1:55" x14ac:dyDescent="0.25">
      <c r="A1906" s="45">
        <v>49.8</v>
      </c>
      <c r="B1906" s="47" t="b">
        <v>1</v>
      </c>
      <c r="U1906" s="36"/>
      <c r="V1906" s="36"/>
      <c r="W1906" s="9"/>
      <c r="X1906" s="8"/>
      <c r="Y1906" s="8"/>
      <c r="Z1906" s="8"/>
      <c r="AA1906" s="8"/>
      <c r="AB1906" s="8"/>
      <c r="AC1906" s="8"/>
      <c r="AD1906" s="8"/>
      <c r="AE1906" s="8"/>
      <c r="AG1906" s="36"/>
      <c r="AH1906" s="36"/>
      <c r="AI1906" s="9"/>
      <c r="AJ1906" s="8"/>
      <c r="AK1906" s="8"/>
      <c r="AL1906" s="8"/>
      <c r="AM1906" s="8"/>
      <c r="AN1906" s="8"/>
      <c r="AO1906" s="8"/>
      <c r="AP1906" s="8"/>
      <c r="AQ1906" s="8"/>
      <c r="AS1906" s="36"/>
      <c r="AT1906" s="36"/>
      <c r="AU1906" s="9"/>
      <c r="AV1906" s="8"/>
      <c r="AW1906" s="8"/>
      <c r="AX1906" s="8"/>
      <c r="AY1906" s="8"/>
      <c r="AZ1906" s="8"/>
      <c r="BA1906" s="8"/>
      <c r="BB1906" s="8"/>
      <c r="BC1906" s="8"/>
    </row>
    <row r="1907" spans="1:55" x14ac:dyDescent="0.25">
      <c r="A1907" s="45">
        <v>49.2</v>
      </c>
      <c r="B1907" s="47" t="b">
        <v>1</v>
      </c>
      <c r="U1907" s="36"/>
      <c r="V1907" s="36"/>
      <c r="W1907" s="9"/>
      <c r="X1907" s="8"/>
      <c r="Y1907" s="8"/>
      <c r="Z1907" s="8"/>
      <c r="AA1907" s="8"/>
      <c r="AB1907" s="8"/>
      <c r="AC1907" s="8"/>
      <c r="AD1907" s="8"/>
      <c r="AE1907" s="8"/>
      <c r="AG1907" s="36"/>
      <c r="AH1907" s="36"/>
      <c r="AI1907" s="9"/>
      <c r="AJ1907" s="8"/>
      <c r="AK1907" s="8"/>
      <c r="AL1907" s="8"/>
      <c r="AM1907" s="8"/>
      <c r="AN1907" s="8"/>
      <c r="AO1907" s="8"/>
      <c r="AP1907" s="8"/>
      <c r="AQ1907" s="8"/>
      <c r="AS1907" s="36"/>
      <c r="AT1907" s="36"/>
      <c r="AU1907" s="9"/>
      <c r="AV1907" s="8"/>
      <c r="AW1907" s="8"/>
      <c r="AX1907" s="8"/>
      <c r="AY1907" s="8"/>
      <c r="AZ1907" s="8"/>
      <c r="BA1907" s="8"/>
      <c r="BB1907" s="8"/>
      <c r="BC1907" s="8"/>
    </row>
    <row r="1908" spans="1:55" x14ac:dyDescent="0.25">
      <c r="A1908" s="45">
        <v>48.5</v>
      </c>
      <c r="B1908" s="47" t="b">
        <v>1</v>
      </c>
      <c r="U1908" s="36"/>
      <c r="V1908" s="36"/>
      <c r="W1908" s="9"/>
      <c r="X1908" s="8"/>
      <c r="Y1908" s="8"/>
      <c r="Z1908" s="8"/>
      <c r="AA1908" s="8"/>
      <c r="AB1908" s="8"/>
      <c r="AC1908" s="8"/>
      <c r="AD1908" s="8"/>
      <c r="AE1908" s="8"/>
      <c r="AG1908" s="36"/>
      <c r="AH1908" s="36"/>
      <c r="AI1908" s="9"/>
      <c r="AJ1908" s="8"/>
      <c r="AK1908" s="8"/>
      <c r="AL1908" s="8"/>
      <c r="AM1908" s="8"/>
      <c r="AN1908" s="8"/>
      <c r="AO1908" s="8"/>
      <c r="AP1908" s="8"/>
      <c r="AQ1908" s="8"/>
      <c r="AS1908" s="36"/>
      <c r="AT1908" s="36"/>
      <c r="AU1908" s="9"/>
      <c r="AV1908" s="8"/>
      <c r="AW1908" s="8"/>
      <c r="AX1908" s="8"/>
      <c r="AY1908" s="8"/>
      <c r="AZ1908" s="8"/>
      <c r="BA1908" s="8"/>
      <c r="BB1908" s="8"/>
      <c r="BC1908" s="8"/>
    </row>
    <row r="1909" spans="1:55" x14ac:dyDescent="0.25">
      <c r="A1909" s="45">
        <v>48.1</v>
      </c>
      <c r="B1909" s="47" t="b">
        <v>1</v>
      </c>
      <c r="U1909" s="36"/>
      <c r="V1909" s="36"/>
      <c r="W1909" s="9"/>
      <c r="X1909" s="8"/>
      <c r="Y1909" s="8"/>
      <c r="Z1909" s="8"/>
      <c r="AA1909" s="8"/>
      <c r="AB1909" s="8"/>
      <c r="AC1909" s="8"/>
      <c r="AD1909" s="8"/>
      <c r="AE1909" s="8"/>
      <c r="AG1909" s="36"/>
      <c r="AH1909" s="36"/>
      <c r="AI1909" s="9"/>
      <c r="AJ1909" s="8"/>
      <c r="AK1909" s="8"/>
      <c r="AL1909" s="8"/>
      <c r="AM1909" s="8"/>
      <c r="AN1909" s="8"/>
      <c r="AO1909" s="8"/>
      <c r="AP1909" s="8"/>
      <c r="AQ1909" s="8"/>
      <c r="AS1909" s="36"/>
      <c r="AT1909" s="36"/>
      <c r="AU1909" s="9"/>
      <c r="AV1909" s="8"/>
      <c r="AW1909" s="8"/>
      <c r="AX1909" s="8"/>
      <c r="AY1909" s="8"/>
      <c r="AZ1909" s="8"/>
      <c r="BA1909" s="8"/>
      <c r="BB1909" s="8"/>
      <c r="BC1909" s="8"/>
    </row>
    <row r="1910" spans="1:55" x14ac:dyDescent="0.25">
      <c r="A1910" s="45">
        <v>47.7</v>
      </c>
      <c r="B1910" s="47" t="b">
        <v>1</v>
      </c>
      <c r="U1910" s="36"/>
      <c r="V1910" s="36"/>
      <c r="W1910" s="9"/>
      <c r="X1910" s="8"/>
      <c r="Y1910" s="8"/>
      <c r="Z1910" s="8"/>
      <c r="AA1910" s="8"/>
      <c r="AB1910" s="8"/>
      <c r="AC1910" s="8"/>
      <c r="AD1910" s="8"/>
      <c r="AE1910" s="8"/>
      <c r="AG1910" s="36"/>
      <c r="AH1910" s="36"/>
      <c r="AI1910" s="9"/>
      <c r="AJ1910" s="8"/>
      <c r="AK1910" s="8"/>
      <c r="AL1910" s="8"/>
      <c r="AM1910" s="8"/>
      <c r="AN1910" s="8"/>
      <c r="AO1910" s="8"/>
      <c r="AP1910" s="8"/>
      <c r="AQ1910" s="8"/>
      <c r="AS1910" s="36"/>
      <c r="AT1910" s="36"/>
      <c r="AU1910" s="9"/>
      <c r="AV1910" s="8"/>
      <c r="AW1910" s="8"/>
      <c r="AX1910" s="8"/>
      <c r="AY1910" s="8"/>
      <c r="AZ1910" s="8"/>
      <c r="BA1910" s="8"/>
      <c r="BB1910" s="8"/>
      <c r="BC1910" s="8"/>
    </row>
    <row r="1911" spans="1:55" x14ac:dyDescent="0.25">
      <c r="A1911" s="45">
        <v>47.4</v>
      </c>
      <c r="B1911" s="47" t="b">
        <v>1</v>
      </c>
      <c r="U1911" s="36"/>
      <c r="V1911" s="36"/>
      <c r="W1911" s="9"/>
      <c r="X1911" s="8"/>
      <c r="Y1911" s="8"/>
      <c r="Z1911" s="8"/>
      <c r="AA1911" s="8"/>
      <c r="AB1911" s="8"/>
      <c r="AC1911" s="8"/>
      <c r="AD1911" s="8"/>
      <c r="AE1911" s="8"/>
      <c r="AG1911" s="36"/>
      <c r="AH1911" s="36"/>
      <c r="AI1911" s="9"/>
      <c r="AJ1911" s="8"/>
      <c r="AK1911" s="8"/>
      <c r="AL1911" s="8"/>
      <c r="AM1911" s="8"/>
      <c r="AN1911" s="8"/>
      <c r="AO1911" s="8"/>
      <c r="AP1911" s="8"/>
      <c r="AQ1911" s="8"/>
      <c r="AS1911" s="36"/>
      <c r="AT1911" s="36"/>
      <c r="AU1911" s="9"/>
      <c r="AV1911" s="8"/>
      <c r="AW1911" s="8"/>
      <c r="AX1911" s="8"/>
      <c r="AY1911" s="8"/>
      <c r="AZ1911" s="8"/>
      <c r="BA1911" s="8"/>
      <c r="BB1911" s="8"/>
      <c r="BC1911" s="8"/>
    </row>
    <row r="1912" spans="1:55" x14ac:dyDescent="0.25">
      <c r="A1912" s="45">
        <v>47.1</v>
      </c>
      <c r="B1912" s="47" t="b">
        <v>1</v>
      </c>
      <c r="U1912" s="36"/>
      <c r="V1912" s="36"/>
      <c r="W1912" s="9"/>
      <c r="X1912" s="8"/>
      <c r="Y1912" s="8"/>
      <c r="Z1912" s="8"/>
      <c r="AA1912" s="8"/>
      <c r="AB1912" s="8"/>
      <c r="AC1912" s="8"/>
      <c r="AD1912" s="8"/>
      <c r="AE1912" s="8"/>
      <c r="AG1912" s="36"/>
      <c r="AH1912" s="36"/>
      <c r="AI1912" s="9"/>
      <c r="AJ1912" s="8"/>
      <c r="AK1912" s="8"/>
      <c r="AL1912" s="8"/>
      <c r="AM1912" s="8"/>
      <c r="AN1912" s="8"/>
      <c r="AO1912" s="8"/>
      <c r="AP1912" s="8"/>
      <c r="AQ1912" s="8"/>
      <c r="AS1912" s="36"/>
      <c r="AT1912" s="36"/>
      <c r="AU1912" s="9"/>
      <c r="AV1912" s="8"/>
      <c r="AW1912" s="8"/>
      <c r="AX1912" s="8"/>
      <c r="AY1912" s="8"/>
      <c r="AZ1912" s="8"/>
      <c r="BA1912" s="8"/>
      <c r="BB1912" s="8"/>
      <c r="BC1912" s="8"/>
    </row>
    <row r="1913" spans="1:55" x14ac:dyDescent="0.25">
      <c r="A1913" s="45" t="str">
        <v/>
      </c>
      <c r="B1913" s="47" t="b">
        <v>0</v>
      </c>
      <c r="U1913" s="36"/>
      <c r="V1913" s="36"/>
      <c r="W1913" s="9"/>
      <c r="X1913" s="8"/>
      <c r="Y1913" s="8"/>
      <c r="Z1913" s="8"/>
      <c r="AA1913" s="8"/>
      <c r="AB1913" s="8"/>
      <c r="AC1913" s="8"/>
      <c r="AD1913" s="8"/>
      <c r="AE1913" s="8"/>
      <c r="AG1913" s="36"/>
      <c r="AH1913" s="36"/>
      <c r="AI1913" s="9"/>
      <c r="AJ1913" s="8"/>
      <c r="AK1913" s="8"/>
      <c r="AL1913" s="8"/>
      <c r="AM1913" s="8"/>
      <c r="AN1913" s="8"/>
      <c r="AO1913" s="8"/>
      <c r="AP1913" s="8"/>
      <c r="AQ1913" s="8"/>
      <c r="AS1913" s="36"/>
      <c r="AT1913" s="36"/>
      <c r="AU1913" s="9"/>
      <c r="AV1913" s="8"/>
      <c r="AW1913" s="8"/>
      <c r="AX1913" s="8"/>
      <c r="AY1913" s="8"/>
      <c r="AZ1913" s="8"/>
      <c r="BA1913" s="8"/>
      <c r="BB1913" s="8"/>
      <c r="BC1913" s="8"/>
    </row>
    <row r="1914" spans="1:55" x14ac:dyDescent="0.25">
      <c r="A1914" s="45">
        <v>81.8</v>
      </c>
      <c r="B1914" s="47" t="b">
        <v>1</v>
      </c>
      <c r="U1914" s="36"/>
      <c r="V1914" s="36"/>
      <c r="W1914" s="9"/>
      <c r="X1914" s="8"/>
      <c r="Y1914" s="8"/>
      <c r="Z1914" s="8"/>
      <c r="AA1914" s="8"/>
      <c r="AB1914" s="8"/>
      <c r="AC1914" s="8"/>
      <c r="AD1914" s="8"/>
      <c r="AE1914" s="8"/>
      <c r="AG1914" s="36"/>
      <c r="AH1914" s="36"/>
      <c r="AI1914" s="9"/>
      <c r="AJ1914" s="8"/>
      <c r="AK1914" s="8"/>
      <c r="AL1914" s="8"/>
      <c r="AM1914" s="8"/>
      <c r="AN1914" s="8"/>
      <c r="AO1914" s="8"/>
      <c r="AP1914" s="8"/>
      <c r="AQ1914" s="8"/>
      <c r="AS1914" s="36"/>
      <c r="AT1914" s="36"/>
      <c r="AU1914" s="9"/>
      <c r="AV1914" s="8"/>
      <c r="AW1914" s="8"/>
      <c r="AX1914" s="8"/>
      <c r="AY1914" s="8"/>
      <c r="AZ1914" s="8"/>
      <c r="BA1914" s="8"/>
      <c r="BB1914" s="8"/>
      <c r="BC1914" s="8"/>
    </row>
    <row r="1915" spans="1:55" x14ac:dyDescent="0.25">
      <c r="A1915" s="45">
        <v>81.599999999999994</v>
      </c>
      <c r="B1915" s="47" t="b">
        <v>1</v>
      </c>
      <c r="U1915" s="36"/>
      <c r="V1915" s="36"/>
      <c r="W1915" s="9"/>
      <c r="X1915" s="8"/>
      <c r="Y1915" s="8"/>
      <c r="Z1915" s="8"/>
      <c r="AA1915" s="8"/>
      <c r="AB1915" s="8"/>
      <c r="AC1915" s="8"/>
      <c r="AD1915" s="8"/>
      <c r="AE1915" s="8"/>
      <c r="AG1915" s="36"/>
      <c r="AH1915" s="36"/>
      <c r="AI1915" s="9"/>
      <c r="AJ1915" s="8"/>
      <c r="AK1915" s="8"/>
      <c r="AL1915" s="8"/>
      <c r="AM1915" s="8"/>
      <c r="AN1915" s="8"/>
      <c r="AO1915" s="8"/>
      <c r="AP1915" s="8"/>
      <c r="AQ1915" s="8"/>
      <c r="AS1915" s="36"/>
      <c r="AT1915" s="36"/>
      <c r="AU1915" s="9"/>
      <c r="AV1915" s="8"/>
      <c r="AW1915" s="8"/>
      <c r="AX1915" s="8"/>
      <c r="AY1915" s="8"/>
      <c r="AZ1915" s="8"/>
      <c r="BA1915" s="8"/>
      <c r="BB1915" s="8"/>
      <c r="BC1915" s="8"/>
    </row>
    <row r="1916" spans="1:55" x14ac:dyDescent="0.25">
      <c r="A1916" s="45">
        <v>81.5</v>
      </c>
      <c r="B1916" s="47" t="b">
        <v>1</v>
      </c>
      <c r="U1916" s="36"/>
      <c r="V1916" s="36"/>
      <c r="W1916" s="9"/>
      <c r="X1916" s="8"/>
      <c r="Y1916" s="8"/>
      <c r="Z1916" s="8"/>
      <c r="AA1916" s="8"/>
      <c r="AB1916" s="8"/>
      <c r="AC1916" s="8"/>
      <c r="AD1916" s="8"/>
      <c r="AE1916" s="8"/>
      <c r="AG1916" s="36"/>
      <c r="AH1916" s="36"/>
      <c r="AI1916" s="9"/>
      <c r="AJ1916" s="8"/>
      <c r="AK1916" s="8"/>
      <c r="AL1916" s="8"/>
      <c r="AM1916" s="8"/>
      <c r="AN1916" s="8"/>
      <c r="AO1916" s="8"/>
      <c r="AP1916" s="8"/>
      <c r="AQ1916" s="8"/>
      <c r="AS1916" s="36"/>
      <c r="AT1916" s="36"/>
      <c r="AU1916" s="9"/>
      <c r="AV1916" s="8"/>
      <c r="AW1916" s="8"/>
      <c r="AX1916" s="8"/>
      <c r="AY1916" s="8"/>
      <c r="AZ1916" s="8"/>
      <c r="BA1916" s="8"/>
      <c r="BB1916" s="8"/>
      <c r="BC1916" s="8"/>
    </row>
    <row r="1917" spans="1:55" x14ac:dyDescent="0.25">
      <c r="A1917" s="45">
        <v>81.3</v>
      </c>
      <c r="B1917" s="47" t="b">
        <v>1</v>
      </c>
      <c r="U1917" s="36"/>
      <c r="V1917" s="36"/>
      <c r="W1917" s="9"/>
      <c r="X1917" s="8"/>
      <c r="Y1917" s="8"/>
      <c r="Z1917" s="8"/>
      <c r="AA1917" s="8"/>
      <c r="AB1917" s="8"/>
      <c r="AC1917" s="8"/>
      <c r="AD1917" s="8"/>
      <c r="AE1917" s="8"/>
      <c r="AG1917" s="36"/>
      <c r="AH1917" s="36"/>
      <c r="AI1917" s="9"/>
      <c r="AJ1917" s="8"/>
      <c r="AK1917" s="8"/>
      <c r="AL1917" s="8"/>
      <c r="AM1917" s="8"/>
      <c r="AN1917" s="8"/>
      <c r="AO1917" s="8"/>
      <c r="AP1917" s="8"/>
      <c r="AQ1917" s="8"/>
      <c r="AS1917" s="36"/>
      <c r="AT1917" s="36"/>
      <c r="AU1917" s="9"/>
      <c r="AV1917" s="8"/>
      <c r="AW1917" s="8"/>
      <c r="AX1917" s="8"/>
      <c r="AY1917" s="8"/>
      <c r="AZ1917" s="8"/>
      <c r="BA1917" s="8"/>
      <c r="BB1917" s="8"/>
      <c r="BC1917" s="8"/>
    </row>
    <row r="1918" spans="1:55" x14ac:dyDescent="0.25">
      <c r="A1918" s="45">
        <v>81.099999999999994</v>
      </c>
      <c r="B1918" s="47" t="b">
        <v>1</v>
      </c>
      <c r="U1918" s="36"/>
      <c r="V1918" s="36"/>
      <c r="W1918" s="9"/>
      <c r="X1918" s="8"/>
      <c r="Y1918" s="8"/>
      <c r="Z1918" s="8"/>
      <c r="AA1918" s="8"/>
      <c r="AB1918" s="8"/>
      <c r="AC1918" s="8"/>
      <c r="AD1918" s="8"/>
      <c r="AE1918" s="8"/>
      <c r="AG1918" s="36"/>
      <c r="AH1918" s="36"/>
      <c r="AI1918" s="9"/>
      <c r="AJ1918" s="8"/>
      <c r="AK1918" s="8"/>
      <c r="AL1918" s="8"/>
      <c r="AM1918" s="8"/>
      <c r="AN1918" s="8"/>
      <c r="AO1918" s="8"/>
      <c r="AP1918" s="8"/>
      <c r="AQ1918" s="8"/>
      <c r="AS1918" s="36"/>
      <c r="AT1918" s="36"/>
      <c r="AU1918" s="9"/>
      <c r="AV1918" s="8"/>
      <c r="AW1918" s="8"/>
      <c r="AX1918" s="8"/>
      <c r="AY1918" s="8"/>
      <c r="AZ1918" s="8"/>
      <c r="BA1918" s="8"/>
      <c r="BB1918" s="8"/>
      <c r="BC1918" s="8"/>
    </row>
    <row r="1919" spans="1:55" x14ac:dyDescent="0.25">
      <c r="A1919" s="45">
        <v>81</v>
      </c>
      <c r="B1919" s="47" t="b">
        <v>1</v>
      </c>
      <c r="U1919" s="36"/>
      <c r="V1919" s="36"/>
      <c r="W1919" s="9"/>
      <c r="X1919" s="8"/>
      <c r="Y1919" s="8"/>
      <c r="Z1919" s="8"/>
      <c r="AA1919" s="8"/>
      <c r="AB1919" s="8"/>
      <c r="AC1919" s="8"/>
      <c r="AD1919" s="8"/>
      <c r="AE1919" s="8"/>
      <c r="AG1919" s="36"/>
      <c r="AH1919" s="36"/>
      <c r="AI1919" s="9"/>
      <c r="AJ1919" s="8"/>
      <c r="AK1919" s="8"/>
      <c r="AL1919" s="8"/>
      <c r="AM1919" s="8"/>
      <c r="AN1919" s="8"/>
      <c r="AO1919" s="8"/>
      <c r="AP1919" s="8"/>
      <c r="AQ1919" s="8"/>
      <c r="AS1919" s="36"/>
      <c r="AT1919" s="36"/>
      <c r="AU1919" s="9"/>
      <c r="AV1919" s="8"/>
      <c r="AW1919" s="8"/>
      <c r="AX1919" s="8"/>
      <c r="AY1919" s="8"/>
      <c r="AZ1919" s="8"/>
      <c r="BA1919" s="8"/>
      <c r="BB1919" s="8"/>
      <c r="BC1919" s="8"/>
    </row>
    <row r="1920" spans="1:55" x14ac:dyDescent="0.25">
      <c r="A1920" s="45">
        <v>89</v>
      </c>
      <c r="B1920" s="47" t="b">
        <v>1</v>
      </c>
      <c r="U1920" s="36"/>
      <c r="V1920" s="36"/>
      <c r="W1920" s="9"/>
      <c r="X1920" s="8"/>
      <c r="Y1920" s="8"/>
      <c r="Z1920" s="8"/>
      <c r="AA1920" s="8"/>
      <c r="AB1920" s="8"/>
      <c r="AC1920" s="8"/>
      <c r="AD1920" s="8"/>
      <c r="AE1920" s="8"/>
      <c r="AG1920" s="36"/>
      <c r="AH1920" s="36"/>
      <c r="AI1920" s="9"/>
      <c r="AJ1920" s="8"/>
      <c r="AK1920" s="8"/>
      <c r="AL1920" s="8"/>
      <c r="AM1920" s="8"/>
      <c r="AN1920" s="8"/>
      <c r="AO1920" s="8"/>
      <c r="AP1920" s="8"/>
      <c r="AQ1920" s="8"/>
      <c r="AS1920" s="36"/>
      <c r="AT1920" s="36"/>
      <c r="AU1920" s="9"/>
      <c r="AV1920" s="8"/>
      <c r="AW1920" s="8"/>
      <c r="AX1920" s="8"/>
      <c r="AY1920" s="8"/>
      <c r="AZ1920" s="8"/>
      <c r="BA1920" s="8"/>
      <c r="BB1920" s="8"/>
      <c r="BC1920" s="8"/>
    </row>
    <row r="1921" spans="1:55" x14ac:dyDescent="0.25">
      <c r="A1921" s="45">
        <v>86</v>
      </c>
      <c r="B1921" s="47" t="b">
        <v>1</v>
      </c>
      <c r="U1921" s="36"/>
      <c r="V1921" s="36"/>
      <c r="W1921" s="9"/>
      <c r="X1921" s="8"/>
      <c r="Y1921" s="8"/>
      <c r="Z1921" s="8"/>
      <c r="AA1921" s="8"/>
      <c r="AB1921" s="8"/>
      <c r="AC1921" s="8"/>
      <c r="AD1921" s="8"/>
      <c r="AE1921" s="8"/>
      <c r="AG1921" s="36"/>
      <c r="AH1921" s="36"/>
      <c r="AI1921" s="9"/>
      <c r="AJ1921" s="8"/>
      <c r="AK1921" s="8"/>
      <c r="AL1921" s="8"/>
      <c r="AM1921" s="8"/>
      <c r="AN1921" s="8"/>
      <c r="AO1921" s="8"/>
      <c r="AP1921" s="8"/>
      <c r="AQ1921" s="8"/>
      <c r="AS1921" s="36"/>
      <c r="AT1921" s="36"/>
      <c r="AU1921" s="9"/>
      <c r="AV1921" s="8"/>
      <c r="AW1921" s="8"/>
      <c r="AX1921" s="8"/>
      <c r="AY1921" s="8"/>
      <c r="AZ1921" s="8"/>
      <c r="BA1921" s="8"/>
      <c r="BB1921" s="8"/>
      <c r="BC1921" s="8"/>
    </row>
    <row r="1922" spans="1:55" x14ac:dyDescent="0.25">
      <c r="A1922" s="45">
        <v>85</v>
      </c>
      <c r="B1922" s="47" t="b">
        <v>1</v>
      </c>
      <c r="U1922" s="36"/>
      <c r="V1922" s="36"/>
      <c r="W1922" s="9"/>
      <c r="X1922" s="8"/>
      <c r="Y1922" s="8"/>
      <c r="Z1922" s="8"/>
      <c r="AA1922" s="8"/>
      <c r="AB1922" s="8"/>
      <c r="AC1922" s="8"/>
      <c r="AD1922" s="8"/>
      <c r="AE1922" s="8"/>
      <c r="AG1922" s="36"/>
      <c r="AH1922" s="36"/>
      <c r="AI1922" s="9"/>
      <c r="AJ1922" s="8"/>
      <c r="AK1922" s="8"/>
      <c r="AL1922" s="8"/>
      <c r="AM1922" s="8"/>
      <c r="AN1922" s="8"/>
      <c r="AO1922" s="8"/>
      <c r="AP1922" s="8"/>
      <c r="AQ1922" s="8"/>
      <c r="AS1922" s="36"/>
      <c r="AT1922" s="36"/>
      <c r="AU1922" s="9"/>
      <c r="AV1922" s="8"/>
      <c r="AW1922" s="8"/>
      <c r="AX1922" s="8"/>
      <c r="AY1922" s="8"/>
      <c r="AZ1922" s="8"/>
      <c r="BA1922" s="8"/>
      <c r="BB1922" s="8"/>
      <c r="BC1922" s="8"/>
    </row>
    <row r="1923" spans="1:55" x14ac:dyDescent="0.25">
      <c r="A1923" s="45">
        <v>84</v>
      </c>
      <c r="B1923" s="47" t="b">
        <v>1</v>
      </c>
      <c r="U1923" s="36"/>
      <c r="V1923" s="36"/>
      <c r="W1923" s="9"/>
      <c r="X1923" s="8"/>
      <c r="Y1923" s="8"/>
      <c r="Z1923" s="8"/>
      <c r="AA1923" s="8"/>
      <c r="AB1923" s="8"/>
      <c r="AC1923" s="8"/>
      <c r="AD1923" s="8"/>
      <c r="AE1923" s="8"/>
      <c r="AG1923" s="36"/>
      <c r="AH1923" s="36"/>
      <c r="AI1923" s="9"/>
      <c r="AJ1923" s="8"/>
      <c r="AK1923" s="8"/>
      <c r="AL1923" s="8"/>
      <c r="AM1923" s="8"/>
      <c r="AN1923" s="8"/>
      <c r="AO1923" s="8"/>
      <c r="AP1923" s="8"/>
      <c r="AQ1923" s="8"/>
      <c r="AS1923" s="36"/>
      <c r="AT1923" s="36"/>
      <c r="AU1923" s="9"/>
      <c r="AV1923" s="8"/>
      <c r="AW1923" s="8"/>
      <c r="AX1923" s="8"/>
      <c r="AY1923" s="8"/>
      <c r="AZ1923" s="8"/>
      <c r="BA1923" s="8"/>
      <c r="BB1923" s="8"/>
      <c r="BC1923" s="8"/>
    </row>
    <row r="1924" spans="1:55" x14ac:dyDescent="0.25">
      <c r="A1924" s="45">
        <v>81</v>
      </c>
      <c r="B1924" s="47" t="b">
        <v>1</v>
      </c>
      <c r="U1924" s="36"/>
      <c r="V1924" s="36"/>
      <c r="W1924" s="9"/>
      <c r="X1924" s="8"/>
      <c r="Y1924" s="8"/>
      <c r="Z1924" s="8"/>
      <c r="AA1924" s="8"/>
      <c r="AB1924" s="8"/>
      <c r="AC1924" s="8"/>
      <c r="AD1924" s="8"/>
      <c r="AE1924" s="8"/>
      <c r="AG1924" s="36"/>
      <c r="AH1924" s="36"/>
      <c r="AI1924" s="9"/>
      <c r="AJ1924" s="8"/>
      <c r="AK1924" s="8"/>
      <c r="AL1924" s="8"/>
      <c r="AM1924" s="8"/>
      <c r="AN1924" s="8"/>
      <c r="AO1924" s="8"/>
      <c r="AP1924" s="8"/>
      <c r="AQ1924" s="8"/>
      <c r="AS1924" s="36"/>
      <c r="AT1924" s="36"/>
      <c r="AU1924" s="9"/>
      <c r="AV1924" s="8"/>
      <c r="AW1924" s="8"/>
      <c r="AX1924" s="8"/>
      <c r="AY1924" s="8"/>
      <c r="AZ1924" s="8"/>
      <c r="BA1924" s="8"/>
      <c r="BB1924" s="8"/>
      <c r="BC1924" s="8"/>
    </row>
    <row r="1925" spans="1:55" x14ac:dyDescent="0.25">
      <c r="A1925" s="45">
        <v>79.8</v>
      </c>
      <c r="B1925" s="47" t="b">
        <v>1</v>
      </c>
      <c r="U1925" s="36"/>
      <c r="V1925" s="36"/>
      <c r="W1925" s="9"/>
      <c r="X1925" s="8"/>
      <c r="Y1925" s="8"/>
      <c r="Z1925" s="8"/>
      <c r="AA1925" s="8"/>
      <c r="AB1925" s="8"/>
      <c r="AC1925" s="8"/>
      <c r="AD1925" s="8"/>
      <c r="AE1925" s="8"/>
      <c r="AG1925" s="36"/>
      <c r="AH1925" s="36"/>
      <c r="AI1925" s="9"/>
      <c r="AJ1925" s="8"/>
      <c r="AK1925" s="8"/>
      <c r="AL1925" s="8"/>
      <c r="AM1925" s="8"/>
      <c r="AN1925" s="8"/>
      <c r="AO1925" s="8"/>
      <c r="AP1925" s="8"/>
      <c r="AQ1925" s="8"/>
      <c r="AS1925" s="36"/>
      <c r="AT1925" s="36"/>
      <c r="AU1925" s="9"/>
      <c r="AV1925" s="8"/>
      <c r="AW1925" s="8"/>
      <c r="AX1925" s="8"/>
      <c r="AY1925" s="8"/>
      <c r="AZ1925" s="8"/>
      <c r="BA1925" s="8"/>
      <c r="BB1925" s="8"/>
      <c r="BC1925" s="8"/>
    </row>
    <row r="1926" spans="1:55" x14ac:dyDescent="0.25">
      <c r="A1926" s="45">
        <v>79.400000000000006</v>
      </c>
      <c r="B1926" s="47" t="b">
        <v>1</v>
      </c>
      <c r="U1926" s="36"/>
      <c r="V1926" s="36"/>
      <c r="W1926" s="9"/>
      <c r="X1926" s="8"/>
      <c r="Y1926" s="8"/>
      <c r="Z1926" s="8"/>
      <c r="AA1926" s="8"/>
      <c r="AB1926" s="8"/>
      <c r="AC1926" s="8"/>
      <c r="AD1926" s="8"/>
      <c r="AE1926" s="8"/>
      <c r="AG1926" s="36"/>
      <c r="AH1926" s="36"/>
      <c r="AI1926" s="9"/>
      <c r="AJ1926" s="8"/>
      <c r="AK1926" s="8"/>
      <c r="AL1926" s="8"/>
      <c r="AM1926" s="8"/>
      <c r="AN1926" s="8"/>
      <c r="AO1926" s="8"/>
      <c r="AP1926" s="8"/>
      <c r="AQ1926" s="8"/>
      <c r="AS1926" s="36"/>
      <c r="AT1926" s="36"/>
      <c r="AU1926" s="9"/>
      <c r="AV1926" s="8"/>
      <c r="AW1926" s="8"/>
      <c r="AX1926" s="8"/>
      <c r="AY1926" s="8"/>
      <c r="AZ1926" s="8"/>
      <c r="BA1926" s="8"/>
      <c r="BB1926" s="8"/>
      <c r="BC1926" s="8"/>
    </row>
    <row r="1927" spans="1:55" x14ac:dyDescent="0.25">
      <c r="A1927" s="45">
        <v>78.900000000000006</v>
      </c>
      <c r="B1927" s="47" t="b">
        <v>1</v>
      </c>
      <c r="U1927" s="36"/>
      <c r="V1927" s="36"/>
      <c r="W1927" s="9"/>
      <c r="X1927" s="8"/>
      <c r="Y1927" s="8"/>
      <c r="Z1927" s="8"/>
      <c r="AA1927" s="8"/>
      <c r="AB1927" s="8"/>
      <c r="AC1927" s="8"/>
      <c r="AD1927" s="8"/>
      <c r="AE1927" s="8"/>
      <c r="AG1927" s="36"/>
      <c r="AH1927" s="36"/>
      <c r="AI1927" s="9"/>
      <c r="AJ1927" s="8"/>
      <c r="AK1927" s="8"/>
      <c r="AL1927" s="8"/>
      <c r="AM1927" s="8"/>
      <c r="AN1927" s="8"/>
      <c r="AO1927" s="8"/>
      <c r="AP1927" s="8"/>
      <c r="AQ1927" s="8"/>
      <c r="AS1927" s="36"/>
      <c r="AT1927" s="36"/>
      <c r="AU1927" s="9"/>
      <c r="AV1927" s="8"/>
      <c r="AW1927" s="8"/>
      <c r="AX1927" s="8"/>
      <c r="AY1927" s="8"/>
      <c r="AZ1927" s="8"/>
      <c r="BA1927" s="8"/>
      <c r="BB1927" s="8"/>
      <c r="BC1927" s="8"/>
    </row>
    <row r="1928" spans="1:55" x14ac:dyDescent="0.25">
      <c r="A1928" s="45">
        <v>78.8</v>
      </c>
      <c r="B1928" s="47" t="b">
        <v>1</v>
      </c>
      <c r="U1928" s="36"/>
      <c r="V1928" s="36"/>
      <c r="W1928" s="9"/>
      <c r="X1928" s="8"/>
      <c r="Y1928" s="8"/>
      <c r="Z1928" s="8"/>
      <c r="AA1928" s="8"/>
      <c r="AB1928" s="8"/>
      <c r="AC1928" s="8"/>
      <c r="AD1928" s="8"/>
      <c r="AE1928" s="8"/>
      <c r="AG1928" s="36"/>
      <c r="AH1928" s="36"/>
      <c r="AI1928" s="9"/>
      <c r="AJ1928" s="8"/>
      <c r="AK1928" s="8"/>
      <c r="AL1928" s="8"/>
      <c r="AM1928" s="8"/>
      <c r="AN1928" s="8"/>
      <c r="AO1928" s="8"/>
      <c r="AP1928" s="8"/>
      <c r="AQ1928" s="8"/>
      <c r="AS1928" s="36"/>
      <c r="AT1928" s="36"/>
      <c r="AU1928" s="9"/>
      <c r="AV1928" s="8"/>
      <c r="AW1928" s="8"/>
      <c r="AX1928" s="8"/>
      <c r="AY1928" s="8"/>
      <c r="AZ1928" s="8"/>
      <c r="BA1928" s="8"/>
      <c r="BB1928" s="8"/>
      <c r="BC1928" s="8"/>
    </row>
    <row r="1929" spans="1:55" x14ac:dyDescent="0.25">
      <c r="A1929" s="45">
        <v>78.5</v>
      </c>
      <c r="B1929" s="47" t="b">
        <v>1</v>
      </c>
      <c r="U1929" s="36"/>
      <c r="V1929" s="36"/>
      <c r="W1929" s="9"/>
      <c r="X1929" s="8"/>
      <c r="Y1929" s="8"/>
      <c r="Z1929" s="8"/>
      <c r="AA1929" s="8"/>
      <c r="AB1929" s="8"/>
      <c r="AC1929" s="8"/>
      <c r="AD1929" s="8"/>
      <c r="AE1929" s="8"/>
      <c r="AG1929" s="36"/>
      <c r="AH1929" s="36"/>
      <c r="AI1929" s="9"/>
      <c r="AJ1929" s="8"/>
      <c r="AK1929" s="8"/>
      <c r="AL1929" s="8"/>
      <c r="AM1929" s="8"/>
      <c r="AN1929" s="8"/>
      <c r="AO1929" s="8"/>
      <c r="AP1929" s="8"/>
      <c r="AQ1929" s="8"/>
      <c r="AS1929" s="36"/>
      <c r="AT1929" s="36"/>
      <c r="AU1929" s="9"/>
      <c r="AV1929" s="8"/>
      <c r="AW1929" s="8"/>
      <c r="AX1929" s="8"/>
      <c r="AY1929" s="8"/>
      <c r="AZ1929" s="8"/>
      <c r="BA1929" s="8"/>
      <c r="BB1929" s="8"/>
      <c r="BC1929" s="8"/>
    </row>
    <row r="1930" spans="1:55" x14ac:dyDescent="0.25">
      <c r="A1930" s="45">
        <v>76.599999999999994</v>
      </c>
      <c r="B1930" s="47" t="b">
        <v>1</v>
      </c>
      <c r="U1930" s="36"/>
      <c r="V1930" s="36"/>
      <c r="W1930" s="9"/>
      <c r="X1930" s="8"/>
      <c r="Y1930" s="8"/>
      <c r="Z1930" s="8"/>
      <c r="AA1930" s="8"/>
      <c r="AB1930" s="8"/>
      <c r="AC1930" s="8"/>
      <c r="AD1930" s="8"/>
      <c r="AE1930" s="8"/>
      <c r="AG1930" s="36"/>
      <c r="AH1930" s="36"/>
      <c r="AI1930" s="9"/>
      <c r="AJ1930" s="8"/>
      <c r="AK1930" s="8"/>
      <c r="AL1930" s="8"/>
      <c r="AM1930" s="8"/>
      <c r="AN1930" s="8"/>
      <c r="AO1930" s="8"/>
      <c r="AP1930" s="8"/>
      <c r="AQ1930" s="8"/>
      <c r="AS1930" s="36"/>
      <c r="AT1930" s="36"/>
      <c r="AU1930" s="9"/>
      <c r="AV1930" s="8"/>
      <c r="AW1930" s="8"/>
      <c r="AX1930" s="8"/>
      <c r="AY1930" s="8"/>
      <c r="AZ1930" s="8"/>
      <c r="BA1930" s="8"/>
      <c r="BB1930" s="8"/>
      <c r="BC1930" s="8"/>
    </row>
    <row r="1931" spans="1:55" x14ac:dyDescent="0.25">
      <c r="A1931" s="45">
        <v>76.400000000000006</v>
      </c>
      <c r="B1931" s="47" t="b">
        <v>1</v>
      </c>
      <c r="U1931" s="36"/>
      <c r="V1931" s="36"/>
      <c r="W1931" s="9"/>
      <c r="X1931" s="8"/>
      <c r="Y1931" s="8"/>
      <c r="Z1931" s="8"/>
      <c r="AA1931" s="8"/>
      <c r="AB1931" s="8"/>
      <c r="AC1931" s="8"/>
      <c r="AD1931" s="8"/>
      <c r="AE1931" s="8"/>
      <c r="AG1931" s="36"/>
      <c r="AH1931" s="36"/>
      <c r="AI1931" s="9"/>
      <c r="AJ1931" s="8"/>
      <c r="AK1931" s="8"/>
      <c r="AL1931" s="8"/>
      <c r="AM1931" s="8"/>
      <c r="AN1931" s="8"/>
      <c r="AO1931" s="8"/>
      <c r="AP1931" s="8"/>
      <c r="AQ1931" s="8"/>
      <c r="AS1931" s="36"/>
      <c r="AT1931" s="36"/>
      <c r="AU1931" s="9"/>
      <c r="AV1931" s="8"/>
      <c r="AW1931" s="8"/>
      <c r="AX1931" s="8"/>
      <c r="AY1931" s="8"/>
      <c r="AZ1931" s="8"/>
      <c r="BA1931" s="8"/>
      <c r="BB1931" s="8"/>
      <c r="BC1931" s="8"/>
    </row>
    <row r="1932" spans="1:55" x14ac:dyDescent="0.25">
      <c r="A1932" s="45">
        <v>76.2</v>
      </c>
      <c r="B1932" s="47" t="b">
        <v>1</v>
      </c>
      <c r="U1932" s="36"/>
      <c r="V1932" s="36"/>
      <c r="W1932" s="9"/>
      <c r="X1932" s="8"/>
      <c r="Y1932" s="8"/>
      <c r="Z1932" s="8"/>
      <c r="AA1932" s="8"/>
      <c r="AB1932" s="8"/>
      <c r="AC1932" s="8"/>
      <c r="AD1932" s="8"/>
      <c r="AE1932" s="8"/>
      <c r="AG1932" s="36"/>
      <c r="AH1932" s="36"/>
      <c r="AI1932" s="9"/>
      <c r="AJ1932" s="8"/>
      <c r="AK1932" s="8"/>
      <c r="AL1932" s="8"/>
      <c r="AM1932" s="8"/>
      <c r="AN1932" s="8"/>
      <c r="AO1932" s="8"/>
      <c r="AP1932" s="8"/>
      <c r="AQ1932" s="8"/>
      <c r="AS1932" s="36"/>
      <c r="AT1932" s="36"/>
      <c r="AU1932" s="9"/>
      <c r="AV1932" s="8"/>
      <c r="AW1932" s="8"/>
      <c r="AX1932" s="8"/>
      <c r="AY1932" s="8"/>
      <c r="AZ1932" s="8"/>
      <c r="BA1932" s="8"/>
      <c r="BB1932" s="8"/>
      <c r="BC1932" s="8"/>
    </row>
    <row r="1933" spans="1:55" x14ac:dyDescent="0.25">
      <c r="A1933" s="45">
        <v>76</v>
      </c>
      <c r="B1933" s="47" t="b">
        <v>1</v>
      </c>
      <c r="U1933" s="36"/>
      <c r="V1933" s="36"/>
      <c r="W1933" s="9"/>
      <c r="X1933" s="8"/>
      <c r="Y1933" s="8"/>
      <c r="Z1933" s="8"/>
      <c r="AA1933" s="8"/>
      <c r="AB1933" s="8"/>
      <c r="AC1933" s="8"/>
      <c r="AD1933" s="8"/>
      <c r="AE1933" s="8"/>
      <c r="AG1933" s="36"/>
      <c r="AH1933" s="36"/>
      <c r="AI1933" s="9"/>
      <c r="AJ1933" s="8"/>
      <c r="AK1933" s="8"/>
      <c r="AL1933" s="8"/>
      <c r="AM1933" s="8"/>
      <c r="AN1933" s="8"/>
      <c r="AO1933" s="8"/>
      <c r="AP1933" s="8"/>
      <c r="AQ1933" s="8"/>
      <c r="AS1933" s="36"/>
      <c r="AT1933" s="36"/>
      <c r="AU1933" s="9"/>
      <c r="AV1933" s="8"/>
      <c r="AW1933" s="8"/>
      <c r="AX1933" s="8"/>
      <c r="AY1933" s="8"/>
      <c r="AZ1933" s="8"/>
      <c r="BA1933" s="8"/>
      <c r="BB1933" s="8"/>
      <c r="BC1933" s="8"/>
    </row>
    <row r="1934" spans="1:55" x14ac:dyDescent="0.25">
      <c r="A1934" s="45">
        <v>75.8</v>
      </c>
      <c r="B1934" s="47" t="b">
        <v>1</v>
      </c>
      <c r="U1934" s="36"/>
      <c r="V1934" s="36"/>
      <c r="W1934" s="9"/>
      <c r="X1934" s="8"/>
      <c r="Y1934" s="8"/>
      <c r="Z1934" s="8"/>
      <c r="AA1934" s="8"/>
      <c r="AB1934" s="8"/>
      <c r="AC1934" s="8"/>
      <c r="AD1934" s="8"/>
      <c r="AE1934" s="8"/>
      <c r="AG1934" s="36"/>
      <c r="AH1934" s="36"/>
      <c r="AI1934" s="9"/>
      <c r="AJ1934" s="8"/>
      <c r="AK1934" s="8"/>
      <c r="AL1934" s="8"/>
      <c r="AM1934" s="8"/>
      <c r="AN1934" s="8"/>
      <c r="AO1934" s="8"/>
      <c r="AP1934" s="8"/>
      <c r="AQ1934" s="8"/>
      <c r="AS1934" s="36"/>
      <c r="AT1934" s="36"/>
      <c r="AU1934" s="9"/>
      <c r="AV1934" s="8"/>
      <c r="AW1934" s="8"/>
      <c r="AX1934" s="8"/>
      <c r="AY1934" s="8"/>
      <c r="AZ1934" s="8"/>
      <c r="BA1934" s="8"/>
      <c r="BB1934" s="8"/>
      <c r="BC1934" s="8"/>
    </row>
    <row r="1935" spans="1:55" x14ac:dyDescent="0.25">
      <c r="A1935" s="45">
        <v>75.599999999999994</v>
      </c>
      <c r="B1935" s="47" t="b">
        <v>1</v>
      </c>
      <c r="U1935" s="36"/>
      <c r="V1935" s="36"/>
      <c r="W1935" s="9"/>
      <c r="X1935" s="8"/>
      <c r="Y1935" s="8"/>
      <c r="Z1935" s="8"/>
      <c r="AA1935" s="8"/>
      <c r="AB1935" s="8"/>
      <c r="AC1935" s="8"/>
      <c r="AD1935" s="8"/>
      <c r="AE1935" s="8"/>
      <c r="AG1935" s="36"/>
      <c r="AH1935" s="36"/>
      <c r="AI1935" s="9"/>
      <c r="AJ1935" s="8"/>
      <c r="AK1935" s="8"/>
      <c r="AL1935" s="8"/>
      <c r="AM1935" s="8"/>
      <c r="AN1935" s="8"/>
      <c r="AO1935" s="8"/>
      <c r="AP1935" s="8"/>
      <c r="AQ1935" s="8"/>
      <c r="AS1935" s="36"/>
      <c r="AT1935" s="36"/>
      <c r="AU1935" s="9"/>
      <c r="AV1935" s="8"/>
      <c r="AW1935" s="8"/>
      <c r="AX1935" s="8"/>
      <c r="AY1935" s="8"/>
      <c r="AZ1935" s="8"/>
      <c r="BA1935" s="8"/>
      <c r="BB1935" s="8"/>
      <c r="BC1935" s="8"/>
    </row>
    <row r="1936" spans="1:55" x14ac:dyDescent="0.25">
      <c r="A1936" s="45">
        <v>75.400000000000006</v>
      </c>
      <c r="B1936" s="47" t="b">
        <v>1</v>
      </c>
      <c r="U1936" s="36"/>
      <c r="V1936" s="36"/>
      <c r="W1936" s="9"/>
      <c r="X1936" s="8"/>
      <c r="Y1936" s="8"/>
      <c r="Z1936" s="8"/>
      <c r="AA1936" s="8"/>
      <c r="AB1936" s="8"/>
      <c r="AC1936" s="8"/>
      <c r="AD1936" s="8"/>
      <c r="AE1936" s="8"/>
      <c r="AG1936" s="36"/>
      <c r="AH1936" s="36"/>
      <c r="AI1936" s="9"/>
      <c r="AJ1936" s="8"/>
      <c r="AK1936" s="8"/>
      <c r="AL1936" s="8"/>
      <c r="AM1936" s="8"/>
      <c r="AN1936" s="8"/>
      <c r="AO1936" s="8"/>
      <c r="AP1936" s="8"/>
      <c r="AQ1936" s="8"/>
      <c r="AS1936" s="36"/>
      <c r="AT1936" s="36"/>
      <c r="AU1936" s="9"/>
      <c r="AV1936" s="8"/>
      <c r="AW1936" s="8"/>
      <c r="AX1936" s="8"/>
      <c r="AY1936" s="8"/>
      <c r="AZ1936" s="8"/>
      <c r="BA1936" s="8"/>
      <c r="BB1936" s="8"/>
      <c r="BC1936" s="8"/>
    </row>
    <row r="1937" spans="1:55" x14ac:dyDescent="0.25">
      <c r="A1937" s="45">
        <v>75.2</v>
      </c>
      <c r="B1937" s="47" t="b">
        <v>1</v>
      </c>
      <c r="U1937" s="36"/>
      <c r="V1937" s="36"/>
      <c r="W1937" s="9"/>
      <c r="X1937" s="8"/>
      <c r="Y1937" s="8"/>
      <c r="Z1937" s="8"/>
      <c r="AA1937" s="8"/>
      <c r="AB1937" s="8"/>
      <c r="AC1937" s="8"/>
      <c r="AD1937" s="8"/>
      <c r="AE1937" s="8"/>
      <c r="AG1937" s="36"/>
      <c r="AH1937" s="36"/>
      <c r="AI1937" s="9"/>
      <c r="AJ1937" s="8"/>
      <c r="AK1937" s="8"/>
      <c r="AL1937" s="8"/>
      <c r="AM1937" s="8"/>
      <c r="AN1937" s="8"/>
      <c r="AO1937" s="8"/>
      <c r="AP1937" s="8"/>
      <c r="AQ1937" s="8"/>
      <c r="AS1937" s="36"/>
      <c r="AT1937" s="36"/>
      <c r="AU1937" s="9"/>
      <c r="AV1937" s="8"/>
      <c r="AW1937" s="8"/>
      <c r="AX1937" s="8"/>
      <c r="AY1937" s="8"/>
      <c r="AZ1937" s="8"/>
      <c r="BA1937" s="8"/>
      <c r="BB1937" s="8"/>
      <c r="BC1937" s="8"/>
    </row>
    <row r="1938" spans="1:55" x14ac:dyDescent="0.25">
      <c r="A1938" s="45">
        <v>74.900000000000006</v>
      </c>
      <c r="B1938" s="47" t="b">
        <v>1</v>
      </c>
      <c r="U1938" s="36"/>
      <c r="V1938" s="36"/>
      <c r="W1938" s="9"/>
      <c r="X1938" s="8"/>
      <c r="Y1938" s="8"/>
      <c r="Z1938" s="8"/>
      <c r="AA1938" s="8"/>
      <c r="AB1938" s="8"/>
      <c r="AC1938" s="8"/>
      <c r="AD1938" s="8"/>
      <c r="AE1938" s="8"/>
      <c r="AG1938" s="36"/>
      <c r="AH1938" s="36"/>
      <c r="AI1938" s="9"/>
      <c r="AJ1938" s="8"/>
      <c r="AK1938" s="8"/>
      <c r="AL1938" s="8"/>
      <c r="AM1938" s="8"/>
      <c r="AN1938" s="8"/>
      <c r="AO1938" s="8"/>
      <c r="AP1938" s="8"/>
      <c r="AQ1938" s="8"/>
      <c r="AS1938" s="36"/>
      <c r="AT1938" s="36"/>
      <c r="AU1938" s="9"/>
      <c r="AV1938" s="8"/>
      <c r="AW1938" s="8"/>
      <c r="AX1938" s="8"/>
      <c r="AY1938" s="8"/>
      <c r="AZ1938" s="8"/>
      <c r="BA1938" s="8"/>
      <c r="BB1938" s="8"/>
      <c r="BC1938" s="8"/>
    </row>
    <row r="1939" spans="1:55" x14ac:dyDescent="0.25">
      <c r="A1939" s="45">
        <v>74.7</v>
      </c>
      <c r="B1939" s="47" t="b">
        <v>1</v>
      </c>
      <c r="U1939" s="36"/>
      <c r="V1939" s="36"/>
      <c r="W1939" s="9"/>
      <c r="X1939" s="8"/>
      <c r="Y1939" s="8"/>
      <c r="Z1939" s="8"/>
      <c r="AA1939" s="8"/>
      <c r="AB1939" s="8"/>
      <c r="AC1939" s="8"/>
      <c r="AD1939" s="8"/>
      <c r="AE1939" s="8"/>
      <c r="AG1939" s="36"/>
      <c r="AH1939" s="36"/>
      <c r="AI1939" s="9"/>
      <c r="AJ1939" s="8"/>
      <c r="AK1939" s="8"/>
      <c r="AL1939" s="8"/>
      <c r="AM1939" s="8"/>
      <c r="AN1939" s="8"/>
      <c r="AO1939" s="8"/>
      <c r="AP1939" s="8"/>
      <c r="AQ1939" s="8"/>
      <c r="AS1939" s="36"/>
      <c r="AT1939" s="36"/>
      <c r="AU1939" s="9"/>
      <c r="AV1939" s="8"/>
      <c r="AW1939" s="8"/>
      <c r="AX1939" s="8"/>
      <c r="AY1939" s="8"/>
      <c r="AZ1939" s="8"/>
      <c r="BA1939" s="8"/>
      <c r="BB1939" s="8"/>
      <c r="BC1939" s="8"/>
    </row>
    <row r="1940" spans="1:55" x14ac:dyDescent="0.25">
      <c r="A1940" s="45">
        <v>74.3</v>
      </c>
      <c r="B1940" s="47" t="b">
        <v>1</v>
      </c>
      <c r="U1940" s="36"/>
      <c r="V1940" s="36"/>
      <c r="W1940" s="9"/>
      <c r="X1940" s="8"/>
      <c r="Y1940" s="8"/>
      <c r="Z1940" s="8"/>
      <c r="AA1940" s="8"/>
      <c r="AB1940" s="8"/>
      <c r="AC1940" s="8"/>
      <c r="AD1940" s="8"/>
      <c r="AE1940" s="8"/>
      <c r="AG1940" s="36"/>
      <c r="AH1940" s="36"/>
      <c r="AI1940" s="9"/>
      <c r="AJ1940" s="8"/>
      <c r="AK1940" s="8"/>
      <c r="AL1940" s="8"/>
      <c r="AM1940" s="8"/>
      <c r="AN1940" s="8"/>
      <c r="AO1940" s="8"/>
      <c r="AP1940" s="8"/>
      <c r="AQ1940" s="8"/>
      <c r="AS1940" s="36"/>
      <c r="AT1940" s="36"/>
      <c r="AU1940" s="9"/>
      <c r="AV1940" s="8"/>
      <c r="AW1940" s="8"/>
      <c r="AX1940" s="8"/>
      <c r="AY1940" s="8"/>
      <c r="AZ1940" s="8"/>
      <c r="BA1940" s="8"/>
      <c r="BB1940" s="8"/>
      <c r="BC1940" s="8"/>
    </row>
    <row r="1941" spans="1:55" x14ac:dyDescent="0.25">
      <c r="A1941" s="45">
        <v>74</v>
      </c>
      <c r="B1941" s="47" t="b">
        <v>1</v>
      </c>
      <c r="U1941" s="36"/>
      <c r="V1941" s="36"/>
      <c r="W1941" s="9"/>
      <c r="X1941" s="8"/>
      <c r="Y1941" s="8"/>
      <c r="Z1941" s="8"/>
      <c r="AA1941" s="8"/>
      <c r="AB1941" s="8"/>
      <c r="AC1941" s="8"/>
      <c r="AD1941" s="8"/>
      <c r="AE1941" s="8"/>
      <c r="AG1941" s="36"/>
      <c r="AH1941" s="36"/>
      <c r="AI1941" s="9"/>
      <c r="AJ1941" s="8"/>
      <c r="AK1941" s="8"/>
      <c r="AL1941" s="8"/>
      <c r="AM1941" s="8"/>
      <c r="AN1941" s="8"/>
      <c r="AO1941" s="8"/>
      <c r="AP1941" s="8"/>
      <c r="AQ1941" s="8"/>
      <c r="AS1941" s="36"/>
      <c r="AT1941" s="36"/>
      <c r="AU1941" s="9"/>
      <c r="AV1941" s="8"/>
      <c r="AW1941" s="8"/>
      <c r="AX1941" s="8"/>
      <c r="AY1941" s="8"/>
      <c r="AZ1941" s="8"/>
      <c r="BA1941" s="8"/>
      <c r="BB1941" s="8"/>
      <c r="BC1941" s="8"/>
    </row>
    <row r="1942" spans="1:55" x14ac:dyDescent="0.25">
      <c r="A1942" s="45">
        <v>73.599999999999994</v>
      </c>
      <c r="B1942" s="47" t="b">
        <v>1</v>
      </c>
      <c r="U1942" s="36"/>
      <c r="V1942" s="36"/>
      <c r="W1942" s="9"/>
      <c r="X1942" s="8"/>
      <c r="Y1942" s="8"/>
      <c r="Z1942" s="8"/>
      <c r="AA1942" s="8"/>
      <c r="AB1942" s="8"/>
      <c r="AC1942" s="8"/>
      <c r="AD1942" s="8"/>
      <c r="AE1942" s="8"/>
      <c r="AG1942" s="36"/>
      <c r="AH1942" s="36"/>
      <c r="AI1942" s="9"/>
      <c r="AJ1942" s="8"/>
      <c r="AK1942" s="8"/>
      <c r="AL1942" s="8"/>
      <c r="AM1942" s="8"/>
      <c r="AN1942" s="8"/>
      <c r="AO1942" s="8"/>
      <c r="AP1942" s="8"/>
      <c r="AQ1942" s="8"/>
      <c r="AS1942" s="36"/>
      <c r="AT1942" s="36"/>
      <c r="AU1942" s="9"/>
      <c r="AV1942" s="8"/>
      <c r="AW1942" s="8"/>
      <c r="AX1942" s="8"/>
      <c r="AY1942" s="8"/>
      <c r="AZ1942" s="8"/>
      <c r="BA1942" s="8"/>
      <c r="BB1942" s="8"/>
      <c r="BC1942" s="8"/>
    </row>
    <row r="1943" spans="1:55" x14ac:dyDescent="0.25">
      <c r="A1943" s="45">
        <v>73.3</v>
      </c>
      <c r="B1943" s="47" t="b">
        <v>1</v>
      </c>
      <c r="U1943" s="36"/>
      <c r="V1943" s="36"/>
      <c r="W1943" s="9"/>
      <c r="X1943" s="8"/>
      <c r="Y1943" s="8"/>
      <c r="Z1943" s="8"/>
      <c r="AA1943" s="8"/>
      <c r="AB1943" s="8"/>
      <c r="AC1943" s="8"/>
      <c r="AD1943" s="8"/>
      <c r="AE1943" s="8"/>
      <c r="AG1943" s="36"/>
      <c r="AH1943" s="36"/>
      <c r="AI1943" s="9"/>
      <c r="AJ1943" s="8"/>
      <c r="AK1943" s="8"/>
      <c r="AL1943" s="8"/>
      <c r="AM1943" s="8"/>
      <c r="AN1943" s="8"/>
      <c r="AO1943" s="8"/>
      <c r="AP1943" s="8"/>
      <c r="AQ1943" s="8"/>
      <c r="AS1943" s="36"/>
      <c r="AT1943" s="36"/>
      <c r="AU1943" s="9"/>
      <c r="AV1943" s="8"/>
      <c r="AW1943" s="8"/>
      <c r="AX1943" s="8"/>
      <c r="AY1943" s="8"/>
      <c r="AZ1943" s="8"/>
      <c r="BA1943" s="8"/>
      <c r="BB1943" s="8"/>
      <c r="BC1943" s="8"/>
    </row>
    <row r="1944" spans="1:55" x14ac:dyDescent="0.25">
      <c r="A1944" s="45">
        <v>72.900000000000006</v>
      </c>
      <c r="B1944" s="47" t="b">
        <v>1</v>
      </c>
      <c r="U1944" s="36"/>
      <c r="V1944" s="36"/>
      <c r="W1944" s="9"/>
      <c r="X1944" s="8"/>
      <c r="Y1944" s="8"/>
      <c r="Z1944" s="8"/>
      <c r="AA1944" s="8"/>
      <c r="AB1944" s="8"/>
      <c r="AC1944" s="8"/>
      <c r="AD1944" s="8"/>
      <c r="AE1944" s="8"/>
      <c r="AG1944" s="36"/>
      <c r="AH1944" s="36"/>
      <c r="AI1944" s="9"/>
      <c r="AJ1944" s="8"/>
      <c r="AK1944" s="8"/>
      <c r="AL1944" s="8"/>
      <c r="AM1944" s="8"/>
      <c r="AN1944" s="8"/>
      <c r="AO1944" s="8"/>
      <c r="AP1944" s="8"/>
      <c r="AQ1944" s="8"/>
      <c r="AS1944" s="36"/>
      <c r="AT1944" s="36"/>
      <c r="AU1944" s="9"/>
      <c r="AV1944" s="8"/>
      <c r="AW1944" s="8"/>
      <c r="AX1944" s="8"/>
      <c r="AY1944" s="8"/>
      <c r="AZ1944" s="8"/>
      <c r="BA1944" s="8"/>
      <c r="BB1944" s="8"/>
      <c r="BC1944" s="8"/>
    </row>
    <row r="1945" spans="1:55" x14ac:dyDescent="0.25">
      <c r="A1945" s="45">
        <v>72.599999999999994</v>
      </c>
      <c r="B1945" s="47" t="b">
        <v>1</v>
      </c>
      <c r="U1945" s="36"/>
      <c r="V1945" s="36"/>
      <c r="W1945" s="9"/>
      <c r="X1945" s="8"/>
      <c r="Y1945" s="8"/>
      <c r="Z1945" s="8"/>
      <c r="AA1945" s="8"/>
      <c r="AB1945" s="8"/>
      <c r="AC1945" s="8"/>
      <c r="AD1945" s="8"/>
      <c r="AE1945" s="8"/>
      <c r="AG1945" s="36"/>
      <c r="AH1945" s="36"/>
      <c r="AI1945" s="9"/>
      <c r="AJ1945" s="8"/>
      <c r="AK1945" s="8"/>
      <c r="AL1945" s="8"/>
      <c r="AM1945" s="8"/>
      <c r="AN1945" s="8"/>
      <c r="AO1945" s="8"/>
      <c r="AP1945" s="8"/>
      <c r="AQ1945" s="8"/>
      <c r="AS1945" s="36"/>
      <c r="AT1945" s="36"/>
      <c r="AU1945" s="9"/>
      <c r="AV1945" s="8"/>
      <c r="AW1945" s="8"/>
      <c r="AX1945" s="8"/>
      <c r="AY1945" s="8"/>
      <c r="AZ1945" s="8"/>
      <c r="BA1945" s="8"/>
      <c r="BB1945" s="8"/>
      <c r="BC1945" s="8"/>
    </row>
    <row r="1946" spans="1:55" x14ac:dyDescent="0.25">
      <c r="A1946" s="45">
        <v>66.400000000000006</v>
      </c>
      <c r="B1946" s="47" t="b">
        <v>1</v>
      </c>
      <c r="U1946" s="36"/>
      <c r="V1946" s="36"/>
      <c r="W1946" s="9"/>
      <c r="X1946" s="8"/>
      <c r="Y1946" s="8"/>
      <c r="Z1946" s="8"/>
      <c r="AA1946" s="8"/>
      <c r="AB1946" s="8"/>
      <c r="AC1946" s="8"/>
      <c r="AD1946" s="8"/>
      <c r="AE1946" s="8"/>
      <c r="AG1946" s="36"/>
      <c r="AH1946" s="36"/>
      <c r="AI1946" s="9"/>
      <c r="AJ1946" s="8"/>
      <c r="AK1946" s="8"/>
      <c r="AL1946" s="8"/>
      <c r="AM1946" s="8"/>
      <c r="AN1946" s="8"/>
      <c r="AO1946" s="8"/>
      <c r="AP1946" s="8"/>
      <c r="AQ1946" s="8"/>
      <c r="AS1946" s="36"/>
      <c r="AT1946" s="36"/>
      <c r="AU1946" s="9"/>
      <c r="AV1946" s="8"/>
      <c r="AW1946" s="8"/>
      <c r="AX1946" s="8"/>
      <c r="AY1946" s="8"/>
      <c r="AZ1946" s="8"/>
      <c r="BA1946" s="8"/>
      <c r="BB1946" s="8"/>
      <c r="BC1946" s="8"/>
    </row>
    <row r="1947" spans="1:55" x14ac:dyDescent="0.25">
      <c r="A1947" s="45">
        <v>66.2</v>
      </c>
      <c r="B1947" s="47" t="b">
        <v>1</v>
      </c>
      <c r="U1947" s="36"/>
      <c r="V1947" s="36"/>
      <c r="W1947" s="9"/>
      <c r="X1947" s="8"/>
      <c r="Y1947" s="8"/>
      <c r="Z1947" s="8"/>
      <c r="AA1947" s="8"/>
      <c r="AB1947" s="8"/>
      <c r="AC1947" s="8"/>
      <c r="AD1947" s="8"/>
      <c r="AE1947" s="8"/>
      <c r="AG1947" s="36"/>
      <c r="AH1947" s="36"/>
      <c r="AI1947" s="9"/>
      <c r="AJ1947" s="8"/>
      <c r="AK1947" s="8"/>
      <c r="AL1947" s="8"/>
      <c r="AM1947" s="8"/>
      <c r="AN1947" s="8"/>
      <c r="AO1947" s="8"/>
      <c r="AP1947" s="8"/>
      <c r="AQ1947" s="8"/>
      <c r="AS1947" s="36"/>
      <c r="AT1947" s="36"/>
      <c r="AU1947" s="9"/>
      <c r="AV1947" s="8"/>
      <c r="AW1947" s="8"/>
      <c r="AX1947" s="8"/>
      <c r="AY1947" s="8"/>
      <c r="AZ1947" s="8"/>
      <c r="BA1947" s="8"/>
      <c r="BB1947" s="8"/>
      <c r="BC1947" s="8"/>
    </row>
    <row r="1948" spans="1:55" x14ac:dyDescent="0.25">
      <c r="A1948" s="45">
        <v>66</v>
      </c>
      <c r="B1948" s="47" t="b">
        <v>1</v>
      </c>
      <c r="U1948" s="36"/>
      <c r="V1948" s="36"/>
      <c r="W1948" s="9"/>
      <c r="X1948" s="8"/>
      <c r="Y1948" s="8"/>
      <c r="Z1948" s="8"/>
      <c r="AA1948" s="8"/>
      <c r="AB1948" s="8"/>
      <c r="AC1948" s="8"/>
      <c r="AD1948" s="8"/>
      <c r="AE1948" s="8"/>
      <c r="AG1948" s="36"/>
      <c r="AH1948" s="36"/>
      <c r="AI1948" s="9"/>
      <c r="AJ1948" s="8"/>
      <c r="AK1948" s="8"/>
      <c r="AL1948" s="8"/>
      <c r="AM1948" s="8"/>
      <c r="AN1948" s="8"/>
      <c r="AO1948" s="8"/>
      <c r="AP1948" s="8"/>
      <c r="AQ1948" s="8"/>
      <c r="AS1948" s="36"/>
      <c r="AT1948" s="36"/>
      <c r="AU1948" s="9"/>
      <c r="AV1948" s="8"/>
      <c r="AW1948" s="8"/>
      <c r="AX1948" s="8"/>
      <c r="AY1948" s="8"/>
      <c r="AZ1948" s="8"/>
      <c r="BA1948" s="8"/>
      <c r="BB1948" s="8"/>
      <c r="BC1948" s="8"/>
    </row>
    <row r="1949" spans="1:55" x14ac:dyDescent="0.25">
      <c r="A1949" s="45">
        <v>65.7</v>
      </c>
      <c r="B1949" s="47" t="b">
        <v>1</v>
      </c>
      <c r="U1949" s="36"/>
      <c r="V1949" s="36"/>
      <c r="W1949" s="9"/>
      <c r="X1949" s="8"/>
      <c r="Y1949" s="8"/>
      <c r="Z1949" s="8"/>
      <c r="AA1949" s="8"/>
      <c r="AB1949" s="8"/>
      <c r="AC1949" s="8"/>
      <c r="AD1949" s="8"/>
      <c r="AE1949" s="8"/>
      <c r="AG1949" s="36"/>
      <c r="AH1949" s="36"/>
      <c r="AI1949" s="9"/>
      <c r="AJ1949" s="8"/>
      <c r="AK1949" s="8"/>
      <c r="AL1949" s="8"/>
      <c r="AM1949" s="8"/>
      <c r="AN1949" s="8"/>
      <c r="AO1949" s="8"/>
      <c r="AP1949" s="8"/>
      <c r="AQ1949" s="8"/>
      <c r="AS1949" s="36"/>
      <c r="AT1949" s="36"/>
      <c r="AU1949" s="9"/>
      <c r="AV1949" s="8"/>
      <c r="AW1949" s="8"/>
      <c r="AX1949" s="8"/>
      <c r="AY1949" s="8"/>
      <c r="AZ1949" s="8"/>
      <c r="BA1949" s="8"/>
      <c r="BB1949" s="8"/>
      <c r="BC1949" s="8"/>
    </row>
    <row r="1950" spans="1:55" x14ac:dyDescent="0.25">
      <c r="A1950" s="45">
        <v>65.5</v>
      </c>
      <c r="B1950" s="47" t="b">
        <v>1</v>
      </c>
      <c r="U1950" s="36"/>
      <c r="V1950" s="36"/>
      <c r="W1950" s="9"/>
      <c r="X1950" s="8"/>
      <c r="Y1950" s="8"/>
      <c r="Z1950" s="8"/>
      <c r="AA1950" s="8"/>
      <c r="AB1950" s="8"/>
      <c r="AC1950" s="8"/>
      <c r="AD1950" s="8"/>
      <c r="AE1950" s="8"/>
      <c r="AG1950" s="36"/>
      <c r="AH1950" s="36"/>
      <c r="AI1950" s="9"/>
      <c r="AJ1950" s="8"/>
      <c r="AK1950" s="8"/>
      <c r="AL1950" s="8"/>
      <c r="AM1950" s="8"/>
      <c r="AN1950" s="8"/>
      <c r="AO1950" s="8"/>
      <c r="AP1950" s="8"/>
      <c r="AQ1950" s="8"/>
      <c r="AS1950" s="36"/>
      <c r="AT1950" s="36"/>
      <c r="AU1950" s="9"/>
      <c r="AV1950" s="8"/>
      <c r="AW1950" s="8"/>
      <c r="AX1950" s="8"/>
      <c r="AY1950" s="8"/>
      <c r="AZ1950" s="8"/>
      <c r="BA1950" s="8"/>
      <c r="BB1950" s="8"/>
      <c r="BC1950" s="8"/>
    </row>
    <row r="1951" spans="1:55" x14ac:dyDescent="0.25">
      <c r="A1951" s="45">
        <v>65.099999999999994</v>
      </c>
      <c r="B1951" s="47" t="b">
        <v>1</v>
      </c>
      <c r="U1951" s="36"/>
      <c r="V1951" s="36"/>
      <c r="W1951" s="9"/>
      <c r="X1951" s="8"/>
      <c r="Y1951" s="8"/>
      <c r="Z1951" s="8"/>
      <c r="AA1951" s="8"/>
      <c r="AB1951" s="8"/>
      <c r="AC1951" s="8"/>
      <c r="AD1951" s="8"/>
      <c r="AE1951" s="8"/>
      <c r="AG1951" s="36"/>
      <c r="AH1951" s="36"/>
      <c r="AI1951" s="9"/>
      <c r="AJ1951" s="8"/>
      <c r="AK1951" s="8"/>
      <c r="AL1951" s="8"/>
      <c r="AM1951" s="8"/>
      <c r="AN1951" s="8"/>
      <c r="AO1951" s="8"/>
      <c r="AP1951" s="8"/>
      <c r="AQ1951" s="8"/>
      <c r="AS1951" s="36"/>
      <c r="AT1951" s="36"/>
      <c r="AU1951" s="9"/>
      <c r="AV1951" s="8"/>
      <c r="AW1951" s="8"/>
      <c r="AX1951" s="8"/>
      <c r="AY1951" s="8"/>
      <c r="AZ1951" s="8"/>
      <c r="BA1951" s="8"/>
      <c r="BB1951" s="8"/>
      <c r="BC1951" s="8"/>
    </row>
    <row r="1952" spans="1:55" x14ac:dyDescent="0.25">
      <c r="A1952" s="45">
        <v>64.8</v>
      </c>
      <c r="B1952" s="47" t="b">
        <v>1</v>
      </c>
      <c r="U1952" s="36"/>
      <c r="V1952" s="36"/>
      <c r="W1952" s="9"/>
      <c r="X1952" s="8"/>
      <c r="Y1952" s="8"/>
      <c r="Z1952" s="8"/>
      <c r="AA1952" s="8"/>
      <c r="AB1952" s="8"/>
      <c r="AC1952" s="8"/>
      <c r="AD1952" s="8"/>
      <c r="AE1952" s="8"/>
      <c r="AG1952" s="36"/>
      <c r="AH1952" s="36"/>
      <c r="AI1952" s="9"/>
      <c r="AJ1952" s="8"/>
      <c r="AK1952" s="8"/>
      <c r="AL1952" s="8"/>
      <c r="AM1952" s="8"/>
      <c r="AN1952" s="8"/>
      <c r="AO1952" s="8"/>
      <c r="AP1952" s="8"/>
      <c r="AQ1952" s="8"/>
      <c r="AS1952" s="36"/>
      <c r="AT1952" s="36"/>
      <c r="AU1952" s="9"/>
      <c r="AV1952" s="8"/>
      <c r="AW1952" s="8"/>
      <c r="AX1952" s="8"/>
      <c r="AY1952" s="8"/>
      <c r="AZ1952" s="8"/>
      <c r="BA1952" s="8"/>
      <c r="BB1952" s="8"/>
      <c r="BC1952" s="8"/>
    </row>
    <row r="1953" spans="1:55" x14ac:dyDescent="0.25">
      <c r="A1953" s="45">
        <v>64.599999999999994</v>
      </c>
      <c r="B1953" s="47" t="b">
        <v>1</v>
      </c>
      <c r="U1953" s="36"/>
      <c r="V1953" s="36"/>
      <c r="W1953" s="9"/>
      <c r="X1953" s="8"/>
      <c r="Y1953" s="8"/>
      <c r="Z1953" s="8"/>
      <c r="AA1953" s="8"/>
      <c r="AB1953" s="8"/>
      <c r="AC1953" s="8"/>
      <c r="AD1953" s="8"/>
      <c r="AE1953" s="8"/>
      <c r="AG1953" s="36"/>
      <c r="AH1953" s="36"/>
      <c r="AI1953" s="9"/>
      <c r="AJ1953" s="8"/>
      <c r="AK1953" s="8"/>
      <c r="AL1953" s="8"/>
      <c r="AM1953" s="8"/>
      <c r="AN1953" s="8"/>
      <c r="AO1953" s="8"/>
      <c r="AP1953" s="8"/>
      <c r="AQ1953" s="8"/>
      <c r="AS1953" s="36"/>
      <c r="AT1953" s="36"/>
      <c r="AU1953" s="9"/>
      <c r="AV1953" s="8"/>
      <c r="AW1953" s="8"/>
      <c r="AX1953" s="8"/>
      <c r="AY1953" s="8"/>
      <c r="AZ1953" s="8"/>
      <c r="BA1953" s="8"/>
      <c r="BB1953" s="8"/>
      <c r="BC1953" s="8"/>
    </row>
    <row r="1954" spans="1:55" x14ac:dyDescent="0.25">
      <c r="A1954" s="45">
        <v>64.400000000000006</v>
      </c>
      <c r="B1954" s="47" t="b">
        <v>1</v>
      </c>
      <c r="U1954" s="36"/>
      <c r="V1954" s="36"/>
      <c r="W1954" s="9"/>
      <c r="X1954" s="8"/>
      <c r="Y1954" s="8"/>
      <c r="Z1954" s="8"/>
      <c r="AA1954" s="8"/>
      <c r="AB1954" s="8"/>
      <c r="AC1954" s="8"/>
      <c r="AD1954" s="8"/>
      <c r="AE1954" s="8"/>
      <c r="AG1954" s="36"/>
      <c r="AH1954" s="36"/>
      <c r="AI1954" s="9"/>
      <c r="AJ1954" s="8"/>
      <c r="AK1954" s="8"/>
      <c r="AL1954" s="8"/>
      <c r="AM1954" s="8"/>
      <c r="AN1954" s="8"/>
      <c r="AO1954" s="8"/>
      <c r="AP1954" s="8"/>
      <c r="AQ1954" s="8"/>
      <c r="AS1954" s="36"/>
      <c r="AT1954" s="36"/>
      <c r="AU1954" s="9"/>
      <c r="AV1954" s="8"/>
      <c r="AW1954" s="8"/>
      <c r="AX1954" s="8"/>
      <c r="AY1954" s="8"/>
      <c r="AZ1954" s="8"/>
      <c r="BA1954" s="8"/>
      <c r="BB1954" s="8"/>
      <c r="BC1954" s="8"/>
    </row>
    <row r="1955" spans="1:55" x14ac:dyDescent="0.25">
      <c r="A1955" s="45">
        <v>64.2</v>
      </c>
      <c r="B1955" s="47" t="b">
        <v>1</v>
      </c>
      <c r="U1955" s="36"/>
      <c r="V1955" s="36"/>
      <c r="W1955" s="9"/>
      <c r="X1955" s="8"/>
      <c r="Y1955" s="8"/>
      <c r="Z1955" s="8"/>
      <c r="AA1955" s="8"/>
      <c r="AB1955" s="8"/>
      <c r="AC1955" s="8"/>
      <c r="AD1955" s="8"/>
      <c r="AE1955" s="8"/>
      <c r="AG1955" s="36"/>
      <c r="AH1955" s="36"/>
      <c r="AI1955" s="9"/>
      <c r="AJ1955" s="8"/>
      <c r="AK1955" s="8"/>
      <c r="AL1955" s="8"/>
      <c r="AM1955" s="8"/>
      <c r="AN1955" s="8"/>
      <c r="AO1955" s="8"/>
      <c r="AP1955" s="8"/>
      <c r="AQ1955" s="8"/>
      <c r="AS1955" s="36"/>
      <c r="AT1955" s="36"/>
      <c r="AU1955" s="9"/>
      <c r="AV1955" s="8"/>
      <c r="AW1955" s="8"/>
      <c r="AX1955" s="8"/>
      <c r="AY1955" s="8"/>
      <c r="AZ1955" s="8"/>
      <c r="BA1955" s="8"/>
      <c r="BB1955" s="8"/>
      <c r="BC1955" s="8"/>
    </row>
    <row r="1956" spans="1:55" x14ac:dyDescent="0.25">
      <c r="A1956" s="45">
        <v>62.9</v>
      </c>
      <c r="B1956" s="47" t="b">
        <v>1</v>
      </c>
      <c r="U1956" s="36"/>
      <c r="V1956" s="36"/>
      <c r="W1956" s="9"/>
      <c r="X1956" s="8"/>
      <c r="Y1956" s="8"/>
      <c r="Z1956" s="8"/>
      <c r="AA1956" s="8"/>
      <c r="AB1956" s="8"/>
      <c r="AC1956" s="8"/>
      <c r="AD1956" s="8"/>
      <c r="AE1956" s="8"/>
      <c r="AG1956" s="36"/>
      <c r="AH1956" s="36"/>
      <c r="AI1956" s="9"/>
      <c r="AJ1956" s="8"/>
      <c r="AK1956" s="8"/>
      <c r="AL1956" s="8"/>
      <c r="AM1956" s="8"/>
      <c r="AN1956" s="8"/>
      <c r="AO1956" s="8"/>
      <c r="AP1956" s="8"/>
      <c r="AQ1956" s="8"/>
      <c r="AS1956" s="36"/>
      <c r="AT1956" s="36"/>
      <c r="AU1956" s="9"/>
      <c r="AV1956" s="8"/>
      <c r="AW1956" s="8"/>
      <c r="AX1956" s="8"/>
      <c r="AY1956" s="8"/>
      <c r="AZ1956" s="8"/>
      <c r="BA1956" s="8"/>
      <c r="BB1956" s="8"/>
      <c r="BC1956" s="8"/>
    </row>
    <row r="1957" spans="1:55" x14ac:dyDescent="0.25">
      <c r="A1957" s="45">
        <v>63.7</v>
      </c>
      <c r="B1957" s="47" t="b">
        <v>1</v>
      </c>
      <c r="U1957" s="36"/>
      <c r="V1957" s="36"/>
      <c r="W1957" s="9"/>
      <c r="X1957" s="8"/>
      <c r="Y1957" s="8"/>
      <c r="Z1957" s="8"/>
      <c r="AA1957" s="8"/>
      <c r="AB1957" s="8"/>
      <c r="AC1957" s="8"/>
      <c r="AD1957" s="8"/>
      <c r="AE1957" s="8"/>
      <c r="AG1957" s="36"/>
      <c r="AH1957" s="36"/>
      <c r="AI1957" s="9"/>
      <c r="AJ1957" s="8"/>
      <c r="AK1957" s="8"/>
      <c r="AL1957" s="8"/>
      <c r="AM1957" s="8"/>
      <c r="AN1957" s="8"/>
      <c r="AO1957" s="8"/>
      <c r="AP1957" s="8"/>
      <c r="AQ1957" s="8"/>
      <c r="AS1957" s="36"/>
      <c r="AT1957" s="36"/>
      <c r="AU1957" s="9"/>
      <c r="AV1957" s="8"/>
      <c r="AW1957" s="8"/>
      <c r="AX1957" s="8"/>
      <c r="AY1957" s="8"/>
      <c r="AZ1957" s="8"/>
      <c r="BA1957" s="8"/>
      <c r="BB1957" s="8"/>
      <c r="BC1957" s="8"/>
    </row>
    <row r="1958" spans="1:55" x14ac:dyDescent="0.25">
      <c r="A1958" s="45">
        <v>63.5</v>
      </c>
      <c r="B1958" s="47" t="b">
        <v>1</v>
      </c>
      <c r="U1958" s="36"/>
      <c r="V1958" s="36"/>
      <c r="W1958" s="9"/>
      <c r="X1958" s="8"/>
      <c r="Y1958" s="8"/>
      <c r="Z1958" s="8"/>
      <c r="AA1958" s="8"/>
      <c r="AB1958" s="8"/>
      <c r="AC1958" s="8"/>
      <c r="AD1958" s="8"/>
      <c r="AE1958" s="8"/>
      <c r="AG1958" s="36"/>
      <c r="AH1958" s="36"/>
      <c r="AI1958" s="9"/>
      <c r="AJ1958" s="8"/>
      <c r="AK1958" s="8"/>
      <c r="AL1958" s="8"/>
      <c r="AM1958" s="8"/>
      <c r="AN1958" s="8"/>
      <c r="AO1958" s="8"/>
      <c r="AP1958" s="8"/>
      <c r="AQ1958" s="8"/>
      <c r="AS1958" s="36"/>
      <c r="AT1958" s="36"/>
      <c r="AU1958" s="9"/>
      <c r="AV1958" s="8"/>
      <c r="AW1958" s="8"/>
      <c r="AX1958" s="8"/>
      <c r="AY1958" s="8"/>
      <c r="AZ1958" s="8"/>
      <c r="BA1958" s="8"/>
      <c r="BB1958" s="8"/>
      <c r="BC1958" s="8"/>
    </row>
    <row r="1959" spans="1:55" x14ac:dyDescent="0.25">
      <c r="A1959" s="45">
        <v>63.2</v>
      </c>
      <c r="B1959" s="47" t="b">
        <v>1</v>
      </c>
      <c r="U1959" s="36"/>
      <c r="V1959" s="36"/>
      <c r="W1959" s="9"/>
      <c r="X1959" s="8"/>
      <c r="Y1959" s="8"/>
      <c r="Z1959" s="8"/>
      <c r="AA1959" s="8"/>
      <c r="AB1959" s="8"/>
      <c r="AC1959" s="8"/>
      <c r="AD1959" s="8"/>
      <c r="AE1959" s="8"/>
      <c r="AG1959" s="36"/>
      <c r="AH1959" s="36"/>
      <c r="AI1959" s="9"/>
      <c r="AJ1959" s="8"/>
      <c r="AK1959" s="8"/>
      <c r="AL1959" s="8"/>
      <c r="AM1959" s="8"/>
      <c r="AN1959" s="8"/>
      <c r="AO1959" s="8"/>
      <c r="AP1959" s="8"/>
      <c r="AQ1959" s="8"/>
      <c r="AS1959" s="36"/>
      <c r="AT1959" s="36"/>
      <c r="AU1959" s="9"/>
      <c r="AV1959" s="8"/>
      <c r="AW1959" s="8"/>
      <c r="AX1959" s="8"/>
      <c r="AY1959" s="8"/>
      <c r="AZ1959" s="8"/>
      <c r="BA1959" s="8"/>
      <c r="BB1959" s="8"/>
      <c r="BC1959" s="8"/>
    </row>
    <row r="1960" spans="1:55" x14ac:dyDescent="0.25">
      <c r="A1960" s="45">
        <v>63</v>
      </c>
      <c r="B1960" s="47" t="b">
        <v>1</v>
      </c>
      <c r="U1960" s="36"/>
      <c r="V1960" s="36"/>
      <c r="W1960" s="9"/>
      <c r="X1960" s="8"/>
      <c r="Y1960" s="8"/>
      <c r="Z1960" s="8"/>
      <c r="AA1960" s="8"/>
      <c r="AB1960" s="8"/>
      <c r="AC1960" s="8"/>
      <c r="AD1960" s="8"/>
      <c r="AE1960" s="8"/>
      <c r="AG1960" s="36"/>
      <c r="AH1960" s="36"/>
      <c r="AI1960" s="9"/>
      <c r="AJ1960" s="8"/>
      <c r="AK1960" s="8"/>
      <c r="AL1960" s="8"/>
      <c r="AM1960" s="8"/>
      <c r="AN1960" s="8"/>
      <c r="AO1960" s="8"/>
      <c r="AP1960" s="8"/>
      <c r="AQ1960" s="8"/>
      <c r="AS1960" s="36"/>
      <c r="AT1960" s="36"/>
      <c r="AU1960" s="9"/>
      <c r="AV1960" s="8"/>
      <c r="AW1960" s="8"/>
      <c r="AX1960" s="8"/>
      <c r="AY1960" s="8"/>
      <c r="AZ1960" s="8"/>
      <c r="BA1960" s="8"/>
      <c r="BB1960" s="8"/>
      <c r="BC1960" s="8"/>
    </row>
    <row r="1961" spans="1:55" x14ac:dyDescent="0.25">
      <c r="A1961" s="45">
        <v>62.8</v>
      </c>
      <c r="B1961" s="47" t="b">
        <v>1</v>
      </c>
      <c r="U1961" s="36"/>
      <c r="V1961" s="36"/>
      <c r="W1961" s="9"/>
      <c r="X1961" s="8"/>
      <c r="Y1961" s="8"/>
      <c r="Z1961" s="8"/>
      <c r="AA1961" s="8"/>
      <c r="AB1961" s="8"/>
      <c r="AC1961" s="8"/>
      <c r="AD1961" s="8"/>
      <c r="AE1961" s="8"/>
      <c r="AG1961" s="36"/>
      <c r="AH1961" s="36"/>
      <c r="AI1961" s="9"/>
      <c r="AJ1961" s="8"/>
      <c r="AK1961" s="8"/>
      <c r="AL1961" s="8"/>
      <c r="AM1961" s="8"/>
      <c r="AN1961" s="8"/>
      <c r="AO1961" s="8"/>
      <c r="AP1961" s="8"/>
      <c r="AQ1961" s="8"/>
      <c r="AS1961" s="36"/>
      <c r="AT1961" s="36"/>
      <c r="AU1961" s="9"/>
      <c r="AV1961" s="8"/>
      <c r="AW1961" s="8"/>
      <c r="AX1961" s="8"/>
      <c r="AY1961" s="8"/>
      <c r="AZ1961" s="8"/>
      <c r="BA1961" s="8"/>
      <c r="BB1961" s="8"/>
      <c r="BC1961" s="8"/>
    </row>
    <row r="1962" spans="1:55" x14ac:dyDescent="0.25">
      <c r="A1962" s="45" t="str">
        <v/>
      </c>
      <c r="B1962" s="47" t="b">
        <v>0</v>
      </c>
      <c r="U1962" s="36"/>
      <c r="V1962" s="36"/>
      <c r="W1962" s="9"/>
      <c r="X1962" s="8"/>
      <c r="Y1962" s="8"/>
      <c r="Z1962" s="8"/>
      <c r="AA1962" s="8"/>
      <c r="AB1962" s="8"/>
      <c r="AC1962" s="8"/>
      <c r="AD1962" s="8"/>
      <c r="AE1962" s="8"/>
      <c r="AG1962" s="36"/>
      <c r="AH1962" s="36"/>
      <c r="AI1962" s="9"/>
      <c r="AJ1962" s="8"/>
      <c r="AK1962" s="8"/>
      <c r="AL1962" s="8"/>
      <c r="AM1962" s="8"/>
      <c r="AN1962" s="8"/>
      <c r="AO1962" s="8"/>
      <c r="AP1962" s="8"/>
      <c r="AQ1962" s="8"/>
      <c r="AS1962" s="36"/>
      <c r="AT1962" s="36"/>
      <c r="AU1962" s="9"/>
      <c r="AV1962" s="8"/>
      <c r="AW1962" s="8"/>
      <c r="AX1962" s="8"/>
      <c r="AY1962" s="8"/>
      <c r="AZ1962" s="8"/>
      <c r="BA1962" s="8"/>
      <c r="BB1962" s="8"/>
      <c r="BC1962" s="8"/>
    </row>
    <row r="1963" spans="1:55" x14ac:dyDescent="0.25">
      <c r="A1963" s="45">
        <v>77.8</v>
      </c>
      <c r="B1963" s="47" t="b">
        <v>1</v>
      </c>
      <c r="U1963" s="36"/>
      <c r="V1963" s="36"/>
      <c r="W1963" s="9"/>
      <c r="X1963" s="8"/>
      <c r="Y1963" s="8"/>
      <c r="Z1963" s="8"/>
      <c r="AA1963" s="8"/>
      <c r="AB1963" s="8"/>
      <c r="AC1963" s="8"/>
      <c r="AD1963" s="8"/>
      <c r="AE1963" s="8"/>
      <c r="AG1963" s="36"/>
      <c r="AH1963" s="36"/>
      <c r="AI1963" s="9"/>
      <c r="AJ1963" s="8"/>
      <c r="AK1963" s="8"/>
      <c r="AL1963" s="8"/>
      <c r="AM1963" s="8"/>
      <c r="AN1963" s="8"/>
      <c r="AO1963" s="8"/>
      <c r="AP1963" s="8"/>
      <c r="AQ1963" s="8"/>
      <c r="AS1963" s="36"/>
      <c r="AT1963" s="36"/>
      <c r="AU1963" s="9"/>
      <c r="AV1963" s="8"/>
      <c r="AW1963" s="8"/>
      <c r="AX1963" s="8"/>
      <c r="AY1963" s="8"/>
      <c r="AZ1963" s="8"/>
      <c r="BA1963" s="8"/>
      <c r="BB1963" s="8"/>
      <c r="BC1963" s="8"/>
    </row>
    <row r="1964" spans="1:55" x14ac:dyDescent="0.25">
      <c r="A1964" s="45">
        <v>77.599999999999994</v>
      </c>
      <c r="B1964" s="47" t="b">
        <v>1</v>
      </c>
      <c r="U1964" s="36"/>
      <c r="V1964" s="36"/>
      <c r="W1964" s="9"/>
      <c r="X1964" s="8"/>
      <c r="Y1964" s="8"/>
      <c r="Z1964" s="8"/>
      <c r="AA1964" s="8"/>
      <c r="AB1964" s="8"/>
      <c r="AC1964" s="8"/>
      <c r="AD1964" s="8"/>
      <c r="AE1964" s="8"/>
      <c r="AG1964" s="36"/>
      <c r="AH1964" s="36"/>
      <c r="AI1964" s="9"/>
      <c r="AJ1964" s="8"/>
      <c r="AK1964" s="8"/>
      <c r="AL1964" s="8"/>
      <c r="AM1964" s="8"/>
      <c r="AN1964" s="8"/>
      <c r="AO1964" s="8"/>
      <c r="AP1964" s="8"/>
      <c r="AQ1964" s="8"/>
      <c r="AS1964" s="36"/>
      <c r="AT1964" s="36"/>
      <c r="AU1964" s="9"/>
      <c r="AV1964" s="8"/>
      <c r="AW1964" s="8"/>
      <c r="AX1964" s="8"/>
      <c r="AY1964" s="8"/>
      <c r="AZ1964" s="8"/>
      <c r="BA1964" s="8"/>
      <c r="BB1964" s="8"/>
      <c r="BC1964" s="8"/>
    </row>
    <row r="1965" spans="1:55" x14ac:dyDescent="0.25">
      <c r="A1965" s="45">
        <v>77.5</v>
      </c>
      <c r="B1965" s="47" t="b">
        <v>1</v>
      </c>
      <c r="U1965" s="36"/>
      <c r="V1965" s="36"/>
      <c r="W1965" s="9"/>
      <c r="X1965" s="8"/>
      <c r="Y1965" s="8"/>
      <c r="Z1965" s="8"/>
      <c r="AA1965" s="8"/>
      <c r="AB1965" s="8"/>
      <c r="AC1965" s="8"/>
      <c r="AD1965" s="8"/>
      <c r="AE1965" s="8"/>
      <c r="AG1965" s="36"/>
      <c r="AH1965" s="36"/>
      <c r="AI1965" s="9"/>
      <c r="AJ1965" s="8"/>
      <c r="AK1965" s="8"/>
      <c r="AL1965" s="8"/>
      <c r="AM1965" s="8"/>
      <c r="AN1965" s="8"/>
      <c r="AO1965" s="8"/>
      <c r="AP1965" s="8"/>
      <c r="AQ1965" s="8"/>
      <c r="AS1965" s="36"/>
      <c r="AT1965" s="36"/>
      <c r="AU1965" s="9"/>
      <c r="AV1965" s="8"/>
      <c r="AW1965" s="8"/>
      <c r="AX1965" s="8"/>
      <c r="AY1965" s="8"/>
      <c r="AZ1965" s="8"/>
      <c r="BA1965" s="8"/>
      <c r="BB1965" s="8"/>
      <c r="BC1965" s="8"/>
    </row>
    <row r="1966" spans="1:55" x14ac:dyDescent="0.25">
      <c r="A1966" s="45">
        <v>77.2</v>
      </c>
      <c r="B1966" s="47" t="b">
        <v>1</v>
      </c>
      <c r="U1966" s="36"/>
      <c r="V1966" s="36"/>
      <c r="W1966" s="9"/>
      <c r="X1966" s="8"/>
      <c r="Y1966" s="8"/>
      <c r="Z1966" s="8"/>
      <c r="AA1966" s="8"/>
      <c r="AB1966" s="8"/>
      <c r="AC1966" s="8"/>
      <c r="AD1966" s="8"/>
      <c r="AE1966" s="8"/>
      <c r="AG1966" s="36"/>
      <c r="AH1966" s="36"/>
      <c r="AI1966" s="9"/>
      <c r="AJ1966" s="8"/>
      <c r="AK1966" s="8"/>
      <c r="AL1966" s="8"/>
      <c r="AM1966" s="8"/>
      <c r="AN1966" s="8"/>
      <c r="AO1966" s="8"/>
      <c r="AP1966" s="8"/>
      <c r="AQ1966" s="8"/>
      <c r="AS1966" s="36"/>
      <c r="AT1966" s="36"/>
      <c r="AU1966" s="9"/>
      <c r="AV1966" s="8"/>
      <c r="AW1966" s="8"/>
      <c r="AX1966" s="8"/>
      <c r="AY1966" s="8"/>
      <c r="AZ1966" s="8"/>
      <c r="BA1966" s="8"/>
      <c r="BB1966" s="8"/>
      <c r="BC1966" s="8"/>
    </row>
    <row r="1967" spans="1:55" x14ac:dyDescent="0.25">
      <c r="A1967" s="45">
        <v>77.3</v>
      </c>
      <c r="B1967" s="47" t="b">
        <v>1</v>
      </c>
      <c r="U1967" s="36"/>
      <c r="V1967" s="36"/>
      <c r="W1967" s="9"/>
      <c r="X1967" s="8"/>
      <c r="Y1967" s="8"/>
      <c r="Z1967" s="8"/>
      <c r="AA1967" s="8"/>
      <c r="AB1967" s="8"/>
      <c r="AC1967" s="8"/>
      <c r="AD1967" s="8"/>
      <c r="AE1967" s="8"/>
      <c r="AG1967" s="36"/>
      <c r="AH1967" s="36"/>
      <c r="AI1967" s="9"/>
      <c r="AJ1967" s="8"/>
      <c r="AK1967" s="8"/>
      <c r="AL1967" s="8"/>
      <c r="AM1967" s="8"/>
      <c r="AN1967" s="8"/>
      <c r="AO1967" s="8"/>
      <c r="AP1967" s="8"/>
      <c r="AQ1967" s="8"/>
      <c r="AS1967" s="36"/>
      <c r="AT1967" s="36"/>
      <c r="AU1967" s="9"/>
      <c r="AV1967" s="8"/>
      <c r="AW1967" s="8"/>
      <c r="AX1967" s="8"/>
      <c r="AY1967" s="8"/>
      <c r="AZ1967" s="8"/>
      <c r="BA1967" s="8"/>
      <c r="BB1967" s="8"/>
      <c r="BC1967" s="8"/>
    </row>
    <row r="1968" spans="1:55" x14ac:dyDescent="0.25">
      <c r="A1968" s="45">
        <v>76.5</v>
      </c>
      <c r="B1968" s="47" t="b">
        <v>1</v>
      </c>
      <c r="U1968" s="36"/>
      <c r="V1968" s="36"/>
      <c r="W1968" s="9"/>
      <c r="X1968" s="8"/>
      <c r="Y1968" s="8"/>
      <c r="Z1968" s="8"/>
      <c r="AA1968" s="8"/>
      <c r="AB1968" s="8"/>
      <c r="AC1968" s="8"/>
      <c r="AD1968" s="8"/>
      <c r="AE1968" s="8"/>
      <c r="AG1968" s="36"/>
      <c r="AH1968" s="36"/>
      <c r="AI1968" s="9"/>
      <c r="AJ1968" s="8"/>
      <c r="AK1968" s="8"/>
      <c r="AL1968" s="8"/>
      <c r="AM1968" s="8"/>
      <c r="AN1968" s="8"/>
      <c r="AO1968" s="8"/>
      <c r="AP1968" s="8"/>
      <c r="AQ1968" s="8"/>
      <c r="AS1968" s="36"/>
      <c r="AT1968" s="36"/>
      <c r="AU1968" s="9"/>
      <c r="AV1968" s="8"/>
      <c r="AW1968" s="8"/>
      <c r="AX1968" s="8"/>
      <c r="AY1968" s="8"/>
      <c r="AZ1968" s="8"/>
      <c r="BA1968" s="8"/>
      <c r="BB1968" s="8"/>
      <c r="BC1968" s="8"/>
    </row>
    <row r="1969" spans="1:55" x14ac:dyDescent="0.25">
      <c r="A1969" s="45">
        <v>76.8</v>
      </c>
      <c r="B1969" s="47" t="b">
        <v>1</v>
      </c>
      <c r="U1969" s="36"/>
      <c r="V1969" s="36"/>
      <c r="W1969" s="9"/>
      <c r="X1969" s="8"/>
      <c r="Y1969" s="8"/>
      <c r="Z1969" s="8"/>
      <c r="AA1969" s="8"/>
      <c r="AB1969" s="8"/>
      <c r="AC1969" s="8"/>
      <c r="AD1969" s="8"/>
      <c r="AE1969" s="8"/>
      <c r="AG1969" s="36"/>
      <c r="AH1969" s="36"/>
      <c r="AI1969" s="9"/>
      <c r="AJ1969" s="8"/>
      <c r="AK1969" s="8"/>
      <c r="AL1969" s="8"/>
      <c r="AM1969" s="8"/>
      <c r="AN1969" s="8"/>
      <c r="AO1969" s="8"/>
      <c r="AP1969" s="8"/>
      <c r="AQ1969" s="8"/>
      <c r="AS1969" s="36"/>
      <c r="AT1969" s="36"/>
      <c r="AU1969" s="9"/>
      <c r="AV1969" s="8"/>
      <c r="AW1969" s="8"/>
      <c r="AX1969" s="8"/>
      <c r="AY1969" s="8"/>
      <c r="AZ1969" s="8"/>
      <c r="BA1969" s="8"/>
      <c r="BB1969" s="8"/>
      <c r="BC1969" s="8"/>
    </row>
    <row r="1970" spans="1:55" x14ac:dyDescent="0.25">
      <c r="A1970" s="45">
        <v>76.5</v>
      </c>
      <c r="B1970" s="47" t="b">
        <v>1</v>
      </c>
      <c r="U1970" s="36"/>
      <c r="V1970" s="36"/>
      <c r="W1970" s="9"/>
      <c r="X1970" s="8"/>
      <c r="Y1970" s="8"/>
      <c r="Z1970" s="8"/>
      <c r="AA1970" s="8"/>
      <c r="AB1970" s="8"/>
      <c r="AC1970" s="8"/>
      <c r="AD1970" s="8"/>
      <c r="AE1970" s="8"/>
      <c r="AG1970" s="36"/>
      <c r="AH1970" s="36"/>
      <c r="AI1970" s="9"/>
      <c r="AJ1970" s="8"/>
      <c r="AK1970" s="8"/>
      <c r="AL1970" s="8"/>
      <c r="AM1970" s="8"/>
      <c r="AN1970" s="8"/>
      <c r="AO1970" s="8"/>
      <c r="AP1970" s="8"/>
      <c r="AQ1970" s="8"/>
      <c r="AS1970" s="36"/>
      <c r="AT1970" s="36"/>
      <c r="AU1970" s="9"/>
      <c r="AV1970" s="8"/>
      <c r="AW1970" s="8"/>
      <c r="AX1970" s="8"/>
      <c r="AY1970" s="8"/>
      <c r="AZ1970" s="8"/>
      <c r="BA1970" s="8"/>
      <c r="BB1970" s="8"/>
      <c r="BC1970" s="8"/>
    </row>
    <row r="1971" spans="1:55" x14ac:dyDescent="0.25">
      <c r="A1971" s="45">
        <v>76.400000000000006</v>
      </c>
      <c r="B1971" s="47" t="b">
        <v>1</v>
      </c>
      <c r="U1971" s="36"/>
      <c r="V1971" s="36"/>
      <c r="W1971" s="9"/>
      <c r="X1971" s="8"/>
      <c r="Y1971" s="8"/>
      <c r="Z1971" s="8"/>
      <c r="AA1971" s="8"/>
      <c r="AB1971" s="8"/>
      <c r="AC1971" s="8"/>
      <c r="AD1971" s="8"/>
      <c r="AE1971" s="8"/>
      <c r="AG1971" s="36"/>
      <c r="AH1971" s="36"/>
      <c r="AI1971" s="9"/>
      <c r="AJ1971" s="8"/>
      <c r="AK1971" s="8"/>
      <c r="AL1971" s="8"/>
      <c r="AM1971" s="8"/>
      <c r="AN1971" s="8"/>
      <c r="AO1971" s="8"/>
      <c r="AP1971" s="8"/>
      <c r="AQ1971" s="8"/>
      <c r="AS1971" s="36"/>
      <c r="AT1971" s="36"/>
      <c r="AU1971" s="9"/>
      <c r="AV1971" s="8"/>
      <c r="AW1971" s="8"/>
      <c r="AX1971" s="8"/>
      <c r="AY1971" s="8"/>
      <c r="AZ1971" s="8"/>
      <c r="BA1971" s="8"/>
      <c r="BB1971" s="8"/>
      <c r="BC1971" s="8"/>
    </row>
    <row r="1972" spans="1:55" x14ac:dyDescent="0.25">
      <c r="A1972" s="45">
        <v>76.2</v>
      </c>
      <c r="B1972" s="47" t="b">
        <v>1</v>
      </c>
      <c r="U1972" s="36"/>
      <c r="V1972" s="36"/>
      <c r="W1972" s="9"/>
      <c r="X1972" s="8"/>
      <c r="Y1972" s="8"/>
      <c r="Z1972" s="8"/>
      <c r="AA1972" s="8"/>
      <c r="AB1972" s="8"/>
      <c r="AC1972" s="8"/>
      <c r="AD1972" s="8"/>
      <c r="AE1972" s="8"/>
      <c r="AG1972" s="36"/>
      <c r="AH1972" s="36"/>
      <c r="AI1972" s="9"/>
      <c r="AJ1972" s="8"/>
      <c r="AK1972" s="8"/>
      <c r="AL1972" s="8"/>
      <c r="AM1972" s="8"/>
      <c r="AN1972" s="8"/>
      <c r="AO1972" s="8"/>
      <c r="AP1972" s="8"/>
      <c r="AQ1972" s="8"/>
      <c r="AS1972" s="36"/>
      <c r="AT1972" s="36"/>
      <c r="AU1972" s="9"/>
      <c r="AV1972" s="8"/>
      <c r="AW1972" s="8"/>
      <c r="AX1972" s="8"/>
      <c r="AY1972" s="8"/>
      <c r="AZ1972" s="8"/>
      <c r="BA1972" s="8"/>
      <c r="BB1972" s="8"/>
      <c r="BC1972" s="8"/>
    </row>
    <row r="1973" spans="1:55" x14ac:dyDescent="0.25">
      <c r="A1973" s="45">
        <v>75.8</v>
      </c>
      <c r="B1973" s="47" t="b">
        <v>1</v>
      </c>
      <c r="U1973" s="36"/>
      <c r="V1973" s="36"/>
      <c r="W1973" s="9"/>
      <c r="X1973" s="8"/>
      <c r="Y1973" s="8"/>
      <c r="Z1973" s="8"/>
      <c r="AA1973" s="8"/>
      <c r="AB1973" s="8"/>
      <c r="AC1973" s="8"/>
      <c r="AD1973" s="8"/>
      <c r="AE1973" s="8"/>
      <c r="AG1973" s="36"/>
      <c r="AH1973" s="36"/>
      <c r="AI1973" s="9"/>
      <c r="AJ1973" s="8"/>
      <c r="AK1973" s="8"/>
      <c r="AL1973" s="8"/>
      <c r="AM1973" s="8"/>
      <c r="AN1973" s="8"/>
      <c r="AO1973" s="8"/>
      <c r="AP1973" s="8"/>
      <c r="AQ1973" s="8"/>
      <c r="AS1973" s="36"/>
      <c r="AT1973" s="36"/>
      <c r="AU1973" s="9"/>
      <c r="AV1973" s="8"/>
      <c r="AW1973" s="8"/>
      <c r="AX1973" s="8"/>
      <c r="AY1973" s="8"/>
      <c r="AZ1973" s="8"/>
      <c r="BA1973" s="8"/>
      <c r="BB1973" s="8"/>
      <c r="BC1973" s="8"/>
    </row>
    <row r="1974" spans="1:55" x14ac:dyDescent="0.25">
      <c r="A1974" s="45">
        <v>75.8</v>
      </c>
      <c r="B1974" s="47" t="b">
        <v>1</v>
      </c>
      <c r="U1974" s="36"/>
      <c r="V1974" s="36"/>
      <c r="W1974" s="9"/>
      <c r="X1974" s="8"/>
      <c r="Y1974" s="8"/>
      <c r="Z1974" s="8"/>
      <c r="AA1974" s="8"/>
      <c r="AB1974" s="8"/>
      <c r="AC1974" s="8"/>
      <c r="AD1974" s="8"/>
      <c r="AE1974" s="8"/>
      <c r="AG1974" s="36"/>
      <c r="AH1974" s="36"/>
      <c r="AI1974" s="9"/>
      <c r="AJ1974" s="8"/>
      <c r="AK1974" s="8"/>
      <c r="AL1974" s="8"/>
      <c r="AM1974" s="8"/>
      <c r="AN1974" s="8"/>
      <c r="AO1974" s="8"/>
      <c r="AP1974" s="8"/>
      <c r="AQ1974" s="8"/>
      <c r="AS1974" s="36"/>
      <c r="AT1974" s="36"/>
      <c r="AU1974" s="9"/>
      <c r="AV1974" s="8"/>
      <c r="AW1974" s="8"/>
      <c r="AX1974" s="8"/>
      <c r="AY1974" s="8"/>
      <c r="AZ1974" s="8"/>
      <c r="BA1974" s="8"/>
      <c r="BB1974" s="8"/>
      <c r="BC1974" s="8"/>
    </row>
    <row r="1975" spans="1:55" x14ac:dyDescent="0.25">
      <c r="A1975" s="45">
        <v>75.5</v>
      </c>
      <c r="B1975" s="47" t="b">
        <v>1</v>
      </c>
      <c r="U1975" s="36"/>
      <c r="V1975" s="36"/>
      <c r="W1975" s="9"/>
      <c r="X1975" s="8"/>
      <c r="Y1975" s="8"/>
      <c r="Z1975" s="8"/>
      <c r="AA1975" s="8"/>
      <c r="AB1975" s="8"/>
      <c r="AC1975" s="8"/>
      <c r="AD1975" s="8"/>
      <c r="AE1975" s="8"/>
      <c r="AG1975" s="36"/>
      <c r="AH1975" s="36"/>
      <c r="AI1975" s="9"/>
      <c r="AJ1975" s="8"/>
      <c r="AK1975" s="8"/>
      <c r="AL1975" s="8"/>
      <c r="AM1975" s="8"/>
      <c r="AN1975" s="8"/>
      <c r="AO1975" s="8"/>
      <c r="AP1975" s="8"/>
      <c r="AQ1975" s="8"/>
      <c r="AS1975" s="36"/>
      <c r="AT1975" s="36"/>
      <c r="AU1975" s="9"/>
      <c r="AV1975" s="8"/>
      <c r="AW1975" s="8"/>
      <c r="AX1975" s="8"/>
      <c r="AY1975" s="8"/>
      <c r="AZ1975" s="8"/>
      <c r="BA1975" s="8"/>
      <c r="BB1975" s="8"/>
      <c r="BC1975" s="8"/>
    </row>
    <row r="1976" spans="1:55" x14ac:dyDescent="0.25">
      <c r="A1976" s="45">
        <v>75.7</v>
      </c>
      <c r="B1976" s="47" t="b">
        <v>1</v>
      </c>
      <c r="U1976" s="36"/>
      <c r="V1976" s="36"/>
      <c r="W1976" s="9"/>
      <c r="X1976" s="8"/>
      <c r="Y1976" s="8"/>
      <c r="Z1976" s="8"/>
      <c r="AA1976" s="8"/>
      <c r="AB1976" s="8"/>
      <c r="AC1976" s="8"/>
      <c r="AD1976" s="8"/>
      <c r="AE1976" s="8"/>
      <c r="AG1976" s="36"/>
      <c r="AH1976" s="36"/>
      <c r="AI1976" s="9"/>
      <c r="AJ1976" s="8"/>
      <c r="AK1976" s="8"/>
      <c r="AL1976" s="8"/>
      <c r="AM1976" s="8"/>
      <c r="AN1976" s="8"/>
      <c r="AO1976" s="8"/>
      <c r="AP1976" s="8"/>
      <c r="AQ1976" s="8"/>
      <c r="AS1976" s="36"/>
      <c r="AT1976" s="36"/>
      <c r="AU1976" s="9"/>
      <c r="AV1976" s="8"/>
      <c r="AW1976" s="8"/>
      <c r="AX1976" s="8"/>
      <c r="AY1976" s="8"/>
      <c r="AZ1976" s="8"/>
      <c r="BA1976" s="8"/>
      <c r="BB1976" s="8"/>
      <c r="BC1976" s="8"/>
    </row>
    <row r="1977" spans="1:55" x14ac:dyDescent="0.25">
      <c r="A1977" s="45">
        <v>75.5</v>
      </c>
      <c r="B1977" s="47" t="b">
        <v>1</v>
      </c>
      <c r="U1977" s="36"/>
      <c r="V1977" s="36"/>
      <c r="W1977" s="9"/>
      <c r="X1977" s="8"/>
      <c r="Y1977" s="8"/>
      <c r="Z1977" s="8"/>
      <c r="AA1977" s="8"/>
      <c r="AB1977" s="8"/>
      <c r="AC1977" s="8"/>
      <c r="AD1977" s="8"/>
      <c r="AE1977" s="8"/>
      <c r="AG1977" s="36"/>
      <c r="AH1977" s="36"/>
      <c r="AI1977" s="9"/>
      <c r="AJ1977" s="8"/>
      <c r="AK1977" s="8"/>
      <c r="AL1977" s="8"/>
      <c r="AM1977" s="8"/>
      <c r="AN1977" s="8"/>
      <c r="AO1977" s="8"/>
      <c r="AP1977" s="8"/>
      <c r="AQ1977" s="8"/>
      <c r="AS1977" s="36"/>
      <c r="AT1977" s="36"/>
      <c r="AU1977" s="9"/>
      <c r="AV1977" s="8"/>
      <c r="AW1977" s="8"/>
      <c r="AX1977" s="8"/>
      <c r="AY1977" s="8"/>
      <c r="AZ1977" s="8"/>
      <c r="BA1977" s="8"/>
      <c r="BB1977" s="8"/>
      <c r="BC1977" s="8"/>
    </row>
    <row r="1978" spans="1:55" x14ac:dyDescent="0.25">
      <c r="A1978" s="45">
        <v>75.7</v>
      </c>
      <c r="B1978" s="47" t="b">
        <v>1</v>
      </c>
      <c r="U1978" s="36"/>
      <c r="V1978" s="36"/>
      <c r="W1978" s="9"/>
      <c r="X1978" s="8"/>
      <c r="Y1978" s="8"/>
      <c r="Z1978" s="8"/>
      <c r="AA1978" s="8"/>
      <c r="AB1978" s="8"/>
      <c r="AC1978" s="8"/>
      <c r="AD1978" s="8"/>
      <c r="AE1978" s="8"/>
      <c r="AG1978" s="36"/>
      <c r="AH1978" s="36"/>
      <c r="AI1978" s="9"/>
      <c r="AJ1978" s="8"/>
      <c r="AK1978" s="8"/>
      <c r="AL1978" s="8"/>
      <c r="AM1978" s="8"/>
      <c r="AN1978" s="8"/>
      <c r="AO1978" s="8"/>
      <c r="AP1978" s="8"/>
      <c r="AQ1978" s="8"/>
      <c r="AS1978" s="36"/>
      <c r="AT1978" s="36"/>
      <c r="AU1978" s="9"/>
      <c r="AV1978" s="8"/>
      <c r="AW1978" s="8"/>
      <c r="AX1978" s="8"/>
      <c r="AY1978" s="8"/>
      <c r="AZ1978" s="8"/>
      <c r="BA1978" s="8"/>
      <c r="BB1978" s="8"/>
      <c r="BC1978" s="8"/>
    </row>
    <row r="1979" spans="1:55" x14ac:dyDescent="0.25">
      <c r="A1979" s="45">
        <v>62.9</v>
      </c>
      <c r="B1979" s="47" t="b">
        <v>1</v>
      </c>
      <c r="U1979" s="36"/>
      <c r="V1979" s="36"/>
      <c r="W1979" s="9"/>
      <c r="X1979" s="8"/>
      <c r="Y1979" s="8"/>
      <c r="Z1979" s="8"/>
      <c r="AA1979" s="8"/>
      <c r="AB1979" s="8"/>
      <c r="AC1979" s="8"/>
      <c r="AD1979" s="8"/>
      <c r="AE1979" s="8"/>
      <c r="AG1979" s="36"/>
      <c r="AH1979" s="36"/>
      <c r="AI1979" s="9"/>
      <c r="AJ1979" s="8"/>
      <c r="AK1979" s="8"/>
      <c r="AL1979" s="8"/>
      <c r="AM1979" s="8"/>
      <c r="AN1979" s="8"/>
      <c r="AO1979" s="8"/>
      <c r="AP1979" s="8"/>
      <c r="AQ1979" s="8"/>
      <c r="AS1979" s="36"/>
      <c r="AT1979" s="36"/>
      <c r="AU1979" s="9"/>
      <c r="AV1979" s="8"/>
      <c r="AW1979" s="8"/>
      <c r="AX1979" s="8"/>
      <c r="AY1979" s="8"/>
      <c r="AZ1979" s="8"/>
      <c r="BA1979" s="8"/>
      <c r="BB1979" s="8"/>
      <c r="BC1979" s="8"/>
    </row>
    <row r="1980" spans="1:55" x14ac:dyDescent="0.25">
      <c r="A1980" s="45">
        <v>62.7</v>
      </c>
      <c r="B1980" s="47" t="b">
        <v>1</v>
      </c>
      <c r="U1980" s="36"/>
      <c r="V1980" s="36"/>
      <c r="W1980" s="9"/>
      <c r="X1980" s="8"/>
      <c r="Y1980" s="8"/>
      <c r="Z1980" s="8"/>
      <c r="AA1980" s="8"/>
      <c r="AB1980" s="8"/>
      <c r="AC1980" s="8"/>
      <c r="AD1980" s="8"/>
      <c r="AE1980" s="8"/>
      <c r="AG1980" s="36"/>
      <c r="AH1980" s="36"/>
      <c r="AI1980" s="9"/>
      <c r="AJ1980" s="8"/>
      <c r="AK1980" s="8"/>
      <c r="AL1980" s="8"/>
      <c r="AM1980" s="8"/>
      <c r="AN1980" s="8"/>
      <c r="AO1980" s="8"/>
      <c r="AP1980" s="8"/>
      <c r="AQ1980" s="8"/>
      <c r="AS1980" s="36"/>
      <c r="AT1980" s="36"/>
      <c r="AU1980" s="9"/>
      <c r="AV1980" s="8"/>
      <c r="AW1980" s="8"/>
      <c r="AX1980" s="8"/>
      <c r="AY1980" s="8"/>
      <c r="AZ1980" s="8"/>
      <c r="BA1980" s="8"/>
      <c r="BB1980" s="8"/>
      <c r="BC1980" s="8"/>
    </row>
    <row r="1981" spans="1:55" x14ac:dyDescent="0.25">
      <c r="A1981" s="45">
        <v>62.4</v>
      </c>
      <c r="B1981" s="47" t="b">
        <v>1</v>
      </c>
      <c r="U1981" s="36"/>
      <c r="V1981" s="36"/>
      <c r="W1981" s="9"/>
      <c r="X1981" s="8"/>
      <c r="Y1981" s="8"/>
      <c r="Z1981" s="8"/>
      <c r="AA1981" s="8"/>
      <c r="AB1981" s="8"/>
      <c r="AC1981" s="8"/>
      <c r="AD1981" s="8"/>
      <c r="AE1981" s="8"/>
      <c r="AG1981" s="36"/>
      <c r="AH1981" s="36"/>
      <c r="AI1981" s="9"/>
      <c r="AJ1981" s="8"/>
      <c r="AK1981" s="8"/>
      <c r="AL1981" s="8"/>
      <c r="AM1981" s="8"/>
      <c r="AN1981" s="8"/>
      <c r="AO1981" s="8"/>
      <c r="AP1981" s="8"/>
      <c r="AQ1981" s="8"/>
      <c r="AS1981" s="36"/>
      <c r="AT1981" s="36"/>
      <c r="AU1981" s="9"/>
      <c r="AV1981" s="8"/>
      <c r="AW1981" s="8"/>
      <c r="AX1981" s="8"/>
      <c r="AY1981" s="8"/>
      <c r="AZ1981" s="8"/>
      <c r="BA1981" s="8"/>
      <c r="BB1981" s="8"/>
      <c r="BC1981" s="8"/>
    </row>
    <row r="1982" spans="1:55" x14ac:dyDescent="0.25">
      <c r="A1982" s="45">
        <v>62.2</v>
      </c>
      <c r="B1982" s="47" t="b">
        <v>1</v>
      </c>
      <c r="U1982" s="36"/>
      <c r="V1982" s="36"/>
      <c r="W1982" s="9"/>
      <c r="X1982" s="8"/>
      <c r="Y1982" s="8"/>
      <c r="Z1982" s="8"/>
      <c r="AA1982" s="8"/>
      <c r="AB1982" s="8"/>
      <c r="AC1982" s="8"/>
      <c r="AD1982" s="8"/>
      <c r="AE1982" s="8"/>
      <c r="AG1982" s="36"/>
      <c r="AH1982" s="36"/>
      <c r="AI1982" s="9"/>
      <c r="AJ1982" s="8"/>
      <c r="AK1982" s="8"/>
      <c r="AL1982" s="8"/>
      <c r="AM1982" s="8"/>
      <c r="AN1982" s="8"/>
      <c r="AO1982" s="8"/>
      <c r="AP1982" s="8"/>
      <c r="AQ1982" s="8"/>
      <c r="AS1982" s="36"/>
      <c r="AT1982" s="36"/>
      <c r="AU1982" s="9"/>
      <c r="AV1982" s="8"/>
      <c r="AW1982" s="8"/>
      <c r="AX1982" s="8"/>
      <c r="AY1982" s="8"/>
      <c r="AZ1982" s="8"/>
      <c r="BA1982" s="8"/>
      <c r="BB1982" s="8"/>
      <c r="BC1982" s="8"/>
    </row>
    <row r="1983" spans="1:55" x14ac:dyDescent="0.25">
      <c r="A1983" s="45">
        <v>62</v>
      </c>
      <c r="B1983" s="47" t="b">
        <v>1</v>
      </c>
      <c r="U1983" s="36"/>
      <c r="V1983" s="36"/>
      <c r="W1983" s="9"/>
      <c r="X1983" s="8"/>
      <c r="Y1983" s="8"/>
      <c r="Z1983" s="8"/>
      <c r="AA1983" s="8"/>
      <c r="AB1983" s="8"/>
      <c r="AC1983" s="8"/>
      <c r="AD1983" s="8"/>
      <c r="AE1983" s="8"/>
      <c r="AG1983" s="36"/>
      <c r="AH1983" s="36"/>
      <c r="AI1983" s="9"/>
      <c r="AJ1983" s="8"/>
      <c r="AK1983" s="8"/>
      <c r="AL1983" s="8"/>
      <c r="AM1983" s="8"/>
      <c r="AN1983" s="8"/>
      <c r="AO1983" s="8"/>
      <c r="AP1983" s="8"/>
      <c r="AQ1983" s="8"/>
      <c r="AS1983" s="36"/>
      <c r="AT1983" s="36"/>
      <c r="AU1983" s="9"/>
      <c r="AV1983" s="8"/>
      <c r="AW1983" s="8"/>
      <c r="AX1983" s="8"/>
      <c r="AY1983" s="8"/>
      <c r="AZ1983" s="8"/>
      <c r="BA1983" s="8"/>
      <c r="BB1983" s="8"/>
      <c r="BC1983" s="8"/>
    </row>
    <row r="1984" spans="1:55" x14ac:dyDescent="0.25">
      <c r="A1984" s="45">
        <v>61.8</v>
      </c>
      <c r="B1984" s="47" t="b">
        <v>1</v>
      </c>
      <c r="U1984" s="36"/>
      <c r="V1984" s="36"/>
      <c r="W1984" s="9"/>
      <c r="X1984" s="8"/>
      <c r="Y1984" s="8"/>
      <c r="Z1984" s="8"/>
      <c r="AA1984" s="8"/>
      <c r="AB1984" s="8"/>
      <c r="AC1984" s="8"/>
      <c r="AD1984" s="8"/>
      <c r="AE1984" s="8"/>
      <c r="AG1984" s="36"/>
      <c r="AH1984" s="36"/>
      <c r="AI1984" s="9"/>
      <c r="AJ1984" s="8"/>
      <c r="AK1984" s="8"/>
      <c r="AL1984" s="8"/>
      <c r="AM1984" s="8"/>
      <c r="AN1984" s="8"/>
      <c r="AO1984" s="8"/>
      <c r="AP1984" s="8"/>
      <c r="AQ1984" s="8"/>
      <c r="AS1984" s="36"/>
      <c r="AT1984" s="36"/>
      <c r="AU1984" s="9"/>
      <c r="AV1984" s="8"/>
      <c r="AW1984" s="8"/>
      <c r="AX1984" s="8"/>
      <c r="AY1984" s="8"/>
      <c r="AZ1984" s="8"/>
      <c r="BA1984" s="8"/>
      <c r="BB1984" s="8"/>
      <c r="BC1984" s="8"/>
    </row>
    <row r="1985" spans="1:55" x14ac:dyDescent="0.25">
      <c r="A1985" s="45">
        <v>61.6</v>
      </c>
      <c r="B1985" s="47" t="b">
        <v>1</v>
      </c>
      <c r="U1985" s="36"/>
      <c r="V1985" s="36"/>
      <c r="W1985" s="9"/>
      <c r="X1985" s="8"/>
      <c r="Y1985" s="8"/>
      <c r="Z1985" s="8"/>
      <c r="AA1985" s="8"/>
      <c r="AB1985" s="8"/>
      <c r="AC1985" s="8"/>
      <c r="AD1985" s="8"/>
      <c r="AE1985" s="8"/>
      <c r="AG1985" s="36"/>
      <c r="AH1985" s="36"/>
      <c r="AI1985" s="9"/>
      <c r="AJ1985" s="8"/>
      <c r="AK1985" s="8"/>
      <c r="AL1985" s="8"/>
      <c r="AM1985" s="8"/>
      <c r="AN1985" s="8"/>
      <c r="AO1985" s="8"/>
      <c r="AP1985" s="8"/>
      <c r="AQ1985" s="8"/>
      <c r="AS1985" s="36"/>
      <c r="AT1985" s="36"/>
      <c r="AU1985" s="9"/>
      <c r="AV1985" s="8"/>
      <c r="AW1985" s="8"/>
      <c r="AX1985" s="8"/>
      <c r="AY1985" s="8"/>
      <c r="AZ1985" s="8"/>
      <c r="BA1985" s="8"/>
      <c r="BB1985" s="8"/>
      <c r="BC1985" s="8"/>
    </row>
    <row r="1986" spans="1:55" x14ac:dyDescent="0.25">
      <c r="A1986" s="45">
        <v>61.4</v>
      </c>
      <c r="B1986" s="47" t="b">
        <v>1</v>
      </c>
      <c r="U1986" s="36"/>
      <c r="V1986" s="36"/>
      <c r="W1986" s="9"/>
      <c r="X1986" s="8"/>
      <c r="Y1986" s="8"/>
      <c r="Z1986" s="8"/>
      <c r="AA1986" s="8"/>
      <c r="AB1986" s="8"/>
      <c r="AC1986" s="8"/>
      <c r="AD1986" s="8"/>
      <c r="AE1986" s="8"/>
      <c r="AG1986" s="36"/>
      <c r="AH1986" s="36"/>
      <c r="AI1986" s="9"/>
      <c r="AJ1986" s="8"/>
      <c r="AK1986" s="8"/>
      <c r="AL1986" s="8"/>
      <c r="AM1986" s="8"/>
      <c r="AN1986" s="8"/>
      <c r="AO1986" s="8"/>
      <c r="AP1986" s="8"/>
      <c r="AQ1986" s="8"/>
      <c r="AS1986" s="36"/>
      <c r="AT1986" s="36"/>
      <c r="AU1986" s="9"/>
      <c r="AV1986" s="8"/>
      <c r="AW1986" s="8"/>
      <c r="AX1986" s="8"/>
      <c r="AY1986" s="8"/>
      <c r="AZ1986" s="8"/>
      <c r="BA1986" s="8"/>
      <c r="BB1986" s="8"/>
      <c r="BC1986" s="8"/>
    </row>
    <row r="1987" spans="1:55" x14ac:dyDescent="0.25">
      <c r="A1987" s="45">
        <v>61.1</v>
      </c>
      <c r="B1987" s="47" t="b">
        <v>1</v>
      </c>
      <c r="U1987" s="36"/>
      <c r="V1987" s="36"/>
      <c r="W1987" s="9"/>
      <c r="X1987" s="8"/>
      <c r="Y1987" s="8"/>
      <c r="Z1987" s="8"/>
      <c r="AA1987" s="8"/>
      <c r="AB1987" s="8"/>
      <c r="AC1987" s="8"/>
      <c r="AD1987" s="8"/>
      <c r="AE1987" s="8"/>
      <c r="AG1987" s="36"/>
      <c r="AH1987" s="36"/>
      <c r="AI1987" s="9"/>
      <c r="AJ1987" s="8"/>
      <c r="AK1987" s="8"/>
      <c r="AL1987" s="8"/>
      <c r="AM1987" s="8"/>
      <c r="AN1987" s="8"/>
      <c r="AO1987" s="8"/>
      <c r="AP1987" s="8"/>
      <c r="AQ1987" s="8"/>
      <c r="AS1987" s="36"/>
      <c r="AT1987" s="36"/>
      <c r="AU1987" s="9"/>
      <c r="AV1987" s="8"/>
      <c r="AW1987" s="8"/>
      <c r="AX1987" s="8"/>
      <c r="AY1987" s="8"/>
      <c r="AZ1987" s="8"/>
      <c r="BA1987" s="8"/>
      <c r="BB1987" s="8"/>
      <c r="BC1987" s="8"/>
    </row>
    <row r="1988" spans="1:55" x14ac:dyDescent="0.25">
      <c r="A1988" s="45">
        <v>68</v>
      </c>
      <c r="B1988" s="47" t="b">
        <v>1</v>
      </c>
      <c r="U1988" s="36"/>
      <c r="V1988" s="36"/>
      <c r="W1988" s="9"/>
      <c r="X1988" s="8"/>
      <c r="Y1988" s="8"/>
      <c r="Z1988" s="8"/>
      <c r="AA1988" s="8"/>
      <c r="AB1988" s="8"/>
      <c r="AC1988" s="8"/>
      <c r="AD1988" s="8"/>
      <c r="AE1988" s="8"/>
      <c r="AG1988" s="36"/>
      <c r="AH1988" s="36"/>
      <c r="AI1988" s="9"/>
      <c r="AJ1988" s="8"/>
      <c r="AK1988" s="8"/>
      <c r="AL1988" s="8"/>
      <c r="AM1988" s="8"/>
      <c r="AN1988" s="8"/>
      <c r="AO1988" s="8"/>
      <c r="AP1988" s="8"/>
      <c r="AQ1988" s="8"/>
      <c r="AS1988" s="36"/>
      <c r="AT1988" s="36"/>
      <c r="AU1988" s="9"/>
      <c r="AV1988" s="8"/>
      <c r="AW1988" s="8"/>
      <c r="AX1988" s="8"/>
      <c r="AY1988" s="8"/>
      <c r="AZ1988" s="8"/>
      <c r="BA1988" s="8"/>
      <c r="BB1988" s="8"/>
      <c r="BC1988" s="8"/>
    </row>
    <row r="1989" spans="1:55" x14ac:dyDescent="0.25">
      <c r="A1989" s="45">
        <v>64</v>
      </c>
      <c r="B1989" s="47" t="b">
        <v>1</v>
      </c>
      <c r="U1989" s="36"/>
      <c r="V1989" s="36"/>
      <c r="W1989" s="9"/>
      <c r="X1989" s="8"/>
      <c r="Y1989" s="8"/>
      <c r="Z1989" s="8"/>
      <c r="AA1989" s="8"/>
      <c r="AB1989" s="8"/>
      <c r="AC1989" s="8"/>
      <c r="AD1989" s="8"/>
      <c r="AE1989" s="8"/>
      <c r="AG1989" s="36"/>
      <c r="AH1989" s="36"/>
      <c r="AI1989" s="9"/>
      <c r="AJ1989" s="8"/>
      <c r="AK1989" s="8"/>
      <c r="AL1989" s="8"/>
      <c r="AM1989" s="8"/>
      <c r="AN1989" s="8"/>
      <c r="AO1989" s="8"/>
      <c r="AP1989" s="8"/>
      <c r="AQ1989" s="8"/>
      <c r="AS1989" s="36"/>
      <c r="AT1989" s="36"/>
      <c r="AU1989" s="9"/>
      <c r="AV1989" s="8"/>
      <c r="AW1989" s="8"/>
      <c r="AX1989" s="8"/>
      <c r="AY1989" s="8"/>
      <c r="AZ1989" s="8"/>
      <c r="BA1989" s="8"/>
      <c r="BB1989" s="8"/>
      <c r="BC1989" s="8"/>
    </row>
    <row r="1990" spans="1:55" x14ac:dyDescent="0.25">
      <c r="A1990" s="45">
        <v>59.9</v>
      </c>
      <c r="B1990" s="47" t="b">
        <v>1</v>
      </c>
      <c r="U1990" s="36"/>
      <c r="V1990" s="36"/>
      <c r="W1990" s="9"/>
      <c r="X1990" s="8"/>
      <c r="Y1990" s="8"/>
      <c r="Z1990" s="8"/>
      <c r="AA1990" s="8"/>
      <c r="AB1990" s="8"/>
      <c r="AC1990" s="8"/>
      <c r="AD1990" s="8"/>
      <c r="AE1990" s="8"/>
      <c r="AG1990" s="36"/>
      <c r="AH1990" s="36"/>
      <c r="AI1990" s="9"/>
      <c r="AJ1990" s="8"/>
      <c r="AK1990" s="8"/>
      <c r="AL1990" s="8"/>
      <c r="AM1990" s="8"/>
      <c r="AN1990" s="8"/>
      <c r="AO1990" s="8"/>
      <c r="AP1990" s="8"/>
      <c r="AQ1990" s="8"/>
      <c r="AS1990" s="36"/>
      <c r="AT1990" s="36"/>
      <c r="AU1990" s="9"/>
      <c r="AV1990" s="8"/>
      <c r="AW1990" s="8"/>
      <c r="AX1990" s="8"/>
      <c r="AY1990" s="8"/>
      <c r="AZ1990" s="8"/>
      <c r="BA1990" s="8"/>
      <c r="BB1990" s="8"/>
      <c r="BC1990" s="8"/>
    </row>
    <row r="1991" spans="1:55" x14ac:dyDescent="0.25">
      <c r="A1991" s="45">
        <v>59.6</v>
      </c>
      <c r="B1991" s="47" t="b">
        <v>1</v>
      </c>
      <c r="U1991" s="36"/>
      <c r="V1991" s="36"/>
      <c r="W1991" s="9"/>
      <c r="X1991" s="8"/>
      <c r="Y1991" s="8"/>
      <c r="Z1991" s="8"/>
      <c r="AA1991" s="8"/>
      <c r="AB1991" s="8"/>
      <c r="AC1991" s="8"/>
      <c r="AD1991" s="8"/>
      <c r="AE1991" s="8"/>
      <c r="AG1991" s="36"/>
      <c r="AH1991" s="36"/>
      <c r="AI1991" s="9"/>
      <c r="AJ1991" s="8"/>
      <c r="AK1991" s="8"/>
      <c r="AL1991" s="8"/>
      <c r="AM1991" s="8"/>
      <c r="AN1991" s="8"/>
      <c r="AO1991" s="8"/>
      <c r="AP1991" s="8"/>
      <c r="AQ1991" s="8"/>
      <c r="AS1991" s="36"/>
      <c r="AT1991" s="36"/>
      <c r="AU1991" s="9"/>
      <c r="AV1991" s="8"/>
      <c r="AW1991" s="8"/>
      <c r="AX1991" s="8"/>
      <c r="AY1991" s="8"/>
      <c r="AZ1991" s="8"/>
      <c r="BA1991" s="8"/>
      <c r="BB1991" s="8"/>
      <c r="BC1991" s="8"/>
    </row>
    <row r="1992" spans="1:55" x14ac:dyDescent="0.25">
      <c r="A1992" s="45">
        <v>59.3</v>
      </c>
      <c r="B1992" s="47" t="b">
        <v>1</v>
      </c>
      <c r="U1992" s="36"/>
      <c r="V1992" s="36"/>
      <c r="W1992" s="9"/>
      <c r="X1992" s="8"/>
      <c r="Y1992" s="8"/>
      <c r="Z1992" s="8"/>
      <c r="AA1992" s="8"/>
      <c r="AB1992" s="8"/>
      <c r="AC1992" s="8"/>
      <c r="AD1992" s="8"/>
      <c r="AE1992" s="8"/>
      <c r="AG1992" s="36"/>
      <c r="AH1992" s="36"/>
      <c r="AI1992" s="9"/>
      <c r="AJ1992" s="8"/>
      <c r="AK1992" s="8"/>
      <c r="AL1992" s="8"/>
      <c r="AM1992" s="8"/>
      <c r="AN1992" s="8"/>
      <c r="AO1992" s="8"/>
      <c r="AP1992" s="8"/>
      <c r="AQ1992" s="8"/>
      <c r="AS1992" s="36"/>
      <c r="AT1992" s="36"/>
      <c r="AU1992" s="9"/>
      <c r="AV1992" s="8"/>
      <c r="AW1992" s="8"/>
      <c r="AX1992" s="8"/>
      <c r="AY1992" s="8"/>
      <c r="AZ1992" s="8"/>
      <c r="BA1992" s="8"/>
      <c r="BB1992" s="8"/>
      <c r="BC1992" s="8"/>
    </row>
    <row r="1993" spans="1:55" x14ac:dyDescent="0.25">
      <c r="A1993" s="45">
        <v>59.1</v>
      </c>
      <c r="B1993" s="47" t="b">
        <v>1</v>
      </c>
      <c r="U1993" s="36"/>
      <c r="V1993" s="36"/>
      <c r="W1993" s="9"/>
      <c r="X1993" s="8"/>
      <c r="Y1993" s="8"/>
      <c r="Z1993" s="8"/>
      <c r="AA1993" s="8"/>
      <c r="AB1993" s="8"/>
      <c r="AC1993" s="8"/>
      <c r="AD1993" s="8"/>
      <c r="AE1993" s="8"/>
      <c r="AG1993" s="36"/>
      <c r="AH1993" s="36"/>
      <c r="AI1993" s="9"/>
      <c r="AJ1993" s="8"/>
      <c r="AK1993" s="8"/>
      <c r="AL1993" s="8"/>
      <c r="AM1993" s="8"/>
      <c r="AN1993" s="8"/>
      <c r="AO1993" s="8"/>
      <c r="AP1993" s="8"/>
      <c r="AQ1993" s="8"/>
      <c r="AS1993" s="36"/>
      <c r="AT1993" s="36"/>
      <c r="AU1993" s="9"/>
      <c r="AV1993" s="8"/>
      <c r="AW1993" s="8"/>
      <c r="AX1993" s="8"/>
      <c r="AY1993" s="8"/>
      <c r="AZ1993" s="8"/>
      <c r="BA1993" s="8"/>
      <c r="BB1993" s="8"/>
      <c r="BC1993" s="8"/>
    </row>
    <row r="1994" spans="1:55" x14ac:dyDescent="0.25">
      <c r="A1994" s="45">
        <v>58.9</v>
      </c>
      <c r="B1994" s="47" t="b">
        <v>1</v>
      </c>
      <c r="U1994" s="36"/>
      <c r="V1994" s="36"/>
      <c r="W1994" s="9"/>
      <c r="X1994" s="8"/>
      <c r="Y1994" s="8"/>
      <c r="Z1994" s="8"/>
      <c r="AA1994" s="8"/>
      <c r="AB1994" s="8"/>
      <c r="AC1994" s="8"/>
      <c r="AD1994" s="8"/>
      <c r="AE1994" s="8"/>
      <c r="AG1994" s="36"/>
      <c r="AH1994" s="36"/>
      <c r="AI1994" s="9"/>
      <c r="AJ1994" s="8"/>
      <c r="AK1994" s="8"/>
      <c r="AL1994" s="8"/>
      <c r="AM1994" s="8"/>
      <c r="AN1994" s="8"/>
      <c r="AO1994" s="8"/>
      <c r="AP1994" s="8"/>
      <c r="AQ1994" s="8"/>
      <c r="AS1994" s="36"/>
      <c r="AT1994" s="36"/>
      <c r="AU1994" s="9"/>
      <c r="AV1994" s="8"/>
      <c r="AW1994" s="8"/>
      <c r="AX1994" s="8"/>
      <c r="AY1994" s="8"/>
      <c r="AZ1994" s="8"/>
      <c r="BA1994" s="8"/>
      <c r="BB1994" s="8"/>
      <c r="BC1994" s="8"/>
    </row>
    <row r="1995" spans="1:55" x14ac:dyDescent="0.25">
      <c r="A1995" s="45">
        <v>74</v>
      </c>
      <c r="B1995" s="47" t="b">
        <v>1</v>
      </c>
      <c r="U1995" s="36"/>
      <c r="V1995" s="36"/>
      <c r="W1995" s="9"/>
      <c r="X1995" s="8"/>
      <c r="Y1995" s="8"/>
      <c r="Z1995" s="8"/>
      <c r="AA1995" s="8"/>
      <c r="AB1995" s="8"/>
      <c r="AC1995" s="8"/>
      <c r="AD1995" s="8"/>
      <c r="AE1995" s="8"/>
      <c r="AG1995" s="36"/>
      <c r="AH1995" s="36"/>
      <c r="AI1995" s="9"/>
      <c r="AJ1995" s="8"/>
      <c r="AK1995" s="8"/>
      <c r="AL1995" s="8"/>
      <c r="AM1995" s="8"/>
      <c r="AN1995" s="8"/>
      <c r="AO1995" s="8"/>
      <c r="AP1995" s="8"/>
      <c r="AQ1995" s="8"/>
      <c r="AS1995" s="36"/>
      <c r="AT1995" s="36"/>
      <c r="AU1995" s="9"/>
      <c r="AV1995" s="8"/>
      <c r="AW1995" s="8"/>
      <c r="AX1995" s="8"/>
      <c r="AY1995" s="8"/>
      <c r="AZ1995" s="8"/>
      <c r="BA1995" s="8"/>
      <c r="BB1995" s="8"/>
      <c r="BC1995" s="8"/>
    </row>
    <row r="1996" spans="1:55" x14ac:dyDescent="0.25">
      <c r="A1996" s="45">
        <v>73.900000000000006</v>
      </c>
      <c r="B1996" s="47" t="b">
        <v>1</v>
      </c>
      <c r="U1996" s="36"/>
      <c r="V1996" s="36"/>
      <c r="W1996" s="9"/>
      <c r="X1996" s="8"/>
      <c r="Y1996" s="8"/>
      <c r="Z1996" s="8"/>
      <c r="AA1996" s="8"/>
      <c r="AB1996" s="8"/>
      <c r="AC1996" s="8"/>
      <c r="AD1996" s="8"/>
      <c r="AE1996" s="8"/>
      <c r="AG1996" s="36"/>
      <c r="AH1996" s="36"/>
      <c r="AI1996" s="9"/>
      <c r="AJ1996" s="8"/>
      <c r="AK1996" s="8"/>
      <c r="AL1996" s="8"/>
      <c r="AM1996" s="8"/>
      <c r="AN1996" s="8"/>
      <c r="AO1996" s="8"/>
      <c r="AP1996" s="8"/>
      <c r="AQ1996" s="8"/>
      <c r="AS1996" s="36"/>
      <c r="AT1996" s="36"/>
      <c r="AU1996" s="9"/>
      <c r="AV1996" s="8"/>
      <c r="AW1996" s="8"/>
      <c r="AX1996" s="8"/>
      <c r="AY1996" s="8"/>
      <c r="AZ1996" s="8"/>
      <c r="BA1996" s="8"/>
      <c r="BB1996" s="8"/>
      <c r="BC1996" s="8"/>
    </row>
    <row r="1997" spans="1:55" x14ac:dyDescent="0.25">
      <c r="A1997" s="45">
        <v>73.8</v>
      </c>
      <c r="B1997" s="47" t="b">
        <v>1</v>
      </c>
      <c r="U1997" s="36"/>
      <c r="V1997" s="36"/>
      <c r="W1997" s="9"/>
      <c r="X1997" s="8"/>
      <c r="Y1997" s="8"/>
      <c r="Z1997" s="8"/>
      <c r="AA1997" s="8"/>
      <c r="AB1997" s="8"/>
      <c r="AC1997" s="8"/>
      <c r="AD1997" s="8"/>
      <c r="AE1997" s="8"/>
      <c r="AG1997" s="36"/>
      <c r="AH1997" s="36"/>
      <c r="AI1997" s="9"/>
      <c r="AJ1997" s="8"/>
      <c r="AK1997" s="8"/>
      <c r="AL1997" s="8"/>
      <c r="AM1997" s="8"/>
      <c r="AN1997" s="8"/>
      <c r="AO1997" s="8"/>
      <c r="AP1997" s="8"/>
      <c r="AQ1997" s="8"/>
      <c r="AS1997" s="36"/>
      <c r="AT1997" s="36"/>
      <c r="AU1997" s="9"/>
      <c r="AV1997" s="8"/>
      <c r="AW1997" s="8"/>
      <c r="AX1997" s="8"/>
      <c r="AY1997" s="8"/>
      <c r="AZ1997" s="8"/>
      <c r="BA1997" s="8"/>
      <c r="BB1997" s="8"/>
      <c r="BC1997" s="8"/>
    </row>
    <row r="1998" spans="1:55" x14ac:dyDescent="0.25">
      <c r="A1998" s="45">
        <v>73.599999999999994</v>
      </c>
      <c r="B1998" s="47" t="b">
        <v>1</v>
      </c>
      <c r="U1998" s="36"/>
      <c r="V1998" s="36"/>
      <c r="W1998" s="9"/>
      <c r="X1998" s="8"/>
      <c r="Y1998" s="8"/>
      <c r="Z1998" s="8"/>
      <c r="AA1998" s="8"/>
      <c r="AB1998" s="8"/>
      <c r="AC1998" s="8"/>
      <c r="AD1998" s="8"/>
      <c r="AE1998" s="8"/>
      <c r="AG1998" s="36"/>
      <c r="AH1998" s="36"/>
      <c r="AI1998" s="9"/>
      <c r="AJ1998" s="8"/>
      <c r="AK1998" s="8"/>
      <c r="AL1998" s="8"/>
      <c r="AM1998" s="8"/>
      <c r="AN1998" s="8"/>
      <c r="AO1998" s="8"/>
      <c r="AP1998" s="8"/>
      <c r="AQ1998" s="8"/>
      <c r="AS1998" s="36"/>
      <c r="AT1998" s="36"/>
      <c r="AU1998" s="9"/>
      <c r="AV1998" s="8"/>
      <c r="AW1998" s="8"/>
      <c r="AX1998" s="8"/>
      <c r="AY1998" s="8"/>
      <c r="AZ1998" s="8"/>
      <c r="BA1998" s="8"/>
      <c r="BB1998" s="8"/>
      <c r="BC1998" s="8"/>
    </row>
    <row r="1999" spans="1:55" x14ac:dyDescent="0.25">
      <c r="A1999" s="45">
        <v>73.400000000000006</v>
      </c>
      <c r="B1999" s="47" t="b">
        <v>1</v>
      </c>
      <c r="U1999" s="36"/>
      <c r="V1999" s="36"/>
      <c r="W1999" s="9"/>
      <c r="X1999" s="8"/>
      <c r="Y1999" s="8"/>
      <c r="Z1999" s="8"/>
      <c r="AA1999" s="8"/>
      <c r="AB1999" s="8"/>
      <c r="AC1999" s="8"/>
      <c r="AD1999" s="8"/>
      <c r="AE1999" s="8"/>
      <c r="AG1999" s="36"/>
      <c r="AH1999" s="36"/>
      <c r="AI1999" s="9"/>
      <c r="AJ1999" s="8"/>
      <c r="AK1999" s="8"/>
      <c r="AL1999" s="8"/>
      <c r="AM1999" s="8"/>
      <c r="AN1999" s="8"/>
      <c r="AO1999" s="8"/>
      <c r="AP1999" s="8"/>
      <c r="AQ1999" s="8"/>
      <c r="AS1999" s="36"/>
      <c r="AT1999" s="36"/>
      <c r="AU1999" s="9"/>
      <c r="AV1999" s="8"/>
      <c r="AW1999" s="8"/>
      <c r="AX1999" s="8"/>
      <c r="AY1999" s="8"/>
      <c r="AZ1999" s="8"/>
      <c r="BA1999" s="8"/>
      <c r="BB1999" s="8"/>
      <c r="BC1999" s="8"/>
    </row>
    <row r="2000" spans="1:55" x14ac:dyDescent="0.25">
      <c r="A2000" s="45">
        <v>73.2</v>
      </c>
      <c r="B2000" s="47" t="b">
        <v>1</v>
      </c>
      <c r="U2000" s="36"/>
      <c r="V2000" s="36"/>
      <c r="W2000" s="9"/>
      <c r="X2000" s="8"/>
      <c r="Y2000" s="8"/>
      <c r="Z2000" s="8"/>
      <c r="AA2000" s="8"/>
      <c r="AB2000" s="8"/>
      <c r="AC2000" s="8"/>
      <c r="AD2000" s="8"/>
      <c r="AE2000" s="8"/>
      <c r="AG2000" s="36"/>
      <c r="AH2000" s="36"/>
      <c r="AI2000" s="9"/>
      <c r="AJ2000" s="8"/>
      <c r="AK2000" s="8"/>
      <c r="AL2000" s="8"/>
      <c r="AM2000" s="8"/>
      <c r="AN2000" s="8"/>
      <c r="AO2000" s="8"/>
      <c r="AP2000" s="8"/>
      <c r="AQ2000" s="8"/>
      <c r="AS2000" s="36"/>
      <c r="AT2000" s="36"/>
      <c r="AU2000" s="9"/>
      <c r="AV2000" s="8"/>
      <c r="AW2000" s="8"/>
      <c r="AX2000" s="8"/>
      <c r="AY2000" s="8"/>
      <c r="AZ2000" s="8"/>
      <c r="BA2000" s="8"/>
      <c r="BB2000" s="8"/>
      <c r="BC2000" s="8"/>
    </row>
    <row r="2001" spans="1:55" x14ac:dyDescent="0.25">
      <c r="A2001" s="45">
        <v>73</v>
      </c>
      <c r="B2001" s="47" t="b">
        <v>1</v>
      </c>
      <c r="U2001" s="36"/>
      <c r="V2001" s="36"/>
      <c r="W2001" s="9"/>
      <c r="X2001" s="8"/>
      <c r="Y2001" s="8"/>
      <c r="Z2001" s="8"/>
      <c r="AA2001" s="8"/>
      <c r="AB2001" s="8"/>
      <c r="AC2001" s="8"/>
      <c r="AD2001" s="8"/>
      <c r="AE2001" s="8"/>
      <c r="AG2001" s="36"/>
      <c r="AH2001" s="36"/>
      <c r="AI2001" s="9"/>
      <c r="AJ2001" s="8"/>
      <c r="AK2001" s="8"/>
      <c r="AL2001" s="8"/>
      <c r="AM2001" s="8"/>
      <c r="AN2001" s="8"/>
      <c r="AO2001" s="8"/>
      <c r="AP2001" s="8"/>
      <c r="AQ2001" s="8"/>
      <c r="AS2001" s="36"/>
      <c r="AT2001" s="36"/>
      <c r="AU2001" s="9"/>
      <c r="AV2001" s="8"/>
      <c r="AW2001" s="8"/>
      <c r="AX2001" s="8"/>
      <c r="AY2001" s="8"/>
      <c r="AZ2001" s="8"/>
      <c r="BA2001" s="8"/>
      <c r="BB2001" s="8"/>
      <c r="BC2001" s="8"/>
    </row>
    <row r="2002" spans="1:55" x14ac:dyDescent="0.25">
      <c r="A2002" s="45">
        <v>72.7</v>
      </c>
      <c r="B2002" s="47" t="b">
        <v>1</v>
      </c>
      <c r="U2002" s="36"/>
      <c r="V2002" s="36"/>
      <c r="W2002" s="9"/>
      <c r="X2002" s="8"/>
      <c r="Y2002" s="8"/>
      <c r="Z2002" s="8"/>
      <c r="AA2002" s="8"/>
      <c r="AB2002" s="8"/>
      <c r="AC2002" s="8"/>
      <c r="AD2002" s="8"/>
      <c r="AE2002" s="8"/>
      <c r="AG2002" s="36"/>
      <c r="AH2002" s="36"/>
      <c r="AI2002" s="9"/>
      <c r="AJ2002" s="8"/>
      <c r="AK2002" s="8"/>
      <c r="AL2002" s="8"/>
      <c r="AM2002" s="8"/>
      <c r="AN2002" s="8"/>
      <c r="AO2002" s="8"/>
      <c r="AP2002" s="8"/>
      <c r="AQ2002" s="8"/>
      <c r="AS2002" s="36"/>
      <c r="AT2002" s="36"/>
      <c r="AU2002" s="9"/>
      <c r="AV2002" s="8"/>
      <c r="AW2002" s="8"/>
      <c r="AX2002" s="8"/>
      <c r="AY2002" s="8"/>
      <c r="AZ2002" s="8"/>
      <c r="BA2002" s="8"/>
      <c r="BB2002" s="8"/>
      <c r="BC2002" s="8"/>
    </row>
    <row r="2003" spans="1:55" x14ac:dyDescent="0.25">
      <c r="A2003" s="45">
        <v>72.5</v>
      </c>
      <c r="B2003" s="47" t="b">
        <v>1</v>
      </c>
      <c r="U2003" s="36"/>
      <c r="V2003" s="36"/>
      <c r="W2003" s="9"/>
      <c r="X2003" s="8"/>
      <c r="Y2003" s="8"/>
      <c r="Z2003" s="8"/>
      <c r="AA2003" s="8"/>
      <c r="AB2003" s="8"/>
      <c r="AC2003" s="8"/>
      <c r="AD2003" s="8"/>
      <c r="AE2003" s="8"/>
      <c r="AG2003" s="36"/>
      <c r="AH2003" s="36"/>
      <c r="AI2003" s="9"/>
      <c r="AJ2003" s="8"/>
      <c r="AK2003" s="8"/>
      <c r="AL2003" s="8"/>
      <c r="AM2003" s="8"/>
      <c r="AN2003" s="8"/>
      <c r="AO2003" s="8"/>
      <c r="AP2003" s="8"/>
      <c r="AQ2003" s="8"/>
      <c r="AS2003" s="36"/>
      <c r="AT2003" s="36"/>
      <c r="AU2003" s="9"/>
      <c r="AV2003" s="8"/>
      <c r="AW2003" s="8"/>
      <c r="AX2003" s="8"/>
      <c r="AY2003" s="8"/>
      <c r="AZ2003" s="8"/>
      <c r="BA2003" s="8"/>
      <c r="BB2003" s="8"/>
      <c r="BC2003" s="8"/>
    </row>
    <row r="2004" spans="1:55" x14ac:dyDescent="0.25">
      <c r="A2004">
        <v>72.3</v>
      </c>
      <c r="B2004" t="b">
        <v>1</v>
      </c>
    </row>
    <row r="2005" spans="1:55" x14ac:dyDescent="0.25">
      <c r="A2005">
        <v>72.099999999999994</v>
      </c>
      <c r="B2005" t="b">
        <v>1</v>
      </c>
    </row>
    <row r="2006" spans="1:55" x14ac:dyDescent="0.25">
      <c r="A2006">
        <v>71.900000000000006</v>
      </c>
      <c r="B2006" t="b">
        <v>1</v>
      </c>
    </row>
    <row r="2007" spans="1:55" x14ac:dyDescent="0.25">
      <c r="A2007">
        <v>71.7</v>
      </c>
      <c r="B2007" t="b">
        <v>1</v>
      </c>
    </row>
    <row r="2008" spans="1:55" x14ac:dyDescent="0.25">
      <c r="A2008">
        <v>71.5</v>
      </c>
      <c r="B2008" t="b">
        <v>1</v>
      </c>
    </row>
    <row r="2009" spans="1:55" x14ac:dyDescent="0.25">
      <c r="A2009">
        <v>71.2</v>
      </c>
      <c r="B2009" t="b">
        <v>1</v>
      </c>
    </row>
    <row r="2010" spans="1:55" x14ac:dyDescent="0.25">
      <c r="A2010">
        <v>79</v>
      </c>
      <c r="B2010" t="b">
        <v>1</v>
      </c>
    </row>
    <row r="2011" spans="1:55" x14ac:dyDescent="0.25">
      <c r="A2011">
        <v>75.5</v>
      </c>
      <c r="B2011" t="b">
        <v>1</v>
      </c>
    </row>
    <row r="2012" spans="1:55" x14ac:dyDescent="0.25">
      <c r="A2012">
        <v>75.3</v>
      </c>
      <c r="B2012" t="b">
        <v>1</v>
      </c>
    </row>
    <row r="2013" spans="1:55" x14ac:dyDescent="0.25">
      <c r="A2013">
        <v>75.3</v>
      </c>
      <c r="B2013" t="b">
        <v>1</v>
      </c>
    </row>
    <row r="2014" spans="1:55" x14ac:dyDescent="0.25">
      <c r="A2014">
        <v>74.900000000000006</v>
      </c>
      <c r="B2014" t="b">
        <v>1</v>
      </c>
    </row>
    <row r="2015" spans="1:55" x14ac:dyDescent="0.25">
      <c r="A2015">
        <v>74.5</v>
      </c>
      <c r="B2015" t="b">
        <v>1</v>
      </c>
    </row>
    <row r="2016" spans="1:55"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8">
    <mergeCell ref="BE53:BY53"/>
    <mergeCell ref="CA53:CU53"/>
    <mergeCell ref="U1:BC1"/>
    <mergeCell ref="G2:S2"/>
    <mergeCell ref="BE1:BY1"/>
    <mergeCell ref="CA1:CU1"/>
    <mergeCell ref="BE27:BY27"/>
    <mergeCell ref="CA27:CU27"/>
  </mergeCells>
  <conditionalFormatting sqref="G5:S12">
    <cfRule type="expression" dxfId="12" priority="1" stopIfTrue="1">
      <formula>$P5=MIN($P$5:$P$12)</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BM3">
    <cfRule type="expression" dxfId="11" priority="2" stopIfTrue="1">
      <formula>OR(INDEX(Grid_Argument_Minimum(UV_WB_S1),1,3)=1,INDEX(Grid_Argument_Minimum(UV_WB_S1),1,3)=$BF$3)</formula>
    </cfRule>
  </conditionalFormatting>
  <conditionalFormatting sqref="BM4">
    <cfRule type="expression" dxfId="10" priority="3" stopIfTrue="1">
      <formula>OR(INDEX(Grid_Argument_Minimum(UV_WB_S1),1,2)=1,INDEX(Grid_Argument_Minimum(UV_WB_S1),1,2)=$BF$3)</formula>
    </cfRule>
  </conditionalFormatting>
  <conditionalFormatting sqref="BM29">
    <cfRule type="expression" dxfId="9" priority="8" stopIfTrue="1">
      <formula>OR(INDEX(Grid_Argument_Minimum(UV_GAMMA_S1),1,3)=1,INDEX(Grid_Argument_Minimum(UV_GAMMA_S1),1,3)=$BF$29)</formula>
    </cfRule>
  </conditionalFormatting>
  <conditionalFormatting sqref="BM30">
    <cfRule type="expression" dxfId="8" priority="9" stopIfTrue="1">
      <formula>OR(INDEX(Grid_Argument_Minimum(UV_GAMMA_S1),1,2)=1,INDEX(Grid_Argument_Minimum(UV_GAMMA_S1),1,2)=$BF$29)</formula>
    </cfRule>
  </conditionalFormatting>
  <conditionalFormatting sqref="BM55">
    <cfRule type="expression" dxfId="7" priority="14" stopIfTrue="1">
      <formula>OR(INDEX(Grid_Argument_Minimum(UV_BETA_S1),1,3)=1,INDEX(Grid_Argument_Minimum(UV_BETA_S1),1,3)=$BF$55)</formula>
    </cfRule>
  </conditionalFormatting>
  <conditionalFormatting sqref="BM56">
    <cfRule type="expression" dxfId="6" priority="15" stopIfTrue="1">
      <formula>OR(INDEX(Grid_Argument_Minimum(UV_BETA_S1),1,2)=1,INDEX(Grid_Argument_Minimum(UV_BETA_S1),1,2)=$BF$55)</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CB58:CU77">
    <cfRule type="colorScale" priority="19">
      <colorScale>
        <cfvo type="min"/>
        <cfvo type="percentile" val="50"/>
        <cfvo type="max"/>
        <color rgb="FF7BBE63"/>
        <color rgb="FF84EBFF"/>
        <color rgb="FF6B69F8"/>
      </colorScale>
    </cfRule>
  </conditionalFormatting>
  <conditionalFormatting sqref="CI3">
    <cfRule type="expression" dxfId="5" priority="5" stopIfTrue="1">
      <formula>OR(INDEX(Grid_Argument_Minimum(UV_WB_S2),1,3)=1,INDEX(Grid_Argument_Minimum(UV_WB_S2),1,3)=$CB$3)</formula>
    </cfRule>
  </conditionalFormatting>
  <conditionalFormatting sqref="CI4">
    <cfRule type="expression" dxfId="4" priority="6" stopIfTrue="1">
      <formula>OR(INDEX(Grid_Argument_Minimum(UV_WB_S2),1,2)=1,INDEX(Grid_Argument_Minimum(UV_WB_S2),1,2)=$CB$3)</formula>
    </cfRule>
  </conditionalFormatting>
  <conditionalFormatting sqref="CI29">
    <cfRule type="expression" dxfId="3" priority="11" stopIfTrue="1">
      <formula>OR(INDEX(Grid_Argument_Minimum(UV_GAMMA_S2),1,3)=1,INDEX(Grid_Argument_Minimum(UV_GAMMA_S2),1,3)=$CB$29)</formula>
    </cfRule>
  </conditionalFormatting>
  <conditionalFormatting sqref="CI30">
    <cfRule type="expression" dxfId="2" priority="12" stopIfTrue="1">
      <formula>OR(INDEX(Grid_Argument_Minimum(UV_GAMMA_S2),1,2)=1,INDEX(Grid_Argument_Minimum(UV_GAMMA_S2),1,2)=$CB$29)</formula>
    </cfRule>
  </conditionalFormatting>
  <conditionalFormatting sqref="CI55">
    <cfRule type="expression" dxfId="1" priority="17" stopIfTrue="1">
      <formula>OR(INDEX(Grid_Argument_Minimum(UV_BETA_S2),1,3)=1,INDEX(Grid_Argument_Minimum(UV_BETA_S2),1,3)=$CB$55)</formula>
    </cfRule>
  </conditionalFormatting>
  <conditionalFormatting sqref="CI56">
    <cfRule type="expression" dxfId="0" priority="18" stopIfTrue="1">
      <formula>OR(INDEX(Grid_Argument_Minimum(UV_BETA_S2),1,2)=1,INDEX(Grid_Argument_Minimum(UV_BETA_S2),1,2)=$CB$55)</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15</vt:i4>
      </vt:variant>
    </vt:vector>
  </HeadingPairs>
  <TitlesOfParts>
    <vt:vector size="22" baseType="lpstr">
      <vt:lpstr>LAMBDA_functions</vt:lpstr>
      <vt:lpstr>Life Expectancy Data</vt:lpstr>
      <vt:lpstr>Regression Instructions</vt:lpstr>
      <vt:lpstr>Diagnostic Guide</vt:lpstr>
      <vt:lpstr>Version History</vt:lpstr>
      <vt:lpstr>Regression</vt:lpstr>
      <vt:lpstr>Univariate</vt:lpstr>
      <vt:lpstr>Regression!Allow_Intercept</vt:lpstr>
      <vt:lpstr>Regression!alpha</vt:lpstr>
      <vt:lpstr>Regression!Source_Table</vt:lpstr>
      <vt:lpstr>Regression!Spec_Include</vt:lpstr>
      <vt:lpstr>Regression!Spec_Order</vt:lpstr>
      <vt:lpstr>Regression!Spec_Reference</vt:lpstr>
      <vt:lpstr>Regression!Spec_Role</vt:lpstr>
      <vt:lpstr>Regression!Spec_Transform</vt:lpstr>
      <vt:lpstr>Regression!Spec_Type</vt:lpstr>
      <vt:lpstr>Univariate!UV_BETA_S1</vt:lpstr>
      <vt:lpstr>Univariate!UV_BETA_S2</vt:lpstr>
      <vt:lpstr>Univariate!UV_GAMMA_S1</vt:lpstr>
      <vt:lpstr>Univariate!UV_GAMMA_S2</vt:lpstr>
      <vt:lpstr>Univariate!UV_WB_S1</vt:lpstr>
      <vt:lpstr>Univariate!UV_WB_S2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2026-07-06T01:21:04Z</dcterms:modified>
</cp:coreProperties>
</file>