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94E6D061-3147-4172-B1A7-0303F51E1844}" xr6:coauthVersionLast="47" xr6:coauthVersionMax="47" xr10:uidLastSave="{00000000-0000-0000-0000-000000000000}"/>
  <bookViews>
    <workbookView xWindow="-120" yWindow="-120" windowWidth="29040" windowHeight="15720" xr2:uid="{F3500F54-771B-466A-AD40-60391A1670AF}"/>
  </bookViews>
  <sheets>
    <sheet name="Univariate" sheetId="18"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Predictions" comment="Predictions in response units: Predictions(X, Y, Include) + (FILTER(Y_Full, Include) - FILTER(Y, Include)), then Back_Transform_Response. Six recognised (response, predictor) pairs; else #N/A. Under FE, Y_Full - Y is the group mean.">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_xlfn._xlws.FILTER(_xlpm.Y_Full,_xlpm.filt_arg)-_xlfn._xlws.FILTER(_xlpm.Y,_xlpm.filt_arg),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 / SST_unit; SST_unit is the centered or uncentered total matching SS_Total's convention. Under FE + Log this is a TOTAL statistic (not within) because exp(within deviation) predicts nothing. Reduces to R_Squared when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Dependent_Variable(_xlpm.Y_Full,_xlpm.fil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Dependent_Variable(Y_Full, Include) - Unit_Space_Predictions(...). Reads Y_Full (not within-demeaned Y) so the result is in original units. Reduces to Residuals(X, Y, Include) when no transforms and no FE.">_xlfn.LAMBDA(_xlpm.X,_xlpm.Y,_xlpm.Y_Full,_xlop.Include,_xlop.Context,_xlop.Method,_xlfn.LET(_xlpm.context_arg,IF(_xlfn.ISOMITTED(_xlpm.Context),Model_Context(),_xlpm.Context),_xlpm.filt_arg,IF(_xlfn.ISOMITTED(_xlpm.Include),TRUE,_xlpm.Include),Dependent_Variable(_xlpm.Y_Full,_xlpm.filt_arg)-Unit_Space_Predictions(_xlpm.X,_xlpm.Y,_xlpm.Y_Full,_xlpm.filt_arg,_xlpm.context_arg,IF(_xlfn.ISOMITTED(_xlpm.Method),"Duan",_xlpm.Method))))</definedName>
    <definedName name="Unit_Space_RMSE" comment="SQRT(SUMSQ(y − ŷ_unit) / Residual_Degrees_Of_Freedom(X, Y, Include, Context)). The same divisor SE_Regression uses, so the None / no-F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Dependent_Variable(_xlpm.Y_Full,_xlpm.fil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0">Univariate!$CK$6:$DD$25</definedName>
    <definedName name="UV_BETA_S2" localSheetId="0">Univariate!$CK$32:$DD$51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Univariate!$CA$12:$CA$31</definedName>
    <definedName name="UV_GAMMA_S1_Axis" localSheetId="0">Univariate!$BZ$12:$BZ$31</definedName>
    <definedName name="UV_GAMMA_S2" localSheetId="0">Univariate!$CD$12:$CD$31</definedName>
    <definedName name="UV_GAMMA_S2_Axis" localSheetId="0">Univariate!$CC$12:$CC$31</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OFFSET(Univariate!$BZ$11,1,0,MAX(IFERROR(Univariate!$CA$3,1),1),1)</definedName>
    <definedName name="UV_Profile_GAMMA_S1_NLL" localSheetId="0">OFFSET(Univariate!$CA$11,1,0,MAX(IFERROR(Univariate!$CA$3,1),1),1)</definedName>
    <definedName name="UV_Profile_GAMMA_S2_Axis" localSheetId="0">OFFSET(Univariate!$CC$11,1,0,MAX(IFERROR(Univariate!$CA$8,1),1),1)</definedName>
    <definedName name="UV_Profile_GAMMA_S2_NLL" localSheetId="0">OFFSET(Univariate!$CD$11,1,0,MAX(IFERROR(Univariate!$CA$8,1),1),1)</definedName>
    <definedName name="UV_Profile_WB_S1_Axis" localSheetId="0">OFFSET(Univariate!$BP$11,1,0,MAX(IFERROR(Univariate!$BQ$3,1),1),1)</definedName>
    <definedName name="UV_Profile_WB_S1_NLL" localSheetId="0">OFFSET(Univariate!$BQ$11,1,0,MAX(IFERROR(Univariate!$BQ$3,1),1),1)</definedName>
    <definedName name="UV_Profile_WB_S2_Axis" localSheetId="0">OFFSET(Univariate!$BS$11,1,0,MAX(IFERROR(Univariate!$BQ$8,1),1),1)</definedName>
    <definedName name="UV_Profile_WB_S2_NLL" localSheetId="0">OFFSET(Univariate!$BT$11,1,0,MAX(IFERROR(Univariate!$BQ$8,1),1),1)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Univariate!$BQ$12:$BQ$31</definedName>
    <definedName name="UV_WB_S1_Axis" localSheetId="0">Univariate!$BP$12:$BP$31</definedName>
    <definedName name="UV_WB_S2" localSheetId="0">Univariate!$BT$12:$BT$31</definedName>
    <definedName name="UV_WB_S2_Axis" localSheetId="0">Univariate!$BS$12:$BS$31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18"/>
  <c r="G34" i="18"/>
  <c r="CJ29" i="18" a="1"/>
  <c r="G14" i="18"/>
  <c r="CQ4" i="18"/>
  <c r="CJ6" i="18" s="1" a="1"/>
  <c r="B4" i="18" a="1"/>
  <c r="A4" i="18" a="1"/>
  <c r="CQ3" i="18"/>
  <c r="CK5" i="18" s="1" a="1"/>
  <c r="CR3" i="18" s="1" a="1"/>
  <c r="CJ3" i="18" a="1"/>
  <c r="CD3" i="18" l="1" a="1"/>
  <c r="W3" i="18" a="1"/>
  <c r="BT3" i="18" a="1"/>
  <c r="AU3" i="18" a="1"/>
  <c r="CJ31" i="18" a="1"/>
  <c r="E15" i="18" a="1"/>
  <c r="E14" i="18"/>
  <c r="E13" i="18" a="1"/>
  <c r="M12" i="18"/>
  <c r="N12" i="18" s="1" a="1"/>
  <c r="K12" i="18"/>
  <c r="I12" i="18"/>
  <c r="E12" i="18" a="1"/>
  <c r="E11" i="18"/>
  <c r="M10" i="18"/>
  <c r="N10" i="18" s="1" a="1"/>
  <c r="K10" i="18"/>
  <c r="I10" i="18"/>
  <c r="E10" i="18"/>
  <c r="E9" i="18"/>
  <c r="E8" i="18"/>
  <c r="S7" i="18" a="1"/>
  <c r="R7" i="18" a="1"/>
  <c r="I7" i="18"/>
  <c r="N7" i="18" s="1" a="1"/>
  <c r="E7" i="18"/>
  <c r="AI3" i="18" a="1"/>
  <c r="K6" i="18" a="1"/>
  <c r="I6" i="18" a="1"/>
  <c r="E6" i="18"/>
  <c r="CJ5" i="18" a="1"/>
  <c r="BF5" i="18" a="1"/>
  <c r="BE5" i="18" a="1"/>
  <c r="AU5" i="18" a="1"/>
  <c r="AT5" i="18" a="1"/>
  <c r="AS5" i="18" a="1"/>
  <c r="AI5" i="18" a="1"/>
  <c r="AH5" i="18" a="1"/>
  <c r="AG5" i="18" a="1"/>
  <c r="W5" i="18" a="1"/>
  <c r="V5" i="18" a="1"/>
  <c r="U5" i="18" a="1"/>
  <c r="S5" i="18" a="1"/>
  <c r="R5" i="18" a="1"/>
  <c r="K5" i="18"/>
  <c r="I5" i="18"/>
  <c r="N5" i="18" s="1" a="1"/>
  <c r="E5" i="18"/>
  <c r="E4" i="18"/>
  <c r="CP30" i="18"/>
  <c r="CP29" i="18"/>
  <c r="CO30" i="18"/>
  <c r="CO29" i="18"/>
  <c r="CE3" i="18" l="1"/>
  <c r="CF3" i="18"/>
  <c r="CG3" i="18" s="1"/>
  <c r="BU3" i="18"/>
  <c r="BV3" i="18"/>
  <c r="BG5" i="18" a="1"/>
  <c r="BH5" i="18" a="1"/>
  <c r="BI5" i="18" a="1"/>
  <c r="BL5" i="18" a="1"/>
  <c r="BN5" i="18" a="1"/>
  <c r="AV5" i="18" a="1"/>
  <c r="AW5" i="18" a="1"/>
  <c r="AX5" i="18" a="1"/>
  <c r="BA5" i="18" a="1"/>
  <c r="BC5" i="18" a="1"/>
  <c r="AJ5" i="18" a="1"/>
  <c r="AK5" i="18" a="1"/>
  <c r="AL5" i="18" a="1"/>
  <c r="AO5" i="18" a="1"/>
  <c r="AQ5" i="18" a="1"/>
  <c r="X5" i="18" a="1"/>
  <c r="Y5" i="18" a="1"/>
  <c r="Z5" i="18" a="1"/>
  <c r="AC5" i="18" a="1"/>
  <c r="AE5" i="18" a="1"/>
  <c r="CQ30" i="18"/>
  <c r="CJ32" i="18" s="1" a="1"/>
  <c r="CQ29" i="18"/>
  <c r="CK31" i="18" s="1" a="1"/>
  <c r="Q12" i="18" a="1"/>
  <c r="P12" i="18" a="1"/>
  <c r="S12" i="18" a="1"/>
  <c r="R12" i="18" a="1"/>
  <c r="Q10" i="18" a="1"/>
  <c r="P10" i="18" a="1"/>
  <c r="S10" i="18" a="1"/>
  <c r="R10" i="18" a="1"/>
  <c r="Q7" i="18" a="1"/>
  <c r="P7" i="18" a="1"/>
  <c r="S6" i="18" a="1"/>
  <c r="R6" i="18" a="1"/>
  <c r="N6" i="18" a="1"/>
  <c r="Q5" i="18" a="1"/>
  <c r="P5" i="18" a="1"/>
  <c r="Q6" i="18" l="1" a="1"/>
  <c r="P6" i="18" a="1"/>
  <c r="BZ12" i="18" a="1"/>
  <c r="BW3" i="18"/>
  <c r="BP12" i="18" s="1" a="1"/>
  <c r="CR29" i="18" a="1"/>
  <c r="CA29" i="18" l="1" a="1"/>
  <c r="CA28" i="18" a="1"/>
  <c r="CA27" i="18" a="1"/>
  <c r="CA26" i="18" a="1"/>
  <c r="CA30" i="18" a="1"/>
  <c r="CA25" i="18" a="1"/>
  <c r="CA24" i="18" a="1"/>
  <c r="CA23" i="18" a="1"/>
  <c r="CA22" i="18" a="1"/>
  <c r="CA21" i="18" a="1"/>
  <c r="CA20" i="18" a="1"/>
  <c r="CA19" i="18" a="1"/>
  <c r="CA18" i="18" a="1"/>
  <c r="CA17" i="18" a="1"/>
  <c r="CA16" i="18" a="1"/>
  <c r="CA13" i="18" a="1"/>
  <c r="CA15" i="18" a="1"/>
  <c r="CA14" i="18" a="1"/>
  <c r="CA12" i="18" a="1"/>
  <c r="CA31" i="18" a="1"/>
  <c r="BQ29" i="18" a="1"/>
  <c r="BQ28" i="18" a="1"/>
  <c r="BQ27" i="18" a="1"/>
  <c r="BQ26" i="18" a="1"/>
  <c r="BQ25" i="18" a="1"/>
  <c r="BQ24" i="18" a="1"/>
  <c r="BQ23" i="18" a="1"/>
  <c r="BQ22" i="18" a="1"/>
  <c r="BQ21" i="18" a="1"/>
  <c r="BQ20" i="18" a="1"/>
  <c r="BQ30" i="18" a="1"/>
  <c r="BQ19" i="18" a="1"/>
  <c r="BQ18" i="18" a="1"/>
  <c r="BQ17" i="18" a="1"/>
  <c r="BQ16" i="18" a="1"/>
  <c r="BQ15" i="18" a="1"/>
  <c r="BQ14" i="18" a="1"/>
  <c r="BQ13" i="18" a="1"/>
  <c r="BQ12" i="18" a="1"/>
  <c r="BQ31" i="18" a="1"/>
  <c r="K11" i="18"/>
  <c r="I11" i="18"/>
  <c r="AD5" i="18" a="1"/>
  <c r="AP5" i="18" a="1"/>
  <c r="N11" i="18" a="1"/>
  <c r="BB5" i="18" a="1"/>
  <c r="S11" i="18" a="1"/>
  <c r="R11" i="18" a="1"/>
  <c r="BM5" i="18" a="1"/>
  <c r="BZ3" i="18" l="1" a="1"/>
  <c r="CH3" i="18" a="1"/>
  <c r="BP3" i="18" a="1"/>
  <c r="BX3" i="18" a="1"/>
  <c r="P11" i="18" a="1"/>
  <c r="Q11" i="18" a="1"/>
  <c r="CH4" i="18" l="1"/>
  <c r="CD8" i="18"/>
  <c r="CE8" i="18"/>
  <c r="CF8" i="18"/>
  <c r="CG8" i="18" s="1"/>
  <c r="BX4" i="18" a="1"/>
  <c r="BT8" i="18"/>
  <c r="BU8" i="18"/>
  <c r="BV8" i="18"/>
  <c r="CC12" i="18" l="1" a="1"/>
  <c r="BW8" i="18"/>
  <c r="BS12" i="18" s="1" a="1"/>
  <c r="CD29" i="18" l="1" a="1"/>
  <c r="CD28" i="18" a="1"/>
  <c r="CD27" i="18" a="1"/>
  <c r="CD26" i="18" a="1"/>
  <c r="CD25" i="18" a="1"/>
  <c r="CD24" i="18" a="1"/>
  <c r="CD23" i="18" a="1"/>
  <c r="CD22" i="18" a="1"/>
  <c r="CD21" i="18" a="1"/>
  <c r="CD20" i="18" a="1"/>
  <c r="CD19" i="18" a="1"/>
  <c r="CD30" i="18" a="1"/>
  <c r="CD18" i="18" a="1"/>
  <c r="CD17" i="18" a="1"/>
  <c r="CD16" i="18" a="1"/>
  <c r="CD15" i="18" a="1"/>
  <c r="CD14" i="18" a="1"/>
  <c r="CD13" i="18" a="1"/>
  <c r="CD12" i="18" a="1"/>
  <c r="CD31" i="18" a="1"/>
  <c r="BT29" i="18" a="1"/>
  <c r="BT28" i="18" a="1"/>
  <c r="BT27" i="18" a="1"/>
  <c r="BT26" i="18" a="1"/>
  <c r="BT25" i="18" a="1"/>
  <c r="BT24" i="18" a="1"/>
  <c r="BT23" i="18" a="1"/>
  <c r="BT22" i="18" a="1"/>
  <c r="BT21" i="18" a="1"/>
  <c r="BT20" i="18" a="1"/>
  <c r="BT13" i="18" a="1"/>
  <c r="BT19" i="18" a="1"/>
  <c r="BT18" i="18" a="1"/>
  <c r="BT17" i="18" a="1"/>
  <c r="BT16" i="18" a="1"/>
  <c r="BT15" i="18" a="1"/>
  <c r="BT14" i="18" a="1"/>
  <c r="BT12" i="18" a="1"/>
  <c r="BT31" i="18" a="1"/>
  <c r="BT30" i="18" a="1"/>
  <c r="CH8" i="18" l="1" a="1"/>
  <c r="BZ8" i="18" a="1"/>
  <c r="BX8" i="18" a="1"/>
  <c r="BP8" i="18" a="1"/>
  <c r="I9" i="18" l="1"/>
  <c r="CH9" i="18"/>
  <c r="K9" i="18" s="1"/>
  <c r="N9" i="18" s="1" a="1"/>
  <c r="BX9" i="18" a="1"/>
  <c r="K8" i="18" s="1"/>
  <c r="BJ5" i="18" s="1" a="1"/>
  <c r="I8" i="18"/>
  <c r="BK5" i="18" l="1" a="1"/>
  <c r="AB5" i="18" a="1"/>
  <c r="AN5" i="18" a="1"/>
  <c r="AZ5" i="18" a="1"/>
  <c r="R9" i="18" a="1"/>
  <c r="S9" i="18" a="1"/>
  <c r="Q9" i="18" a="1"/>
  <c r="P9" i="18" a="1"/>
  <c r="AA5" i="18" a="1"/>
  <c r="AM5" i="18" a="1"/>
  <c r="AY5" i="18" a="1"/>
  <c r="N8" i="18" a="1"/>
  <c r="R8" i="18" a="1"/>
  <c r="S8" i="18" a="1"/>
  <c r="Q8" i="18" l="1" a="1"/>
  <c r="P8" i="18"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4E043197-454D-4C48-88FC-894100BC1810}">
      <text>
        <r>
          <rPr>
            <b/>
            <sz val="9"/>
            <color indexed="81"/>
            <rFont val="Tahoma"/>
            <family val="2"/>
          </rPr>
          <t>The plotting positions, sorted sample, and per-distribution theoretical quantiles used by the Q-Q charts below. The plotting positions are Hazen, (i - 0.5) / n.</t>
        </r>
      </text>
    </comment>
    <comment ref="U2" authorId="0" shapeId="0" xr:uid="{79CC186C-BCCE-45B7-AA53-E82F02424C91}">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E1F81F2D-0BC2-44A6-8E93-8F450933D93E}">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E23D8A98-C39C-4A2B-AC36-77ECE02E5F77}">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BT2" authorId="0" shapeId="0" xr:uid="{46C6883F-167D-409A-9FB8-C5B61ABE2E18}">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CD2" authorId="0" shapeId="0" xr:uid="{1FC8D42F-B3C3-44A0-8A37-059EE84D60D0}">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N4" authorId="0" shapeId="0" xr:uid="{79B71E52-E55C-4C2F-8A5D-0A42C839C2C0}">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7CACCDC2-AA7A-4EE0-9249-7DA3873FAAAE}">
      <text>
        <r>
          <rPr>
            <b/>
            <sz val="9"/>
            <color indexed="81"/>
            <rFont val="Tahoma"/>
            <family val="2"/>
          </rPr>
          <t>Number of free parameters estimated for this distribution (location, scale, shape as applicable). Used as the AIC/BIC penalty term.</t>
        </r>
      </text>
    </comment>
    <comment ref="P4" authorId="0" shapeId="0" xr:uid="{E310174F-AE60-4502-AACC-220D1810EC49}">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EB730603-5AC9-44A6-87BA-A046D4676101}">
      <text>
        <r>
          <rPr>
            <b/>
            <sz val="9"/>
            <color indexed="81"/>
            <rFont val="Tahoma"/>
            <family val="2"/>
          </rPr>
          <t>Bayesian Information Criterion. NLL + (k/2) × ln(n). Like AIC, smaller is better, but penalizes extra parameters more strongly as the sample grows.</t>
        </r>
      </text>
    </comment>
    <comment ref="R4" authorId="0" shapeId="0" xr:uid="{FC2C2D5D-9448-4993-847A-D50DE40ED7FB}">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94B7B1AA-47BA-45D4-8E39-4909DE8060DB}">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B83F7BB1-BCAF-49CE-B4C5-7F175AFAE6BF}">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560EA0A0-B72D-4BE4-9148-51DAD0A692A3}">
      <text>
        <r>
          <rPr>
            <b/>
            <sz val="9"/>
            <color indexed="81"/>
            <rFont val="Tahoma"/>
            <family val="2"/>
          </rPr>
          <t>The included sample, sorted smallest to largest. Built as SORT(FILTER(UV_Data, UV_Include)) — only rows passing the filter, in rank order.</t>
        </r>
      </text>
    </comment>
    <comment ref="BQ11" authorId="0" shapeId="0" xr:uid="{3DAFCB0D-CD17-4CE8-9E47-8570596EEE69}">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CA11" authorId="0" shapeId="0" xr:uid="{0910D92E-1535-44CE-A234-3B9074385C08}">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<sst xmlns="http://schemas.openxmlformats.org/spreadsheetml/2006/main" count="7049" uniqueCount="1068">
  <si>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</si>
  <si>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</si>
  <si>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</si>
  <si>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</si>
  <si>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</si>
  <si>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</si>
  <si>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</si>
  <si>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</si>
  <si>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</si>
  <si>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</si>
  <si>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</si>
  <si>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</si>
  <si>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</si>
  <si>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</si>
  <si>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</si>
  <si>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</si>
  <si>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</si>
  <si>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</si>
  <si>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</si>
  <si>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</si>
  <si>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</si>
  <si>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</si>
  <si>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</si>
  <si>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</si>
  <si>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</si>
  <si>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</si>
  <si>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</si>
  <si>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</si>
  <si>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</si>
  <si>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</si>
  <si>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</si>
  <si>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</si>
  <si>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</si>
  <si>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</si>
  <si>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</si>
  <si>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</si>
  <si>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</si>
  <si>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</si>
  <si>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</si>
  <si>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</si>
  <si>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</si>
  <si>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</si>
  <si>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</si>
  <si>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</si>
  <si>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</si>
  <si>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</si>
  <si>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</si>
  <si>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</si>
  <si>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</si>
  <si>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</si>
  <si>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</si>
  <si>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</si>
  <si>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</si>
  <si>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</si>
  <si>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</si>
  <si>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</si>
  <si>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</si>
  <si>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</si>
  <si>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</si>
  <si>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</si>
  <si>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</si>
  <si>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</si>
  <si>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</si>
  <si>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</si>
  <si>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</si>
  <si>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</si>
  <si>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</si>
  <si>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</si>
  <si>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</si>
  <si>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</si>
  <si>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</si>
  <si>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</si>
  <si>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</si>
  <si>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</si>
  <si>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</si>
  <si>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</si>
  <si>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</si>
  <si>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</si>
  <si>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</si>
  <si>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</si>
  <si>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</si>
  <si>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</si>
  <si>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</si>
  <si>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</si>
  <si>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</si>
  <si>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</si>
  <si>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</si>
  <si>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</si>
  <si>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</si>
  <si>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</si>
  <si>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</si>
  <si>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</si>
  <si>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</si>
  <si>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</si>
  <si>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</si>
  <si>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</si>
  <si>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</si>
  <si>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</si>
  <si>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</si>
  <si>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</si>
  <si>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</si>
  <si>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</si>
  <si>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</si>
  <si>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</si>
  <si>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</si>
  <si>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</si>
  <si>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</si>
  <si>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</si>
  <si>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</si>
  <si>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</si>
  <si>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</si>
  <si>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</si>
  <si>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</si>
  <si>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</si>
  <si>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</si>
  <si>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</si>
  <si>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</si>
  <si>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</si>
  <si>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</si>
  <si>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</si>
  <si>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</si>
  <si>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</si>
  <si>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</si>
  <si>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</si>
  <si>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</si>
  <si>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</si>
  <si>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</si>
  <si>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</si>
  <si>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</si>
  <si>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</si>
  <si>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</si>
  <si>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</si>
  <si>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</si>
  <si>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</si>
  <si>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</si>
  <si>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</si>
  <si>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</si>
  <si>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</si>
  <si>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</si>
  <si>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</si>
  <si>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</si>
  <si>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</si>
  <si>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</si>
  <si>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</si>
  <si>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</si>
  <si>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</si>
  <si>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</si>
  <si>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</si>
  <si>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</si>
  <si>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</si>
  <si>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</si>
  <si>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</si>
  <si>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</si>
  <si>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</si>
  <si>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</si>
  <si>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</si>
  <si>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</si>
  <si>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</si>
  <si>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</si>
  <si>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</si>
  <si>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</si>
  <si>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</si>
  <si>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</si>
  <si>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</si>
  <si>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</si>
  <si>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</si>
  <si>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</si>
  <si>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</si>
  <si>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</si>
  <si>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</si>
  <si>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</si>
  <si>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</si>
  <si>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</si>
  <si>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</si>
  <si>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</si>
  <si>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</si>
  <si>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</si>
  <si>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</si>
  <si>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</si>
  <si>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</si>
  <si>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</si>
  <si>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</si>
  <si>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</si>
  <si>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</si>
  <si>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</si>
  <si>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</si>
  <si>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</si>
  <si>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</si>
  <si>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</si>
  <si>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</si>
  <si>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</si>
  <si>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</si>
  <si>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</si>
  <si>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</si>
  <si>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</si>
  <si>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</si>
  <si>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</si>
  <si>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</si>
  <si>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</si>
  <si>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</si>
  <si>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</si>
  <si>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</si>
  <si>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</si>
  <si>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</si>
  <si>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</si>
  <si>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</si>
  <si>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</si>
  <si>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</si>
  <si>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</si>
  <si>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</si>
  <si>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</si>
  <si>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</si>
  <si>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</si>
  <si>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</si>
  <si>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</si>
  <si>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</si>
  <si>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</si>
  <si>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</si>
  <si>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</si>
  <si>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</si>
  <si>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</si>
  <si>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</si>
  <si>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</si>
  <si>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</si>
  <si>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</si>
  <si>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</si>
  <si>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</si>
  <si>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</si>
  <si>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</si>
  <si>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</si>
  <si>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</si>
  <si>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</si>
  <si>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</si>
  <si>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</si>
  <si>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</si>
  <si>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</si>
  <si>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</si>
  <si>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</si>
  <si>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</si>
  <si>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</si>
  <si>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</si>
  <si>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</si>
  <si>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</si>
  <si>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</si>
  <si>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</si>
  <si>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</si>
  <si>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</si>
  <si>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</si>
  <si>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</si>
  <si>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</si>
  <si>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</si>
  <si>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</si>
  <si>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</si>
  <si>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</si>
  <si>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</si>
  <si>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</si>
  <si>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</si>
  <si>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</si>
  <si>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</si>
  <si>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</si>
  <si>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</si>
  <si>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</si>
  <si>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</si>
  <si>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</si>
  <si>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</si>
  <si>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</si>
  <si>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</si>
  <si>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</si>
  <si>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</si>
  <si>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</si>
  <si>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</si>
  <si>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</si>
  <si>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</si>
  <si>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</si>
  <si>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</si>
  <si>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</si>
  <si>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</si>
  <si>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</si>
  <si>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</si>
  <si>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</si>
  <si>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</si>
  <si>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</si>
  <si>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</si>
  <si>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</si>
  <si>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</si>
  <si>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</si>
  <si>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</si>
  <si>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</si>
  <si>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</si>
  <si>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</si>
  <si>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</si>
  <si>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</si>
  <si>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</si>
  <si>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</si>
  <si>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</si>
  <si>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</si>
  <si>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</si>
  <si>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</si>
  <si>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</si>
  <si>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</si>
  <si>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</si>
  <si>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</si>
  <si>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</si>
  <si>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</si>
  <si>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</si>
  <si>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</si>
  <si>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</si>
  <si>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</si>
  <si>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</si>
  <si>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</si>
  <si>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</si>
  <si>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</si>
  <si>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</si>
  <si>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</si>
  <si>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</si>
  <si>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</si>
  <si>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</si>
  <si>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</si>
  <si>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</si>
  <si>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</si>
  <si>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</si>
  <si>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</si>
  <si>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</si>
  <si>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</si>
  <si>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</si>
  <si>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</si>
  <si>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</si>
  <si>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</si>
  <si>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</si>
  <si>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</si>
  <si>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</si>
  <si>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</si>
  <si>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</si>
  <si>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</si>
  <si>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</si>
  <si>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</si>
  <si>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</si>
  <si>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</si>
  <si>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</si>
  <si>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</si>
  <si>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</si>
  <si>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</si>
  <si>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</si>
  <si>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</si>
  <si>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</si>
  <si>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</si>
  <si>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</si>
  <si>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</si>
  <si>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</si>
  <si>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</si>
  <si>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</si>
  <si>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</si>
  <si>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</si>
  <si>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</si>
  <si>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</si>
  <si>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</si>
  <si>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</si>
  <si>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</si>
  <si>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</si>
  <si>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</si>
  <si>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</si>
  <si>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</si>
  <si>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</si>
  <si>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</si>
  <si>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</si>
  <si>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</si>
  <si>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</si>
  <si>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</si>
  <si>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</si>
  <si>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</si>
  <si>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</si>
  <si>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</si>
  <si>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</si>
  <si>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</si>
  <si>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</si>
  <si>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</si>
  <si>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</si>
  <si>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</si>
  <si>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</si>
  <si>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</si>
  <si>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</si>
  <si>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</si>
  <si>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</si>
  <si>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</si>
  <si>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</si>
  <si>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</si>
  <si>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</si>
  <si>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</si>
  <si>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</si>
  <si>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</si>
  <si>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</si>
  <si>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</si>
  <si>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</si>
  <si>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</si>
  <si>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</si>
  <si>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</si>
  <si>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</si>
  <si>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</si>
  <si>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</si>
  <si>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</si>
  <si>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</si>
  <si>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</si>
  <si>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</si>
  <si>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</si>
  <si>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</si>
  <si>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</si>
  <si>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</si>
  <si>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</si>
  <si>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</si>
  <si>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</si>
  <si>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</si>
  <si>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</si>
  <si>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</si>
  <si>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</si>
  <si>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</si>
  <si>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</si>
  <si>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</si>
  <si>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</si>
  <si>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</si>
  <si>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</si>
  <si>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</si>
  <si>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</si>
  <si>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</si>
  <si>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</si>
  <si>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</si>
  <si>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</si>
  <si>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</si>
  <si>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</si>
  <si>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</si>
  <si>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</si>
  <si>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</si>
  <si>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</si>
  <si>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</si>
  <si>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</si>
  <si>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</si>
  <si>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</si>
  <si>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</si>
  <si>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</si>
  <si>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</si>
  <si>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</si>
  <si>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</si>
  <si>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</si>
  <si>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</si>
  <si>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</si>
  <si>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</si>
  <si>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</si>
  <si>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</si>
  <si>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</si>
  <si>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</si>
  <si>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</si>
  <si>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</si>
  <si>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</si>
  <si>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</si>
  <si>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</si>
  <si>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</si>
  <si>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</si>
  <si>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</si>
  <si>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</si>
  <si>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</si>
  <si>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</si>
  <si>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</si>
  <si>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</si>
  <si>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</si>
  <si>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</si>
  <si>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</si>
  <si>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</si>
  <si>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</si>
  <si>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</si>
  <si>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</si>
  <si>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</si>
  <si>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</si>
  <si>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</si>
  <si>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</si>
  <si>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</si>
  <si>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</si>
  <si>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</si>
  <si>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</si>
  <si>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</si>
  <si>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</si>
  <si>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</si>
  <si>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</si>
  <si>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</si>
  <si>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</si>
  <si>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</si>
  <si>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</si>
  <si>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</si>
  <si>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</si>
  <si>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</si>
  <si>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</si>
  <si>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</si>
  <si>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</si>
  <si>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</si>
  <si>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</si>
  <si>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</si>
  <si>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</si>
  <si>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</si>
  <si>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</si>
  <si>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</si>
  <si>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</si>
  <si>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</si>
  <si>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</si>
  <si>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</si>
  <si>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</si>
  <si>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</si>
  <si>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</si>
  <si>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</si>
  <si>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</si>
  <si>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</si>
  <si>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</si>
  <si>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</si>
  <si>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</si>
  <si>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</si>
  <si>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</si>
  <si>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</si>
  <si>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</si>
  <si>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</si>
  <si>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</si>
  <si>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</si>
  <si>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</si>
  <si>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</si>
  <si>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</si>
  <si>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</si>
  <si>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</si>
  <si>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</si>
  <si>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</si>
  <si>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</si>
  <si>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</si>
  <si>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</si>
  <si>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</si>
  <si>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</si>
  <si>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</si>
  <si>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</si>
  <si>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</si>
  <si>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</si>
  <si>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</si>
  <si>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</si>
  <si>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</si>
  <si>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</si>
  <si>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</si>
  <si>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</si>
  <si>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</si>
  <si>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</si>
  <si>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</si>
  <si>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</si>
  <si>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</si>
  <si>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</si>
  <si>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</si>
  <si>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</si>
  <si>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</si>
  <si>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</si>
  <si>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</si>
  <si>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</si>
  <si>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</si>
  <si>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</si>
  <si>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</si>
  <si>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</si>
  <si>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</si>
  <si>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</si>
  <si>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</si>
  <si>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</si>
  <si>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</si>
  <si>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</si>
  <si>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</si>
  <si>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</si>
  <si>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</si>
  <si>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</si>
  <si>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</si>
  <si>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</si>
  <si>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</si>
  <si>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</si>
  <si>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</si>
  <si>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</si>
  <si>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</si>
  <si>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</si>
  <si>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</si>
  <si>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</si>
  <si>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</si>
  <si>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</si>
  <si>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</si>
  <si>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</si>
  <si>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</si>
  <si>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</si>
  <si>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</si>
  <si>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</si>
  <si>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</si>
  <si>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</si>
  <si>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</si>
  <si>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</si>
  <si>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</si>
  <si>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</si>
  <si>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</si>
  <si>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</si>
  <si>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</si>
  <si>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</si>
  <si>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</si>
  <si>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</si>
  <si>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</si>
  <si>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</si>
  <si>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</si>
  <si>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</si>
  <si>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</si>
  <si>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</si>
  <si>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</si>
  <si>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</si>
  <si>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</si>
  <si>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</si>
  <si>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</si>
  <si>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</si>
  <si>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</si>
  <si>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</si>
  <si>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</si>
  <si>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</si>
  <si>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</si>
  <si>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</si>
  <si>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</si>
  <si>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</si>
  <si>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</si>
  <si>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</si>
  <si>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</si>
  <si>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</si>
  <si>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</si>
  <si>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</si>
  <si>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</si>
  <si>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</si>
  <si>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</si>
  <si>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</si>
  <si>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</si>
  <si>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</si>
  <si>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</si>
  <si>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</si>
  <si>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</si>
  <si>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</si>
  <si>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</si>
  <si>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</si>
  <si>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</si>
  <si>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</si>
  <si>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</si>
  <si>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</si>
  <si>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</si>
  <si>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</si>
  <si>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</si>
  <si>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</si>
  <si>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</si>
  <si>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</si>
  <si>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</si>
  <si>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</si>
  <si>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</si>
  <si>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</si>
  <si>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</si>
  <si>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</si>
  <si>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</si>
  <si>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</si>
  <si>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</si>
  <si>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</si>
  <si>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</si>
  <si>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</si>
  <si>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</si>
  <si>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</si>
  <si>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</si>
  <si>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</si>
  <si>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</si>
  <si>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</si>
  <si>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</si>
  <si>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</si>
  <si>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</si>
  <si>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</si>
  <si>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</si>
  <si>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</si>
  <si>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</si>
  <si>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</si>
  <si>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</si>
  <si>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</si>
  <si>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</si>
  <si>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</si>
  <si>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</si>
  <si>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</si>
  <si>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</si>
  <si>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</si>
  <si>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</si>
  <si>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</si>
  <si>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</si>
  <si>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</si>
  <si>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</si>
  <si>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</si>
  <si>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</si>
  <si>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</si>
  <si>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</si>
  <si>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</si>
  <si>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</si>
  <si>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</si>
  <si>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</si>
  <si>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</si>
  <si>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</si>
  <si>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</si>
  <si>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</si>
  <si>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</si>
  <si>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</si>
  <si>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</si>
  <si>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</si>
  <si>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</si>
  <si>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</si>
  <si>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</si>
  <si>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</si>
  <si>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</si>
  <si>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</si>
  <si>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</si>
  <si>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</si>
  <si>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</si>
  <si>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</si>
  <si>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</si>
  <si>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</si>
  <si>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</si>
  <si>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</si>
  <si>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</si>
  <si>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</si>
  <si>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</si>
  <si>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</si>
  <si>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</si>
  <si>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</si>
  <si>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</si>
  <si>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</si>
  <si>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</si>
  <si>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</si>
  <si>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</si>
  <si>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</si>
  <si>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</si>
  <si>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</si>
  <si>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</si>
  <si>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</si>
  <si>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</si>
  <si>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</si>
  <si>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</si>
  <si>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</si>
  <si>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</si>
  <si>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</si>
  <si>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</si>
  <si>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</si>
  <si>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</si>
  <si>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</si>
  <si>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</si>
  <si>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</si>
  <si>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</si>
  <si>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</si>
  <si>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</si>
  <si>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</si>
  <si>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</si>
  <si>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</si>
  <si>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</si>
  <si>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</si>
  <si>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</si>
  <si>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</si>
  <si>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</si>
  <si>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</si>
  <si>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</si>
  <si>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</si>
  <si>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</si>
  <si>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</si>
  <si>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</si>
  <si>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</si>
  <si>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</si>
  <si>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</si>
  <si>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</si>
  <si>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</si>
  <si>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</si>
  <si>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</si>
  <si>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</si>
  <si>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</si>
  <si>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</si>
  <si>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</si>
  <si>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</si>
  <si>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</si>
  <si>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</si>
  <si>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</si>
  <si>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</si>
  <si>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</si>
  <si>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</si>
  <si>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</si>
  <si>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</si>
  <si>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</si>
  <si>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</si>
  <si>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</si>
  <si>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</si>
  <si>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</si>
  <si>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</si>
  <si>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</si>
  <si>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</si>
  <si>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</si>
  <si>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</si>
  <si>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</si>
  <si>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</si>
  <si>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</si>
  <si>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</si>
  <si>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</si>
  <si>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</si>
  <si>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</si>
  <si>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</si>
  <si>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</si>
  <si>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</si>
  <si>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</si>
  <si>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</si>
  <si>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</si>
  <si>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</si>
  <si>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</si>
  <si>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</si>
  <si>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</si>
  <si>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</si>
  <si>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</si>
  <si>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</si>
  <si>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</si>
  <si>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</si>
  <si>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</si>
  <si>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</si>
  <si>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</si>
  <si>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</si>
  <si>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</si>
  <si>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</si>
  <si>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</si>
  <si>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</si>
  <si>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</si>
  <si>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</si>
  <si>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</si>
  <si>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</si>
  <si>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</si>
  <si>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</si>
  <si>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</si>
  <si>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</si>
  <si>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</si>
  <si>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</si>
  <si>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</si>
  <si>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</si>
  <si>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</si>
  <si>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</si>
  <si>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</si>
  <si>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</si>
  <si>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</si>
  <si>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</si>
  <si>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</si>
  <si>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</si>
  <si>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</si>
  <si>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Min NLL:</t>
  </si>
  <si>
    <t>Rows/Columns</t>
  </si>
  <si>
    <t>Parameter</t>
  </si>
  <si>
    <t>Input</t>
  </si>
  <si>
    <t>Step Size</t>
  </si>
  <si>
    <t>Best</t>
  </si>
  <si>
    <t>Shape (k)</t>
  </si>
  <si>
    <t>Scale (λ)</t>
  </si>
  <si>
    <t>Shape (α)</t>
  </si>
  <si>
    <t>Rate (β)</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</si>
  <si>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</si>
  <si>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</si>
  <si>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</si>
  <si>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</si>
  <si>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</si>
  <si>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</si>
  <si>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</si>
  <si>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</si>
  <si>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</si>
  <si>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</si>
  <si>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</si>
  <si>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</si>
  <si>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</si>
  <si>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</si>
  <si>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</si>
  <si>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</si>
  <si>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</si>
  <si>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</si>
  <si>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</si>
  <si>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</si>
  <si>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</si>
  <si>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</si>
  <si>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</si>
  <si>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</si>
  <si>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</si>
  <si>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</si>
  <si>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</si>
  <si>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</si>
  <si>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</si>
  <si>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</si>
  <si>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</si>
  <si>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</si>
  <si>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</si>
  <si>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</si>
  <si>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</si>
  <si>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</si>
  <si>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</si>
  <si>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</si>
  <si>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</si>
  <si>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</si>
  <si>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</si>
  <si>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</si>
  <si>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</si>
  <si>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</si>
  <si>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</si>
  <si>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</si>
  <si>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</si>
  <si>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</si>
  <si>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</si>
  <si>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</si>
  <si>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</si>
  <si>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</si>
  <si>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</si>
  <si>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</si>
  <si>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</si>
  <si>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</si>
  <si>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</si>
  <si>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</si>
  <si>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</si>
  <si>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</si>
  <si>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</si>
  <si>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</si>
  <si>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</si>
  <si>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</si>
  <si>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</si>
  <si>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</si>
  <si>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</si>
  <si>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</si>
  <si>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</si>
  <si>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</si>
  <si>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</si>
  <si>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</si>
  <si>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</si>
  <si>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</si>
  <si>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</si>
  <si>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</si>
  <si>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</si>
  <si>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</si>
  <si>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</si>
  <si>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</si>
  <si>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</si>
  <si>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</si>
  <si>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</si>
  <si>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</si>
  <si>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</si>
  <si>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</si>
  <si>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</si>
  <si>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</si>
  <si>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</si>
  <si>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</si>
  <si>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</si>
  <si>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</si>
  <si>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</si>
  <si>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</si>
  <si>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</si>
  <si>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</si>
  <si>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</si>
  <si>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</si>
  <si>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</si>
  <si>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</si>
  <si>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</si>
  <si>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</si>
  <si>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</si>
  <si>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</si>
  <si>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</si>
  <si>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</si>
  <si>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</si>
  <si>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</si>
  <si>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</si>
  <si>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</si>
  <si>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</si>
  <si>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</si>
  <si>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</si>
  <si>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</si>
  <si>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</si>
  <si>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</si>
  <si>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</si>
  <si>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</si>
  <si>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</si>
  <si>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</si>
  <si>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</si>
  <si>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</si>
  <si>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</si>
  <si>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</si>
  <si>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</si>
  <si>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</si>
  <si>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</si>
  <si>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</si>
  <si>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</si>
  <si>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</si>
  <si>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</si>
  <si>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</si>
  <si>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</si>
  <si>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</si>
  <si>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</si>
  <si>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</si>
  <si>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</si>
  <si>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</si>
  <si>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</si>
  <si>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</si>
  <si>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</si>
  <si>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</si>
  <si>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</si>
  <si>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</si>
  <si>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</si>
  <si>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</si>
  <si>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</si>
  <si>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</si>
  <si>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</si>
  <si>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</si>
  <si>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</si>
  <si>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</si>
  <si>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</si>
  <si>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</si>
  <si>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</si>
  <si>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</si>
  <si>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</si>
  <si>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</si>
  <si>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</si>
  <si>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</si>
  <si>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</si>
  <si>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</si>
  <si>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</si>
  <si>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</si>
  <si>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</si>
  <si>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</si>
  <si>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</si>
  <si>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Weibull Profile-NLL MLE  —  Stage 1  (Shape (k); Scale (λ) profiled out)</t>
  </si>
  <si>
    <t>Grid Points</t>
  </si>
  <si>
    <t>Start</t>
  </si>
  <si>
    <t>Profile NLL</t>
  </si>
  <si>
    <t>Weibull Profile-NLL MLE  —  Stage 2  (refined)</t>
  </si>
  <si>
    <t>Gamma Profile-NLL MLE  —  Stage 1  (Shape (α); Rate (β) profiled out)</t>
  </si>
  <si>
    <t>Gamma Profile-NLL MLE  —  Stage 2  (refined)</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</si>
  <si>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</si>
  <si>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</si>
  <si>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</si>
  <si>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</si>
  <si>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</si>
  <si>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</si>
  <si>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</si>
  <si>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</si>
  <si>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</si>
  <si>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</si>
  <si>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</si>
  <si>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</si>
  <si>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</si>
  <si>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</si>
  <si>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</si>
  <si>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</si>
  <si>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FILTER(Y_Full, filt_arg) - FILTER(Y, filt_arg),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</si>
  <si>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</si>
  <si>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</si>
  <si>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</si>
  <si>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Unit_Space_Predictions returns Predictions(X, Y, Include) plus a level shift, back-transformed to response units. The level shift is FILTER(Y_Full, Include) − FILTER(Y, Include): when no Fixed Effects row is declared Y_Full and Y are the same column and the shift is exactly zero;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</si>
  <si>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Unit_Space_Residuals</t>
  </si>
  <si>
    <t>=LAMBDA(X, Y, Y_Full, [Include], [Context], [Method],
  LET(
    context_arg, IF(ISOMITTED(Context), Model_Context(), Context),
    filt_arg,    IF(ISOMITTED(Include), TRUE, Include),
    Dependent_Variable(Y_Full, filt_arg) - Unit_Space_Predictions(X, Y, Y_Full, filt_arg, context_arg, IF(ISOMITTED(Method),"Duan",Method))
  )
)</t>
  </si>
  <si>
    <t>X: design matrix — the constructed model columns, including the intercept column when the model has one
Y: single-column outcome in fit space: transformed under Log, within-demeaned under FE
Y_Full: single-column outcome in response space (Response_Column() — NOT within-demeaned) used to read off the observed response in original units
[Include]: boolean array — TRUE includes the row, FALSE excludes it
[Context]: the materialized Model_Context() 4x1 array; defaults to VSTACK(TRUE,0,"None","None") when omitted
[Method]: Duan (default) or Naive; passed through to Unit_Space_Predictions</t>
  </si>
  <si>
    <t>n × 1 column of unit-space residuals (observed response in original units minus back-transformed fitted value). #N/A outside the six recognised (response, predictor) pairs.</t>
  </si>
  <si>
    <t>Residuals in response units — observed y minus back-transformed fitted value.</t>
  </si>
  <si>
    <t>Unit_Space_Residuals returns the observed response in original units minus the back-transformed fitted value: Dependent_Variable(Y_Full, Include) − Unit_Space_Predictions(X, Y, Y_Full, Include, Context, Method). Reads Y_Full directly (not the within-demeaned Y) so the result is in response units, never fit units.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</si>
  <si>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Unit_Space_R_Squared</t>
  </si>
  <si>
    <t>=LAMBDA(X, Y, Y_Full, [Include], [Context], [Method],
  LET(
    context_arg, IF(ISOMITTED(Context), Model_Context(), Context),
    filt_arg,    IF(ISOMITTED(Include), TRUE, Include),
    method_arg,  IF(ISOMITTED(Method), "Duan", Method),
    y_unit,      Dependent_Variable(Y_Full, filt_arg),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</si>
  <si>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single-column outcome in response space (Response_Column() — NOT within-demeaned). The observed response in original units.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</si>
  <si>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</si>
  <si>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</si>
  <si>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</si>
  <si>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</si>
  <si>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</si>
  <si>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X: design matrix — the constructed model columns, including the intercept column when the model has one
Y: single-column outcome in fit space: transformed under Log, within-demeaned under FE
Y_Full: single-column outcome in response space (Response_Column() — NOT within-demeaned)
[Include]: boolean array — TRUE includes the row, FALSE excludes it
[Context]: the materialized Model_Context() 4x1 array; defaults to VSTACK(TRUE,0,"None","None") when omitted
[Method]: Duan (default) or Naive; passed through to Unit_Space_R_Squared</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</si>
  <si>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</si>
  <si>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</si>
  <si>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</si>
  <si>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</si>
  <si>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=LAMBDA(X, Y, Y_Full, [Include], [Context], [Method],
  LET(
    context_arg, IF(ISOMITTED(Context), Model_Context(), Context),
    filt_arg,    IF(ISOMITTED(Include), TRUE, Include),
    method_arg,  IF(ISOMITTED(Method), "Duan", Method),
    y_unit,      Dependent_Variable(Y_Full, filt_arg),
    pred_unit,   Unit_Space_Predictions(X, Y, Y_Full, filt_arg, context_arg, method_arg),
    SQRT(SUMSQ(y_unit - pred_unit) / Residual_Degrees_Of_Freedom(X, Y, filt_arg, context_arg))
  )
)</t>
  </si>
  <si>
    <t>X: design matrix — the constructed model columns, including the intercept column when the model has one
Y: single-column outcome in fit space: transformed under Log, within-demeaned under FE
Y_Full: single-column outcome in response space (Response_Column() — NOT within-demeaned)
[Include]: boolean array — TRUE includes the row, FALSE excludes it
[Context]: the materialized Model_Context() 4x1 array; defaults to VSTACK(TRUE,0,"None","None") when omitted
[Method]: Duan (default) or Naive; passed through to Unit_Space_Predictions</t>
  </si>
  <si>
    <t>Unit-space RMSE as a scalar. SQRT(SSE_unit / df_residual) — the same divisor SE_Regression uses, so the None / no-FE case reduces to SE_Regression exactly.</t>
  </si>
  <si>
    <t>RMSE in response units — SUMSQ(unit residuals) / df_residual, df corrected for FE.</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</si>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</sst>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0" fontId="1" fillId="2" borderId="8" xfId="0" applyFont="1" applyFill="1" applyBorder="1"/>
    <xf numFmtId="0" fontId="0" fillId="0" borderId="10" xfId="0" applyBorder="1"/>
    <xf numFmtId="166" fontId="0" fillId="0" borderId="0" xfId="0" applyNumberFormat="1"/>
    <xf numFmtId="0" fontId="1" fillId="4" borderId="8" xfId="0" applyFont="1" applyFill="1" applyBorder="1"/>
    <xf numFmtId="0" fontId="1" fillId="4" borderId="9" xfId="0" applyFont="1" applyFill="1" applyBorder="1"/>
    <xf numFmtId="0" fontId="1" fillId="4" borderId="10" xfId="0" applyFont="1" applyFill="1" applyBorder="1"/>
    <xf numFmtId="166"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18">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446E-479D-9AA3-77B9A302DB8E}"/>
            </c:ext>
          </c:extLst>
        </c:ser>
        <c:dLbls>
          <c:showLegendKey val="0"/>
          <c:showVal val="0"/>
          <c:showCatName val="0"/>
          <c:showSerName val="0"/>
          <c:showPercent val="0"/>
          <c:showBubbleSize val="0"/>
        </c:dLbls>
        <c:gapWidth val="0"/>
        <c:axId val="1905226287"/>
        <c:axId val="1766977039"/>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446E-479D-9AA3-77B9A302DB8E}"/>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446E-479D-9AA3-77B9A302DB8E}"/>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446E-479D-9AA3-77B9A302DB8E}"/>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446E-479D-9AA3-77B9A302DB8E}"/>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474.30184786001161</c:v>
                </c:pt>
                <c:pt idx="8">
                  <c:v>457.33371333581869</c:v>
                </c:pt>
                <c:pt idx="9">
                  <c:v>377.81723628209437</c:v>
                </c:pt>
                <c:pt idx="10">
                  <c:v>271.72657707620783</c:v>
                </c:pt>
                <c:pt idx="11">
                  <c:v>172.46657666511575</c:v>
                </c:pt>
                <c:pt idx="12">
                  <c:v>97.745314221389336</c:v>
                </c:pt>
              </c:numCache>
            </c:numRef>
          </c:val>
          <c:smooth val="1"/>
          <c:extLst>
            <c:ext xmlns:c16="http://schemas.microsoft.com/office/drawing/2014/chart" uri="{C3380CC4-5D6E-409C-BE32-E72D297353CC}">
              <c16:uniqueId val="{00000006-446E-479D-9AA3-77B9A302DB8E}"/>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446E-479D-9AA3-77B9A302DB8E}"/>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446E-479D-9AA3-77B9A302DB8E}"/>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446E-479D-9AA3-77B9A302DB8E}"/>
            </c:ext>
          </c:extLst>
        </c:ser>
        <c:dLbls>
          <c:showLegendKey val="0"/>
          <c:showVal val="0"/>
          <c:showCatName val="0"/>
          <c:showSerName val="0"/>
          <c:showPercent val="0"/>
          <c:showBubbleSize val="0"/>
        </c:dLbls>
        <c:marker val="1"/>
        <c:smooth val="0"/>
        <c:axId val="1905226287"/>
        <c:axId val="1766977039"/>
      </c:lineChart>
      <c:catAx>
        <c:axId val="190522628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6977039"/>
        <c:crosses val="autoZero"/>
        <c:auto val="1"/>
        <c:lblAlgn val="ctr"/>
        <c:lblOffset val="100"/>
        <c:noMultiLvlLbl val="0"/>
      </c:catAx>
      <c:valAx>
        <c:axId val="176697703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05226287"/>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7151-44D9-B129-D6449CC72C8A}"/>
            </c:ext>
          </c:extLst>
        </c:ser>
        <c:dLbls>
          <c:showLegendKey val="0"/>
          <c:showVal val="0"/>
          <c:showCatName val="0"/>
          <c:showSerName val="0"/>
          <c:showPercent val="0"/>
          <c:showBubbleSize val="0"/>
        </c:dLbls>
        <c:gapWidth val="0"/>
        <c:axId val="1905239279"/>
        <c:axId val="1766979439"/>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7151-44D9-B129-D6449CC72C8A}"/>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7151-44D9-B129-D6449CC72C8A}"/>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7151-44D9-B129-D6449CC72C8A}"/>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7151-44D9-B129-D6449CC72C8A}"/>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2.6510650491791767</c:v>
                </c:pt>
                <c:pt idx="3">
                  <c:v>6.5699822671354999</c:v>
                </c:pt>
                <c:pt idx="4">
                  <c:v>14.367178034572676</c:v>
                </c:pt>
                <c:pt idx="5">
                  <c:v>28.051312878294521</c:v>
                </c:pt>
                <c:pt idx="6">
                  <c:v>49.401010172417962</c:v>
                </c:pt>
                <c:pt idx="7">
                  <c:v>79.173139040754009</c:v>
                </c:pt>
                <c:pt idx="8">
                  <c:v>116.37576933094994</c:v>
                </c:pt>
                <c:pt idx="9">
                  <c:v>157.96927578942939</c:v>
                </c:pt>
                <c:pt idx="10">
                  <c:v>199.22817083460939</c:v>
                </c:pt>
                <c:pt idx="11">
                  <c:v>234.71951704351758</c:v>
                </c:pt>
                <c:pt idx="12">
                  <c:v>259.57970483191383</c:v>
                </c:pt>
                <c:pt idx="13">
                  <c:v>270.6465558231796</c:v>
                </c:pt>
                <c:pt idx="14">
                  <c:v>267.08191868220803</c:v>
                </c:pt>
                <c:pt idx="15">
                  <c:v>250.34178463812094</c:v>
                </c:pt>
                <c:pt idx="16">
                  <c:v>223.59527572283321</c:v>
                </c:pt>
                <c:pt idx="17">
                  <c:v>190.8534177439106</c:v>
                </c:pt>
                <c:pt idx="18">
                  <c:v>156.09955516351417</c:v>
                </c:pt>
                <c:pt idx="19">
                  <c:v>122.6381305727204</c:v>
                </c:pt>
                <c:pt idx="20">
                  <c:v>92.755885265182343</c:v>
                </c:pt>
                <c:pt idx="21">
                  <c:v>67.677007597381305</c:v>
                </c:pt>
                <c:pt idx="22">
                  <c:v>47.725008781585423</c:v>
                </c:pt>
              </c:numCache>
            </c:numRef>
          </c:val>
          <c:smooth val="1"/>
          <c:extLst>
            <c:ext xmlns:c16="http://schemas.microsoft.com/office/drawing/2014/chart" uri="{C3380CC4-5D6E-409C-BE32-E72D297353CC}">
              <c16:uniqueId val="{00000006-7151-44D9-B129-D6449CC72C8A}"/>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7151-44D9-B129-D6449CC72C8A}"/>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7151-44D9-B129-D6449CC72C8A}"/>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7151-44D9-B129-D6449CC72C8A}"/>
            </c:ext>
          </c:extLst>
        </c:ser>
        <c:dLbls>
          <c:showLegendKey val="0"/>
          <c:showVal val="0"/>
          <c:showCatName val="0"/>
          <c:showSerName val="0"/>
          <c:showPercent val="0"/>
          <c:showBubbleSize val="0"/>
        </c:dLbls>
        <c:marker val="1"/>
        <c:smooth val="0"/>
        <c:axId val="1905239279"/>
        <c:axId val="1766979439"/>
      </c:lineChart>
      <c:catAx>
        <c:axId val="190523927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6979439"/>
        <c:crosses val="autoZero"/>
        <c:auto val="1"/>
        <c:lblAlgn val="ctr"/>
        <c:lblOffset val="100"/>
        <c:noMultiLvlLbl val="0"/>
      </c:catAx>
      <c:valAx>
        <c:axId val="176697943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05239279"/>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0415-4632-ACC8-2654511F1331}"/>
            </c:ext>
          </c:extLst>
        </c:ser>
        <c:dLbls>
          <c:showLegendKey val="0"/>
          <c:showVal val="0"/>
          <c:showCatName val="0"/>
          <c:showSerName val="0"/>
          <c:showPercent val="0"/>
          <c:showBubbleSize val="0"/>
        </c:dLbls>
        <c:gapWidth val="0"/>
        <c:axId val="1899789807"/>
        <c:axId val="1766983279"/>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0415-4632-ACC8-2654511F1331}"/>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0415-4632-ACC8-2654511F1331}"/>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0415-4632-ACC8-2654511F1331}"/>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0415-4632-ACC8-2654511F1331}"/>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0.17988760536902609</c:v>
                </c:pt>
                <c:pt idx="1">
                  <c:v>0.46770140489717049</c:v>
                </c:pt>
                <c:pt idx="2">
                  <c:v>1.1052229295430016</c:v>
                </c:pt>
                <c:pt idx="3">
                  <c:v>2.392741864288781</c:v>
                </c:pt>
                <c:pt idx="4">
                  <c:v>4.7791002681140728</c:v>
                </c:pt>
                <c:pt idx="5">
                  <c:v>8.8611813275408693</c:v>
                </c:pt>
                <c:pt idx="6">
                  <c:v>15.336477279901009</c:v>
                </c:pt>
                <c:pt idx="7">
                  <c:v>24.89923856287427</c:v>
                </c:pt>
                <c:pt idx="8">
                  <c:v>38.088205595900199</c:v>
                </c:pt>
                <c:pt idx="9">
                  <c:v>55.11442414974664</c:v>
                </c:pt>
                <c:pt idx="10">
                  <c:v>75.712917000169099</c:v>
                </c:pt>
                <c:pt idx="11">
                  <c:v>99.064554276703461</c:v>
                </c:pt>
                <c:pt idx="12">
                  <c:v>123.8213449775965</c:v>
                </c:pt>
                <c:pt idx="13">
                  <c:v>148.24281518941851</c:v>
                </c:pt>
                <c:pt idx="14">
                  <c:v>170.42145990781995</c:v>
                </c:pt>
                <c:pt idx="15">
                  <c:v>188.55136959184139</c:v>
                </c:pt>
                <c:pt idx="16">
                  <c:v>201.18357114940048</c:v>
                </c:pt>
                <c:pt idx="17">
                  <c:v>207.41687131842332</c:v>
                </c:pt>
                <c:pt idx="18">
                  <c:v>206.99112528260292</c:v>
                </c:pt>
                <c:pt idx="19">
                  <c:v>200.27428068317388</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34.990157056268515</c:v>
                </c:pt>
              </c:numCache>
            </c:numRef>
          </c:val>
          <c:smooth val="1"/>
          <c:extLst>
            <c:ext xmlns:c16="http://schemas.microsoft.com/office/drawing/2014/chart" uri="{C3380CC4-5D6E-409C-BE32-E72D297353CC}">
              <c16:uniqueId val="{00000006-0415-4632-ACC8-2654511F1331}"/>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0415-4632-ACC8-2654511F1331}"/>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0415-4632-ACC8-2654511F1331}"/>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0415-4632-ACC8-2654511F1331}"/>
            </c:ext>
          </c:extLst>
        </c:ser>
        <c:dLbls>
          <c:showLegendKey val="0"/>
          <c:showVal val="0"/>
          <c:showCatName val="0"/>
          <c:showSerName val="0"/>
          <c:showPercent val="0"/>
          <c:showBubbleSize val="0"/>
        </c:dLbls>
        <c:marker val="1"/>
        <c:smooth val="0"/>
        <c:axId val="1899789807"/>
        <c:axId val="1766983279"/>
      </c:lineChart>
      <c:catAx>
        <c:axId val="189978980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6983279"/>
        <c:crosses val="autoZero"/>
        <c:auto val="1"/>
        <c:lblAlgn val="ctr"/>
        <c:lblOffset val="100"/>
        <c:noMultiLvlLbl val="0"/>
      </c:catAx>
      <c:valAx>
        <c:axId val="17669832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99789807"/>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CCF-4C47-B4A4-1EAEECA53689}"/>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9CCF-4C47-B4A4-1EAEECA53689}"/>
            </c:ext>
          </c:extLst>
        </c:ser>
        <c:dLbls>
          <c:showLegendKey val="0"/>
          <c:showVal val="0"/>
          <c:showCatName val="0"/>
          <c:showSerName val="0"/>
          <c:showPercent val="0"/>
          <c:showBubbleSize val="0"/>
        </c:dLbls>
        <c:axId val="1880217199"/>
        <c:axId val="1766864239"/>
      </c:scatterChart>
      <c:valAx>
        <c:axId val="188021719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864239"/>
        <c:crosses val="autoZero"/>
        <c:crossBetween val="midCat"/>
      </c:valAx>
      <c:valAx>
        <c:axId val="17668642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02171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5E8-4A5F-AA2B-46B85E88A840}"/>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D5E8-4A5F-AA2B-46B85E88A840}"/>
            </c:ext>
          </c:extLst>
        </c:ser>
        <c:dLbls>
          <c:showLegendKey val="0"/>
          <c:showVal val="0"/>
          <c:showCatName val="0"/>
          <c:showSerName val="0"/>
          <c:showPercent val="0"/>
          <c:showBubbleSize val="0"/>
        </c:dLbls>
        <c:axId val="1880210703"/>
        <c:axId val="1766860399"/>
      </c:scatterChart>
      <c:valAx>
        <c:axId val="18802107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860399"/>
        <c:crosses val="autoZero"/>
        <c:crossBetween val="midCat"/>
      </c:valAx>
      <c:valAx>
        <c:axId val="176686039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0210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F55-44DD-8CC3-789047D8C176}"/>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4F55-44DD-8CC3-789047D8C176}"/>
            </c:ext>
          </c:extLst>
        </c:ser>
        <c:dLbls>
          <c:showLegendKey val="0"/>
          <c:showVal val="0"/>
          <c:showCatName val="0"/>
          <c:showSerName val="0"/>
          <c:showPercent val="0"/>
          <c:showBubbleSize val="0"/>
        </c:dLbls>
        <c:axId val="1880213951"/>
        <c:axId val="1766878639"/>
      </c:scatterChart>
      <c:valAx>
        <c:axId val="18802139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878639"/>
        <c:crosses val="autoZero"/>
        <c:crossBetween val="midCat"/>
      </c:valAx>
      <c:valAx>
        <c:axId val="17668786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021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28B-4B1C-B172-B9BFD04B6F1C}"/>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128B-4B1C-B172-B9BFD04B6F1C}"/>
            </c:ext>
          </c:extLst>
        </c:ser>
        <c:dLbls>
          <c:showLegendKey val="0"/>
          <c:showVal val="0"/>
          <c:showCatName val="0"/>
          <c:showSerName val="0"/>
          <c:showPercent val="0"/>
          <c:showBubbleSize val="0"/>
        </c:dLbls>
        <c:axId val="1880221375"/>
        <c:axId val="1766895919"/>
      </c:scatterChart>
      <c:valAx>
        <c:axId val="188022137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895919"/>
        <c:crosses val="autoZero"/>
        <c:crossBetween val="midCat"/>
      </c:valAx>
      <c:valAx>
        <c:axId val="176689591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0221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D31-4122-A73C-E1CF9C247FEB}"/>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BD31-4122-A73C-E1CF9C247FEB}"/>
            </c:ext>
          </c:extLst>
        </c:ser>
        <c:dLbls>
          <c:showLegendKey val="0"/>
          <c:showVal val="0"/>
          <c:showCatName val="0"/>
          <c:showSerName val="0"/>
          <c:showPercent val="0"/>
          <c:showBubbleSize val="0"/>
        </c:dLbls>
        <c:axId val="1880221375"/>
        <c:axId val="1766891119"/>
      </c:scatterChart>
      <c:valAx>
        <c:axId val="188022137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891119"/>
        <c:crosses val="autoZero"/>
        <c:crossBetween val="midCat"/>
      </c:valAx>
      <c:valAx>
        <c:axId val="176689111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0221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02A-4498-98F6-72E6F01A2096}"/>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202A-4498-98F6-72E6F01A2096}"/>
            </c:ext>
          </c:extLst>
        </c:ser>
        <c:dLbls>
          <c:showLegendKey val="0"/>
          <c:showVal val="0"/>
          <c:showCatName val="0"/>
          <c:showSerName val="0"/>
          <c:showPercent val="0"/>
          <c:showBubbleSize val="0"/>
        </c:dLbls>
        <c:axId val="1887321343"/>
        <c:axId val="1766904559"/>
      </c:scatterChart>
      <c:valAx>
        <c:axId val="188732134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904559"/>
        <c:crosses val="autoZero"/>
        <c:crossBetween val="midCat"/>
      </c:valAx>
      <c:valAx>
        <c:axId val="176690455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73213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C91-4156-B26E-6554CE3167BE}"/>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7C91-4156-B26E-6554CE3167BE}"/>
            </c:ext>
          </c:extLst>
        </c:ser>
        <c:dLbls>
          <c:showLegendKey val="0"/>
          <c:showVal val="0"/>
          <c:showCatName val="0"/>
          <c:showSerName val="0"/>
          <c:showPercent val="0"/>
          <c:showBubbleSize val="0"/>
        </c:dLbls>
        <c:axId val="1887319023"/>
        <c:axId val="1766919919"/>
      </c:scatterChart>
      <c:valAx>
        <c:axId val="188731902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919919"/>
        <c:crosses val="autoZero"/>
        <c:crossBetween val="midCat"/>
      </c:valAx>
      <c:valAx>
        <c:axId val="176691991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873190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42B-4134-B520-E2BB3B2C0BE5}"/>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442B-4134-B520-E2BB3B2C0BE5}"/>
            </c:ext>
          </c:extLst>
        </c:ser>
        <c:dLbls>
          <c:showLegendKey val="0"/>
          <c:showVal val="0"/>
          <c:showCatName val="0"/>
          <c:showSerName val="0"/>
          <c:showPercent val="0"/>
          <c:showBubbleSize val="0"/>
        </c:dLbls>
        <c:axId val="1772355663"/>
        <c:axId val="1766909359"/>
      </c:scatterChart>
      <c:valAx>
        <c:axId val="177235566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6909359"/>
        <c:crosses val="autoZero"/>
        <c:crossBetween val="midCat"/>
      </c:valAx>
      <c:valAx>
        <c:axId val="176690935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723556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11.337545015467395</c:v>
                </c:pt>
                <c:pt idx="8">
                  <c:v>12.546883150450583</c:v>
                </c:pt>
                <c:pt idx="9">
                  <c:v>13.756221285433771</c:v>
                </c:pt>
                <c:pt idx="10">
                  <c:v>14.965559420416959</c:v>
                </c:pt>
                <c:pt idx="11">
                  <c:v>16.174897555400147</c:v>
                </c:pt>
                <c:pt idx="12">
                  <c:v>17.384235690383335</c:v>
                </c:pt>
                <c:pt idx="13">
                  <c:v>18.593573825366523</c:v>
                </c:pt>
                <c:pt idx="14">
                  <c:v>19.802911960349711</c:v>
                </c:pt>
                <c:pt idx="15">
                  <c:v>21.012250095332899</c:v>
                </c:pt>
                <c:pt idx="16">
                  <c:v>22.221588230316087</c:v>
                </c:pt>
                <c:pt idx="17">
                  <c:v>23.430926365299275</c:v>
                </c:pt>
                <c:pt idx="18">
                  <c:v>24.640264500282463</c:v>
                </c:pt>
                <c:pt idx="19">
                  <c:v>25.849602635265651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10736.989185342525</c:v>
                </c:pt>
                <c:pt idx="8">
                  <c:v>10893.86927890006</c:v>
                </c:pt>
                <c:pt idx="9">
                  <c:v>11101.212094223032</c:v>
                </c:pt>
                <c:pt idx="10">
                  <c:v>11353.121529301503</c:v>
                </c:pt>
                <c:pt idx="11">
                  <c:v>11645.003075008126</c:v>
                </c:pt>
                <c:pt idx="12">
                  <c:v>11973.184529855769</c:v>
                </c:pt>
                <c:pt idx="13">
                  <c:v>12334.659506630496</c:v>
                </c:pt>
                <c:pt idx="14">
                  <c:v>12726.909642362296</c:v>
                </c:pt>
                <c:pt idx="15">
                  <c:v>13147.779049562118</c:v>
                </c:pt>
                <c:pt idx="16">
                  <c:v>13595.384471784384</c:v>
                </c:pt>
                <c:pt idx="17">
                  <c:v>14068.050436456368</c:v>
                </c:pt>
                <c:pt idx="18">
                  <c:v>14564.262247969769</c:v>
                </c:pt>
                <c:pt idx="19">
                  <c:v>15082.631896167655</c:v>
                </c:pt>
              </c:numCache>
            </c:numRef>
          </c:yVal>
          <c:smooth val="0"/>
          <c:extLst>
            <c:ext xmlns:c16="http://schemas.microsoft.com/office/drawing/2014/chart" uri="{C3380CC4-5D6E-409C-BE32-E72D297353CC}">
              <c16:uniqueId val="{00000001-DAE5-49F6-BC13-8A1F574488D8}"/>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9.2371156231281741</c:v>
                </c:pt>
                <c:pt idx="13">
                  <c:v>9.3644143741790362</c:v>
                </c:pt>
                <c:pt idx="14">
                  <c:v>9.4917131252298983</c:v>
                </c:pt>
                <c:pt idx="15">
                  <c:v>9.6190118762807604</c:v>
                </c:pt>
                <c:pt idx="16">
                  <c:v>9.7463106273316225</c:v>
                </c:pt>
                <c:pt idx="17">
                  <c:v>9.8736093783824845</c:v>
                </c:pt>
                <c:pt idx="18">
                  <c:v>10.000908129433347</c:v>
                </c:pt>
                <c:pt idx="19">
                  <c:v>10.128206880484209</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10608.962106063647</c:v>
                </c:pt>
                <c:pt idx="13">
                  <c:v>10610.680598923198</c:v>
                </c:pt>
                <c:pt idx="14">
                  <c:v>10613.253777880629</c:v>
                </c:pt>
                <c:pt idx="15">
                  <c:v>10616.66411193798</c:v>
                </c:pt>
                <c:pt idx="16">
                  <c:v>10620.894724234297</c:v>
                </c:pt>
                <c:pt idx="17">
                  <c:v>10625.929359840749</c:v>
                </c:pt>
                <c:pt idx="18">
                  <c:v>10631.752355519131</c:v>
                </c:pt>
                <c:pt idx="19">
                  <c:v>10638.34861129833</c:v>
                </c:pt>
              </c:numCache>
            </c:numRef>
          </c:yVal>
          <c:smooth val="0"/>
          <c:extLst>
            <c:ext xmlns:c16="http://schemas.microsoft.com/office/drawing/2014/chart" uri="{C3380CC4-5D6E-409C-BE32-E72D297353CC}">
              <c16:uniqueId val="{00000002-DAE5-49F6-BC13-8A1F574488D8}"/>
            </c:ext>
          </c:extLst>
        </c:ser>
        <c:dLbls>
          <c:showLegendKey val="0"/>
          <c:showVal val="0"/>
          <c:showCatName val="0"/>
          <c:showSerName val="0"/>
          <c:showPercent val="0"/>
          <c:showBubbleSize val="0"/>
        </c:dLbls>
        <c:axId val="1772359839"/>
        <c:axId val="1766916079"/>
      </c:scatterChart>
      <c:valAx>
        <c:axId val="1772359839"/>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766916079"/>
        <c:crosses val="autoZero"/>
        <c:crossBetween val="midCat"/>
      </c:valAx>
      <c:valAx>
        <c:axId val="1766916079"/>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72359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29.862005784512515</c:v>
                </c:pt>
                <c:pt idx="3">
                  <c:v>36.687607106686805</c:v>
                </c:pt>
                <c:pt idx="4">
                  <c:v>43.513208428861098</c:v>
                </c:pt>
                <c:pt idx="5">
                  <c:v>50.338809751035392</c:v>
                </c:pt>
                <c:pt idx="6">
                  <c:v>57.164411073209685</c:v>
                </c:pt>
                <c:pt idx="7">
                  <c:v>63.990012395383978</c:v>
                </c:pt>
                <c:pt idx="8">
                  <c:v>70.815613717558264</c:v>
                </c:pt>
                <c:pt idx="9">
                  <c:v>77.641215039732558</c:v>
                </c:pt>
                <c:pt idx="10">
                  <c:v>84.466816361906851</c:v>
                </c:pt>
                <c:pt idx="11">
                  <c:v>91.292417684081144</c:v>
                </c:pt>
                <c:pt idx="12">
                  <c:v>98.118019006255437</c:v>
                </c:pt>
                <c:pt idx="13">
                  <c:v>104.94362032842973</c:v>
                </c:pt>
                <c:pt idx="14">
                  <c:v>111.76922165060402</c:v>
                </c:pt>
                <c:pt idx="15">
                  <c:v>118.59482297277832</c:v>
                </c:pt>
                <c:pt idx="16">
                  <c:v>125.42042429495261</c:v>
                </c:pt>
                <c:pt idx="17">
                  <c:v>132.24602561712689</c:v>
                </c:pt>
                <c:pt idx="18">
                  <c:v>139.07162693930118</c:v>
                </c:pt>
                <c:pt idx="19">
                  <c:v>145.89722826147548</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10855.741557412646</c:v>
                </c:pt>
                <c:pt idx="6">
                  <c:v>10875.183087858453</c:v>
                </c:pt>
                <c:pt idx="7">
                  <c:v>10915.770653877949</c:v>
                </c:pt>
                <c:pt idx="8">
                  <c:v>10973.198535066487</c:v>
                </c:pt>
                <c:pt idx="9">
                  <c:v>11044.35541768548</c:v>
                </c:pt>
                <c:pt idx="10">
                  <c:v>11126.919778008152</c:v>
                </c:pt>
                <c:pt idx="11">
                  <c:v>11219.113301445446</c:v>
                </c:pt>
                <c:pt idx="12">
                  <c:v>11319.543604079574</c:v>
                </c:pt>
                <c:pt idx="13">
                  <c:v>11427.100054031298</c:v>
                </c:pt>
                <c:pt idx="14">
                  <c:v>11540.882533952197</c:v>
                </c:pt>
                <c:pt idx="15">
                  <c:v>11660.151385548277</c:v>
                </c:pt>
                <c:pt idx="16">
                  <c:v>11784.29140051489</c:v>
                </c:pt>
                <c:pt idx="17">
                  <c:v>11912.785378211263</c:v>
                </c:pt>
                <c:pt idx="18">
                  <c:v>12045.194353370644</c:v>
                </c:pt>
                <c:pt idx="19">
                  <c:v>12181.142571441256</c:v>
                </c:pt>
              </c:numCache>
            </c:numRef>
          </c:yVal>
          <c:smooth val="0"/>
          <c:extLst>
            <c:ext xmlns:c16="http://schemas.microsoft.com/office/drawing/2014/chart" uri="{C3380CC4-5D6E-409C-BE32-E72D297353CC}">
              <c16:uniqueId val="{00000001-EF56-4C98-A612-0CDCD00DD19C}"/>
            </c:ext>
          </c:extLst>
        </c:ser>
        <c:ser>
          <c:idx val="1"/>
          <c:order val="1"/>
          <c:tx>
            <c:v>Gamma profile NLL — refined</c:v>
          </c:tx>
          <c:marker>
            <c:symbol val="plus"/>
            <c:size val="5"/>
          </c:marker>
          <c:xVal>
            <c:numRef>
              <c:f>Univariate!UV_Profile_GAMMA_S2_Axis</c:f>
              <c:numCache>
                <c:formatCode>0.0</c:formatCode>
                <c:ptCount val="20"/>
                <c:pt idx="0">
                  <c:v>43.513208428861098</c:v>
                </c:pt>
                <c:pt idx="1">
                  <c:v>44.231692778563655</c:v>
                </c:pt>
                <c:pt idx="2">
                  <c:v>44.950177128266212</c:v>
                </c:pt>
                <c:pt idx="3">
                  <c:v>45.668661477968769</c:v>
                </c:pt>
                <c:pt idx="4">
                  <c:v>46.387145827671326</c:v>
                </c:pt>
                <c:pt idx="5">
                  <c:v>47.105630177373882</c:v>
                </c:pt>
                <c:pt idx="6">
                  <c:v>47.824114527076439</c:v>
                </c:pt>
                <c:pt idx="7">
                  <c:v>48.542598876778996</c:v>
                </c:pt>
                <c:pt idx="8">
                  <c:v>49.261083226481553</c:v>
                </c:pt>
                <c:pt idx="9">
                  <c:v>49.97956757618411</c:v>
                </c:pt>
                <c:pt idx="10">
                  <c:v>50.698051925886666</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10857.710734477681</c:v>
                </c:pt>
                <c:pt idx="4">
                  <c:v>10856.477516131963</c:v>
                </c:pt>
                <c:pt idx="5">
                  <c:v>10855.598085070309</c:v>
                </c:pt>
                <c:pt idx="6">
                  <c:v>10855.061692648536</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EF56-4C98-A612-0CDCD00DD19C}"/>
            </c:ext>
          </c:extLst>
        </c:ser>
        <c:dLbls>
          <c:showLegendKey val="0"/>
          <c:showVal val="0"/>
          <c:showCatName val="0"/>
          <c:showSerName val="0"/>
          <c:showPercent val="0"/>
          <c:showBubbleSize val="0"/>
        </c:dLbls>
        <c:axId val="1772359375"/>
        <c:axId val="1766908399"/>
      </c:scatterChart>
      <c:valAx>
        <c:axId val="1772359375"/>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766908399"/>
        <c:crosses val="autoZero"/>
        <c:crossBetween val="midCat"/>
      </c:valAx>
      <c:valAx>
        <c:axId val="1766908399"/>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72359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999EC432-EDD1-EF2D-9344-309CB85DC5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2A9C3988-9F20-15BD-FCF1-90D7738869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1261B09D-C9CD-9B1B-F8BE-04C5330A72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A3B8C7F5-2AE2-633B-8218-E4801BF1F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F06A71AE-96A2-92F0-25A3-7A4B9C48E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A7D5A171-8CB3-4590-5F5E-8A7FD2E8B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5215AC78-AFF4-6AF7-213D-DF77A1E41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9178CA67-AC97-237C-973B-E0F3679F7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1EAF89E5-E9FC-7923-550D-81F0C0A9A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DC1B6927-C7E1-A0B5-6124-C3E4DAF317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D31C25D8-D521-3EFA-707D-3BE72C06F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32</xdr:row>
      <xdr:rowOff>0</xdr:rowOff>
    </xdr:from>
    <xdr:to>
      <xdr:col>76</xdr:col>
      <xdr:colOff>0</xdr:colOff>
      <xdr:row>53</xdr:row>
      <xdr:rowOff>0</xdr:rowOff>
    </xdr:to>
    <xdr:graphicFrame macro="">
      <xdr:nvGraphicFramePr>
        <xdr:cNvPr id="13" name="Chart 12">
          <a:extLst>
            <a:ext uri="{FF2B5EF4-FFF2-40B4-BE49-F238E27FC236}">
              <a16:creationId xmlns:a16="http://schemas.microsoft.com/office/drawing/2014/main" id="{D5246E74-DBC0-6BFD-D054-68674DFC7B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77</xdr:col>
      <xdr:colOff>0</xdr:colOff>
      <xdr:row>32</xdr:row>
      <xdr:rowOff>0</xdr:rowOff>
    </xdr:from>
    <xdr:to>
      <xdr:col>86</xdr:col>
      <xdr:colOff>0</xdr:colOff>
      <xdr:row>53</xdr:row>
      <xdr:rowOff>0</xdr:rowOff>
    </xdr:to>
    <xdr:graphicFrame macro="">
      <xdr:nvGraphicFramePr>
        <xdr:cNvPr id="14" name="Chart 13">
          <a:extLst>
            <a:ext uri="{FF2B5EF4-FFF2-40B4-BE49-F238E27FC236}">
              <a16:creationId xmlns:a16="http://schemas.microsoft.com/office/drawing/2014/main" id="{F4109B1E-D1EC-C098-49A1-A4CB82F75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694CB0-DBCA-46A0-83AD-5F6D024A2AA7}" name="LifeExpectancyData" displayName="LifeExpectancyData" ref="A1:W2939" totalsRowShown="0">
  <autoFilter ref="A1:W2939" xr:uid="{C0694CB0-DBCA-46A0-83AD-5F6D024A2AA7}"/>
  <tableColumns count="23">
    <tableColumn id="1" xr3:uid="{6081D0DC-64BF-43DC-B125-BED2898EEC37}" name="Country"/>
    <tableColumn id="2" xr3:uid="{DF18C0AA-9D2E-4481-8EED-2101F6D722D5}" name="Year"/>
    <tableColumn id="3" xr3:uid="{B9C450FD-906D-4E76-AEB1-C7E4E9702CD8}" name="Status"/>
    <tableColumn id="4" xr3:uid="{0E20AD3E-0D0E-44C3-B7E4-9714726B6FD6}" name="Life expectancy"/>
    <tableColumn id="5" xr3:uid="{39F0EE37-BE35-4989-90EF-D19FE7C00A8C}" name="Adult Mortality"/>
    <tableColumn id="6" xr3:uid="{362A71C5-F5CD-4CB3-8863-B12305D564E8}" name="infant deaths"/>
    <tableColumn id="7" xr3:uid="{CB7B9FA7-87C2-4C7B-81E1-90758EFDEE74}" name="Alcohol"/>
    <tableColumn id="8" xr3:uid="{FEE26660-03AB-4E70-9591-CC36C1C08924}" name="percentage expenditure"/>
    <tableColumn id="9" xr3:uid="{E604A0B8-E036-41DD-ABB2-881B0BC978D8}" name="Hepatitis B"/>
    <tableColumn id="10" xr3:uid="{5D296003-EB91-4314-B10A-584F4BDEA400}" name="Measles"/>
    <tableColumn id="11" xr3:uid="{C29D89CE-20F2-4C08-8E44-D4A7DFDBCE89}" name="BMI"/>
    <tableColumn id="12" xr3:uid="{C5C2AA05-F93F-4C84-B027-717974CABF1F}" name="under-five deaths"/>
    <tableColumn id="13" xr3:uid="{BAB4E4E0-D1A0-460A-9526-4DD8A799A563}" name="Polio"/>
    <tableColumn id="14" xr3:uid="{38C1628C-6902-4FDC-BAE1-00720241DA70}" name="Total expenditure"/>
    <tableColumn id="15" xr3:uid="{3D7AF14A-8B44-4BAB-9D9F-E309AE52F9CB}" name="Diphtheria"/>
    <tableColumn id="16" xr3:uid="{8C0EF990-B5BB-44D6-9D65-5D56E616567D}" name="HIV/AIDS"/>
    <tableColumn id="17" xr3:uid="{3AE35A5E-4B38-438E-AB25-60621A39A53F}" name="GDP"/>
    <tableColumn id="18" xr3:uid="{71FE2ABE-7A69-4F13-8A67-6353B2063633}" name="Population"/>
    <tableColumn id="19" xr3:uid="{6113FB15-AFF0-4F4D-AE25-8FA30EEDD2F3}" name="thinness 1-19 years"/>
    <tableColumn id="20" xr3:uid="{C17C2A3F-4462-4CDD-AF5D-41F14EC780DD}" name="thinness 5-9 years"/>
    <tableColumn id="21" xr3:uid="{65985001-B1C4-47D1-B530-6423DBCD810D}" name="Income composition of resources"/>
    <tableColumn id="22" xr3:uid="{722C08AA-069A-4948-A95E-16F5A51CEF50}" name="Schooling"/>
    <tableColumn id="23" xr3:uid="{1AEEA3E7-04CB-4729-BB99-19EE5973DFE8}"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FD44BA-7905-40F3-982D-EE0750BE6706}" name="LAMBDAFunctionsCatalog" displayName="LAMBDAFunctionsCatalog" ref="A1:G139" totalsRowShown="0" headerRowDxfId="17" dataDxfId="16">
  <autoFilter ref="A1:G139" xr:uid="{95FD44BA-7905-40F3-982D-EE0750BE6706}"/>
  <tableColumns count="7">
    <tableColumn id="1" xr3:uid="{66B8CFC9-2E80-44C7-B17B-563A07EE90C2}" name="Function Name" dataDxfId="15"/>
    <tableColumn id="2" xr3:uid="{2D31FBC6-3328-405C-873B-858718CF89AA}" name="Scope" dataDxfId="14"/>
    <tableColumn id="3" xr3:uid="{DDA2FBC8-325C-4972-B7C3-A27F252A52D2}" name="Definition" dataDxfId="13"/>
    <tableColumn id="4" xr3:uid="{1D9EA5FB-CB15-4B61-8B84-DE7EBEFA52F1}" name="Arguments" dataDxfId="12"/>
    <tableColumn id="5" xr3:uid="{C52C22FC-2CCE-4E2C-AEF4-E5BBB849160E}" name="Yields" dataDxfId="11"/>
    <tableColumn id="6" xr3:uid="{9C187819-0C84-4238-B88C-6C1F44EA5C76}" name="Plain-Language Summary" dataDxfId="10"/>
    <tableColumn id="7" xr3:uid="{B7F70104-7CFF-4408-871B-BC88C786B4C7}" name="Description"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53E45-1D7F-4502-A4DE-4E9E9C7BD5FA}">
  <sheetPr>
    <tabColor rgb="FFDCE6F1"/>
  </sheetPr>
  <dimension ref="A1:DD2941"/>
  <sheetViews>
    <sheetView tabSelected="1" workbookViewId="0">
      <pane xSplit="2" ySplit="3" topLeftCell="C4" activePane="bottomRight" state="frozen"/>
      <selection pane="topRight" activeCell="C1" sqref="C1"/>
      <selection pane="bottomLeft" activeCell="A4" sqref="A4"/>
      <selection pane="bottomRight" activeCell="U19" sqref="U19"/>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9.42578125" bestFit="1" customWidth="1"/>
    <col min="69" max="69" width="11" bestFit="1" customWidth="1"/>
    <col min="70" max="70" width="6.7109375" customWidth="1"/>
    <col min="71" max="71" width="10.28515625" bestFit="1" customWidth="1"/>
    <col min="72" max="72" width="10.85546875" bestFit="1" customWidth="1"/>
    <col min="73" max="73" width="4.28515625" bestFit="1" customWidth="1"/>
    <col min="74" max="74" width="4.5703125" bestFit="1" customWidth="1"/>
    <col min="75" max="75" width="9.28515625" bestFit="1" customWidth="1"/>
    <col min="76" max="76" width="5" bestFit="1" customWidth="1"/>
    <col min="77" max="77" width="2.7109375" customWidth="1"/>
    <col min="78" max="78" width="9.5703125" bestFit="1" customWidth="1"/>
    <col min="79" max="79" width="11" bestFit="1" customWidth="1"/>
    <col min="80" max="80" width="6.7109375" customWidth="1"/>
    <col min="81" max="81" width="10.28515625" bestFit="1" customWidth="1"/>
    <col min="82" max="82" width="10.85546875" bestFit="1" customWidth="1"/>
    <col min="83" max="83" width="4.5703125" bestFit="1" customWidth="1"/>
    <col min="84" max="84" width="5.5703125" bestFit="1" customWidth="1"/>
    <col min="85" max="85" width="9.28515625" bestFit="1" customWidth="1"/>
    <col min="86" max="86" width="5" bestFit="1" customWidth="1"/>
    <col min="87" max="87" width="2.7109375" customWidth="1"/>
    <col min="88" max="88" width="8.7109375" bestFit="1" customWidth="1"/>
    <col min="89" max="89" width="14.85546875" bestFit="1" customWidth="1"/>
    <col min="90" max="90" width="7.5703125" bestFit="1" customWidth="1"/>
    <col min="91" max="91" width="10.28515625" bestFit="1" customWidth="1"/>
    <col min="92" max="94" width="7.5703125" bestFit="1" customWidth="1"/>
    <col min="95" max="95" width="9.28515625" bestFit="1" customWidth="1"/>
    <col min="96" max="108" width="7.5703125" bestFit="1" customWidth="1"/>
  </cols>
  <sheetData>
    <row r="1" spans="1:108" ht="20.100000000000001" customHeight="1" x14ac:dyDescent="0.3">
      <c r="A1" s="3" t="s">
        <v>788</v>
      </c>
      <c r="U1" s="45" t="s">
        <v>803</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836</v>
      </c>
      <c r="BF1" s="45"/>
      <c r="BG1" s="45"/>
      <c r="BH1" s="45"/>
      <c r="BI1" s="45"/>
      <c r="BJ1" s="45"/>
      <c r="BK1" s="45"/>
      <c r="BL1" s="45"/>
      <c r="BM1" s="45"/>
      <c r="BN1" s="45"/>
      <c r="BP1" s="45" t="s">
        <v>1016</v>
      </c>
      <c r="BQ1" s="46"/>
      <c r="BR1" s="46"/>
      <c r="BS1" s="46"/>
      <c r="BT1" s="46"/>
      <c r="BU1" s="46"/>
      <c r="BV1" s="46"/>
      <c r="BW1" s="46"/>
      <c r="BX1" s="46"/>
      <c r="BZ1" s="45" t="s">
        <v>1021</v>
      </c>
      <c r="CA1" s="46"/>
      <c r="CB1" s="46"/>
      <c r="CC1" s="46"/>
      <c r="CD1" s="46"/>
      <c r="CE1" s="46"/>
      <c r="CF1" s="46"/>
      <c r="CG1" s="46"/>
      <c r="CH1" s="46"/>
      <c r="CJ1" s="45" t="s">
        <v>849</v>
      </c>
      <c r="CK1" s="46"/>
      <c r="CL1" s="46"/>
      <c r="CM1" s="46"/>
      <c r="CN1" s="46"/>
      <c r="CO1" s="46"/>
      <c r="CP1" s="46"/>
      <c r="CQ1" s="46"/>
      <c r="CR1" s="46"/>
      <c r="CS1" s="46"/>
      <c r="CT1" s="46"/>
      <c r="CU1" s="46"/>
      <c r="CV1" s="46"/>
      <c r="CW1" s="46"/>
      <c r="CX1" s="46"/>
      <c r="CY1" s="46"/>
      <c r="CZ1" s="46"/>
      <c r="DA1" s="46"/>
      <c r="DB1" s="46"/>
      <c r="DC1" s="46"/>
      <c r="DD1" s="46"/>
    </row>
    <row r="2" spans="1:108" ht="18" customHeight="1" x14ac:dyDescent="0.25">
      <c r="G2" s="45" t="s">
        <v>819</v>
      </c>
      <c r="H2" s="45"/>
      <c r="I2" s="45"/>
      <c r="J2" s="45"/>
      <c r="K2" s="45"/>
      <c r="L2" s="45"/>
      <c r="M2" s="45"/>
      <c r="N2" s="45"/>
      <c r="O2" s="45"/>
      <c r="P2" s="45"/>
      <c r="Q2" s="45"/>
      <c r="R2" s="45"/>
      <c r="S2" s="45"/>
      <c r="V2" s="4" t="s">
        <v>804</v>
      </c>
      <c r="W2" s="4" t="s">
        <v>805</v>
      </c>
      <c r="AH2" s="4" t="s">
        <v>804</v>
      </c>
      <c r="AI2" s="4" t="s">
        <v>817</v>
      </c>
      <c r="AT2" s="4" t="s">
        <v>804</v>
      </c>
      <c r="AU2" s="4" t="s">
        <v>818</v>
      </c>
      <c r="BP2" s="27" t="s">
        <v>839</v>
      </c>
      <c r="BQ2" s="27" t="s">
        <v>1017</v>
      </c>
      <c r="BS2" s="39" t="s">
        <v>841</v>
      </c>
      <c r="BT2" s="40" t="s">
        <v>1018</v>
      </c>
      <c r="BU2" s="40" t="s">
        <v>798</v>
      </c>
      <c r="BV2" s="40" t="s">
        <v>799</v>
      </c>
      <c r="BW2" s="40" t="s">
        <v>843</v>
      </c>
      <c r="BX2" s="41" t="s">
        <v>844</v>
      </c>
      <c r="BZ2" s="27" t="s">
        <v>839</v>
      </c>
      <c r="CA2" s="27" t="s">
        <v>1017</v>
      </c>
      <c r="CC2" s="39" t="s">
        <v>841</v>
      </c>
      <c r="CD2" s="40" t="s">
        <v>1018</v>
      </c>
      <c r="CE2" s="40" t="s">
        <v>798</v>
      </c>
      <c r="CF2" s="40" t="s">
        <v>799</v>
      </c>
      <c r="CG2" s="40" t="s">
        <v>843</v>
      </c>
      <c r="CH2" s="41" t="s">
        <v>844</v>
      </c>
      <c r="CJ2" s="27" t="s">
        <v>839</v>
      </c>
      <c r="CK2" s="27" t="s">
        <v>840</v>
      </c>
      <c r="CM2" s="39" t="s">
        <v>841</v>
      </c>
      <c r="CN2" s="40" t="s">
        <v>842</v>
      </c>
      <c r="CO2" s="40" t="s">
        <v>798</v>
      </c>
      <c r="CP2" s="40" t="s">
        <v>799</v>
      </c>
      <c r="CQ2" s="40" t="s">
        <v>843</v>
      </c>
      <c r="CR2" s="41" t="s">
        <v>844</v>
      </c>
    </row>
    <row r="3" spans="1:108" ht="18" customHeight="1" x14ac:dyDescent="0.25">
      <c r="A3" s="5" t="s">
        <v>789</v>
      </c>
      <c r="B3" s="4" t="s">
        <v>790</v>
      </c>
      <c r="D3" s="36" t="s">
        <v>791</v>
      </c>
      <c r="E3" s="37"/>
      <c r="V3" t="s">
        <v>816</v>
      </c>
      <c r="W3" s="10" cm="1">
        <f t="array" ref="W3">Number_Of_Histogram_Bins(UV_Data,W2,UV_Include)</f>
        <v>13</v>
      </c>
      <c r="AH3" t="s">
        <v>816</v>
      </c>
      <c r="AI3" s="10" cm="1">
        <f t="array" ref="AI3">Number_Of_Histogram_Bins(UV_Data,AI2,UV_Include)</f>
        <v>23</v>
      </c>
      <c r="AT3" t="s">
        <v>816</v>
      </c>
      <c r="AU3" s="10" cm="1">
        <f t="array" ref="AU3">Number_Of_Histogram_Bins(UV_Data,AU2,UV_Include)</f>
        <v>30</v>
      </c>
      <c r="BP3" s="28" cm="1">
        <f t="array" ref="BP3">IFERROR(_xlfn.TAKE(Grid_Argument_Minimum(UV_WB_S1),,1),"—")</f>
        <v>10608.526484786835</v>
      </c>
      <c r="BQ3" s="29">
        <v>20</v>
      </c>
      <c r="BS3" s="12" t="s">
        <v>845</v>
      </c>
      <c r="BT3" s="9" cm="1">
        <f t="array" ref="BT3">IFERROR(_xlfn.LET(_xlpm.x,_xlfn._xlws.SORT(_xlfn._xlws.FILTER(UV_Data,UV_Include)),_xlpm.n,ROWS(_xlpm.x),_xlpm.p,(_xlfn.SEQUENCE(_xlpm.n)-0.5)/_xlpm.n,SLOPE(LN(-LN(1-_xlpm.p)),LN(_xlpm.x))),2)</f>
        <v>8.6165342117552211</v>
      </c>
      <c r="BU3" s="6">
        <f>MAX(0.001,$BT$3/3)</f>
        <v>2.8721780705850737</v>
      </c>
      <c r="BV3" s="6">
        <f>$BT$3*3</f>
        <v>25.849602635265661</v>
      </c>
      <c r="BW3" s="9">
        <f>($BV$3-$BU$3)/($BQ$3-1)</f>
        <v>1.2093381349831889</v>
      </c>
      <c r="BX3" s="16" cm="1">
        <f t="array" ref="BX3">IFERROR(INDEX(UV_WB_S1_Axis,INDEX(Grid_Argument_Minimum(UV_WB_S1),1,2)),"—")</f>
        <v>8.9188687455010189</v>
      </c>
      <c r="BZ3" s="28" cm="1">
        <f t="array" ref="BZ3">IFERROR(_xlfn.TAKE(Grid_Argument_Minimum(UV_GAMMA_S1),,1),"—")</f>
        <v>10855.741557412646</v>
      </c>
      <c r="CA3" s="29">
        <v>20</v>
      </c>
      <c r="CC3" s="12" t="s">
        <v>847</v>
      </c>
      <c r="CD3" s="9" cm="1">
        <f t="array" ref="CD3">IFERROR(_xlfn.LET(_xlpm.x,_xlfn._xlws.FILTER(UV_Data,UV_Include),_xlpm.s,LN(AVERAGE(_xlpm.x))-AVERAGE(LN(_xlpm.x)),IF(_xlpm.s&lt;=0,1,(3-_xlpm.s+SQRT((_xlpm.s-3)^2+24*_xlpm.s))/(12*_xlpm.s))),1)</f>
        <v>48.632409420491811</v>
      </c>
      <c r="CE3" s="6">
        <f>MAX(0.001,$CD$3/3)</f>
        <v>16.210803140163936</v>
      </c>
      <c r="CF3" s="6">
        <f>$CD$3*3</f>
        <v>145.89722826147545</v>
      </c>
      <c r="CG3" s="9">
        <f>($CF$3-$CE$3)/($CA$3-1)</f>
        <v>6.8256013221742906</v>
      </c>
      <c r="CH3" s="16" cm="1">
        <f t="array" ref="CH3">IFERROR(INDEX(UV_GAMMA_S1_Axis,INDEX(Grid_Argument_Minimum(UV_GAMMA_S1),1,2)),"—")</f>
        <v>50.338809751035392</v>
      </c>
      <c r="CJ3" s="28" cm="1">
        <f t="array" ref="CJ3">IFERROR(_xlfn.TAKE(Grid_Argument_Minimum(UV_BETA_S1),,1),"—")</f>
        <v>10819.081957476315</v>
      </c>
      <c r="CK3" s="29">
        <v>20</v>
      </c>
      <c r="CM3" s="12" t="s">
        <v>850</v>
      </c>
      <c r="CN3" s="9">
        <v>1</v>
      </c>
      <c r="CO3" s="6">
        <v>0.2</v>
      </c>
      <c r="CP3" s="6">
        <v>50</v>
      </c>
      <c r="CQ3" s="9">
        <f>($CP$3-$CO$3)/($CK$3-1)</f>
        <v>2.6210526315789471</v>
      </c>
      <c r="CR3" s="16" cm="1">
        <f t="array" aca="1" ref="CR3:CR4" ca="1">Grid_Search_Optimum(UV_BETA_S1)</f>
        <v>5.4421052631578943</v>
      </c>
    </row>
    <row r="4" spans="1:108" ht="18" customHeight="1" x14ac:dyDescent="0.25">
      <c r="A4" s="6" cm="1">
        <f t="array" ref="A4:A2941">IF(LifeExpectancyData[Life expectancy]="","",LifeExpectancyData[Life expectancy])</f>
        <v>65</v>
      </c>
      <c r="B4" s="7" t="b" cm="1">
        <f t="array" ref="B4:B2941">ISNUMBER(LifeExpectancyData[Life expectancy])</f>
        <v>1</v>
      </c>
      <c r="D4" s="11" t="s">
        <v>793</v>
      </c>
      <c r="E4" s="15">
        <f>AVERAGE(_xlfn._xlws.FILTER(UV_Data,UV_Include))</f>
        <v>69.22493169398912</v>
      </c>
      <c r="G4" s="39" t="s">
        <v>820</v>
      </c>
      <c r="H4" s="40" t="s">
        <v>821</v>
      </c>
      <c r="I4" s="40" t="s">
        <v>792</v>
      </c>
      <c r="J4" s="40" t="s">
        <v>822</v>
      </c>
      <c r="K4" s="40" t="s">
        <v>792</v>
      </c>
      <c r="L4" s="40" t="s">
        <v>823</v>
      </c>
      <c r="M4" s="40" t="s">
        <v>792</v>
      </c>
      <c r="N4" s="40" t="s">
        <v>824</v>
      </c>
      <c r="O4" s="40" t="s">
        <v>825</v>
      </c>
      <c r="P4" s="40" t="s">
        <v>57</v>
      </c>
      <c r="Q4" s="40" t="s">
        <v>60</v>
      </c>
      <c r="R4" s="40" t="s">
        <v>826</v>
      </c>
      <c r="S4" s="41" t="s">
        <v>827</v>
      </c>
      <c r="U4" s="8" t="s">
        <v>806</v>
      </c>
      <c r="V4" s="8" t="s">
        <v>807</v>
      </c>
      <c r="W4" s="8" t="s">
        <v>801</v>
      </c>
      <c r="X4" s="8" t="s">
        <v>808</v>
      </c>
      <c r="Y4" s="8" t="s">
        <v>809</v>
      </c>
      <c r="Z4" s="8" t="s">
        <v>810</v>
      </c>
      <c r="AA4" s="8" t="s">
        <v>811</v>
      </c>
      <c r="AB4" s="8" t="s">
        <v>812</v>
      </c>
      <c r="AC4" s="8" t="s">
        <v>813</v>
      </c>
      <c r="AD4" s="8" t="s">
        <v>814</v>
      </c>
      <c r="AE4" s="8" t="s">
        <v>815</v>
      </c>
      <c r="AG4" s="8" t="s">
        <v>806</v>
      </c>
      <c r="AH4" s="8" t="s">
        <v>807</v>
      </c>
      <c r="AI4" s="8" t="s">
        <v>801</v>
      </c>
      <c r="AJ4" s="8" t="s">
        <v>808</v>
      </c>
      <c r="AK4" s="8" t="s">
        <v>809</v>
      </c>
      <c r="AL4" s="8" t="s">
        <v>810</v>
      </c>
      <c r="AM4" s="8" t="s">
        <v>811</v>
      </c>
      <c r="AN4" s="8" t="s">
        <v>812</v>
      </c>
      <c r="AO4" s="8" t="s">
        <v>813</v>
      </c>
      <c r="AP4" s="8" t="s">
        <v>814</v>
      </c>
      <c r="AQ4" s="8" t="s">
        <v>815</v>
      </c>
      <c r="AS4" s="8" t="s">
        <v>806</v>
      </c>
      <c r="AT4" s="8" t="s">
        <v>807</v>
      </c>
      <c r="AU4" s="8" t="s">
        <v>801</v>
      </c>
      <c r="AV4" s="8" t="s">
        <v>808</v>
      </c>
      <c r="AW4" s="8" t="s">
        <v>809</v>
      </c>
      <c r="AX4" s="8" t="s">
        <v>810</v>
      </c>
      <c r="AY4" s="8" t="s">
        <v>811</v>
      </c>
      <c r="AZ4" s="8" t="s">
        <v>812</v>
      </c>
      <c r="BA4" s="8" t="s">
        <v>813</v>
      </c>
      <c r="BB4" s="8" t="s">
        <v>814</v>
      </c>
      <c r="BC4" s="8" t="s">
        <v>815</v>
      </c>
      <c r="BE4" s="8" t="s">
        <v>837</v>
      </c>
      <c r="BF4" s="8" t="s">
        <v>838</v>
      </c>
      <c r="BG4" s="8" t="s">
        <v>808</v>
      </c>
      <c r="BH4" s="8" t="s">
        <v>809</v>
      </c>
      <c r="BI4" s="8" t="s">
        <v>810</v>
      </c>
      <c r="BJ4" s="8" t="s">
        <v>811</v>
      </c>
      <c r="BK4" s="8" t="s">
        <v>812</v>
      </c>
      <c r="BL4" s="8" t="s">
        <v>813</v>
      </c>
      <c r="BM4" s="8" t="s">
        <v>814</v>
      </c>
      <c r="BN4" s="8" t="s">
        <v>815</v>
      </c>
      <c r="BS4" s="13" t="s">
        <v>846</v>
      </c>
      <c r="BT4" s="22"/>
      <c r="BU4" s="22"/>
      <c r="BV4" s="22"/>
      <c r="BW4" s="22"/>
      <c r="BX4" s="35" cm="1">
        <f t="array" ref="BX4">IFERROR(((AVERAGE(_xlfn._xlws.FILTER(UV_Data,UV_Include)^$BX$3))^(1/$BX$3)),"—")</f>
        <v>73.152953637493198</v>
      </c>
      <c r="CC4" s="13" t="s">
        <v>848</v>
      </c>
      <c r="CD4" s="22"/>
      <c r="CE4" s="22"/>
      <c r="CF4" s="22"/>
      <c r="CG4" s="22"/>
      <c r="CH4" s="35">
        <f>IFERROR(($CH$3/AVERAGE(_xlfn._xlws.FILTER(UV_Data,UV_Include))),"—")</f>
        <v>0.72717745643375431</v>
      </c>
      <c r="CM4" s="12" t="s">
        <v>851</v>
      </c>
      <c r="CN4" s="9">
        <v>1</v>
      </c>
      <c r="CO4" s="6">
        <v>0.2</v>
      </c>
      <c r="CP4" s="6">
        <v>50</v>
      </c>
      <c r="CQ4" s="9">
        <f>($CP$4-$CO$4)/($CK$3-1)</f>
        <v>2.6210526315789471</v>
      </c>
      <c r="CR4" s="16">
        <f ca="1"/>
        <v>2.8210526315789473</v>
      </c>
    </row>
    <row r="5" spans="1:108" x14ac:dyDescent="0.25">
      <c r="A5" s="6">
        <v>59.9</v>
      </c>
      <c r="B5" s="7" t="b">
        <v>1</v>
      </c>
      <c r="D5" s="12" t="s">
        <v>794</v>
      </c>
      <c r="E5" s="16">
        <f>MEDIAN(_xlfn._xlws.FILTER(UV_Data,UV_Include))</f>
        <v>72.099999999999994</v>
      </c>
      <c r="G5" s="12" t="s">
        <v>808</v>
      </c>
      <c r="H5" t="s">
        <v>793</v>
      </c>
      <c r="I5" s="9">
        <f>AVERAGE(_xlfn._xlws.FILTER(UV_Data,UV_Include))</f>
        <v>69.22493169398912</v>
      </c>
      <c r="J5" t="s">
        <v>796</v>
      </c>
      <c r="K5" s="9">
        <f>_xlfn.STDEV.S(_xlfn._xlws.FILTER(UV_Data,UV_Include))</f>
        <v>9.5238674878241394</v>
      </c>
      <c r="M5" s="9"/>
      <c r="N5" s="38"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6.1437023691607271E-5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39.724935498961095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CJ5" s="42" cm="1">
        <f t="array" ref="CJ5">IFERROR(_xlfn.LET(_xlpm.d,_xlfn._xlws.FILTER(UV_Data,UV_Include),_xlpm.range_,MAX(_xlpm.d)-MIN(_xlpm.d),_xlpm.pad,_xlpm.range_*0.001,_xlpm.scale_,_xlpm.range_+2*_xlpm.pad,_xlpm.z,(_xlpm.d-MIN(_xlpm.d)+_xlpm.pad)/_xlpm.scale_,NLL_Beta(_xlpm.z,$CN$3,$CN$4)+COUNT(_xlpm.d)*LN(_xlpm.scale_)),1000000000000000)</f>
        <v>11614.24420563885</v>
      </c>
      <c r="CK5" s="43" cm="1">
        <f t="array" ref="CK5:DD5">_xlfn.SEQUENCE(1,$CK$3,$CO$3,$CQ$3)</f>
        <v>0.2</v>
      </c>
      <c r="CL5" s="43">
        <v>2.8210526315789473</v>
      </c>
      <c r="CM5" s="43">
        <v>5.4421052631578943</v>
      </c>
      <c r="CN5" s="43">
        <v>8.0631578947368414</v>
      </c>
      <c r="CO5" s="43">
        <v>10.684210526315788</v>
      </c>
      <c r="CP5" s="43">
        <v>13.305263157894736</v>
      </c>
      <c r="CQ5" s="43">
        <v>15.926315789473684</v>
      </c>
      <c r="CR5" s="43">
        <v>18.547368421052632</v>
      </c>
      <c r="CS5" s="43">
        <v>21.168421052631579</v>
      </c>
      <c r="CT5" s="43">
        <v>23.789473684210527</v>
      </c>
      <c r="CU5" s="43">
        <v>26.410526315789475</v>
      </c>
      <c r="CV5" s="43">
        <v>29.031578947368423</v>
      </c>
      <c r="CW5" s="43">
        <v>31.652631578947371</v>
      </c>
      <c r="CX5" s="43">
        <v>34.273684210526319</v>
      </c>
      <c r="CY5" s="43">
        <v>36.894736842105267</v>
      </c>
      <c r="CZ5" s="43">
        <v>39.515789473684215</v>
      </c>
      <c r="DA5" s="43">
        <v>42.136842105263163</v>
      </c>
      <c r="DB5" s="43">
        <v>44.757894736842111</v>
      </c>
      <c r="DC5" s="43">
        <v>47.378947368421059</v>
      </c>
      <c r="DD5" s="44">
        <v>50.000000000000007</v>
      </c>
    </row>
    <row r="6" spans="1:108" x14ac:dyDescent="0.25">
      <c r="A6" s="6">
        <v>59.9</v>
      </c>
      <c r="B6" s="7" t="b">
        <v>1</v>
      </c>
      <c r="D6" s="12" t="s">
        <v>795</v>
      </c>
      <c r="E6" s="16">
        <f>IFERROR(_xlfn.MODE.SNGL(_xlfn._xlws.FILTER(UV_Data,UV_Include)),"N/A")</f>
        <v>73</v>
      </c>
      <c r="G6" s="12" t="s">
        <v>809</v>
      </c>
      <c r="H6" t="s">
        <v>828</v>
      </c>
      <c r="I6" s="9" cm="1">
        <f t="array" ref="I6">AVERAGE(LN(_xlfn._xlws.FILTER(UV_Data,(UV_Include)*(ISNUMBER(UV_Data)))))</f>
        <v>4.2270447585350537</v>
      </c>
      <c r="J6" t="s">
        <v>829</v>
      </c>
      <c r="K6" s="9" cm="1">
        <f t="array" ref="K6">_xlfn.STDEV.S(LN(_xlfn._xlws.FILTER(UV_Data,(UV_Include)*(ISNUMBER(UV_Data)))))</f>
        <v>0.14706091907970009</v>
      </c>
      <c r="M6" s="9"/>
      <c r="N6" s="38"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1.5973408637198446E-4</v>
      </c>
      <c r="BA6" s="20">
        <v>4.8655569601531706E-3</v>
      </c>
      <c r="BB6" s="20">
        <f ca="1"/>
        <v>1.7443295306435088E-4</v>
      </c>
      <c r="BC6" s="20">
        <v>1.9861655428279559E-4</v>
      </c>
      <c r="BE6" s="20">
        <v>5.1229508196721314E-4</v>
      </c>
      <c r="BF6" s="9">
        <v>39</v>
      </c>
      <c r="BG6" s="9">
        <v>37.951541547725853</v>
      </c>
      <c r="BH6" s="9">
        <v>42.272758873331234</v>
      </c>
      <c r="BI6" s="9">
        <v>3.5472679071871405E-2</v>
      </c>
      <c r="BJ6" s="9">
        <v>31.874944244555284</v>
      </c>
      <c r="BK6" s="9">
        <v>41.162540251126202</v>
      </c>
      <c r="BL6" s="9">
        <v>37.244411870486125</v>
      </c>
      <c r="BM6" s="9">
        <f ca="1"/>
        <v>40.878993994238556</v>
      </c>
      <c r="BN6" s="9">
        <v>40.750595549102627</v>
      </c>
      <c r="BP6" s="45" t="s">
        <v>1020</v>
      </c>
      <c r="BQ6" s="46"/>
      <c r="BR6" s="46"/>
      <c r="BS6" s="46"/>
      <c r="BT6" s="46"/>
      <c r="BU6" s="46"/>
      <c r="BV6" s="46"/>
      <c r="BW6" s="46"/>
      <c r="BX6" s="46"/>
      <c r="BZ6" s="45" t="s">
        <v>1022</v>
      </c>
      <c r="CA6" s="46"/>
      <c r="CB6" s="46"/>
      <c r="CC6" s="46"/>
      <c r="CD6" s="46"/>
      <c r="CE6" s="46"/>
      <c r="CF6" s="46"/>
      <c r="CG6" s="46"/>
      <c r="CH6" s="46"/>
      <c r="CJ6" s="30" cm="1">
        <f t="array" ref="CJ6:CJ25">_xlfn.SEQUENCE($CK$3,1,$CO$4,$CQ$4)</f>
        <v>0.2</v>
      </c>
      <c r="CK6" s="38">
        <f t="dataTable" ref="CK6:DD25" dt2D="1" dtr="1" r1="CN3" r2="CN4"/>
        <v>14340.471252629957</v>
      </c>
      <c r="CL6" s="38">
        <v>15740.337115927236</v>
      </c>
      <c r="CM6" s="38">
        <v>19365.030179251276</v>
      </c>
      <c r="CN6" s="38">
        <v>23171.744285422938</v>
      </c>
      <c r="CO6" s="38">
        <v>27050.974795519174</v>
      </c>
      <c r="CP6" s="38">
        <v>30969.438284662352</v>
      </c>
      <c r="CQ6" s="38">
        <v>34912.532560588021</v>
      </c>
      <c r="CR6" s="38">
        <v>38872.540293145728</v>
      </c>
      <c r="CS6" s="38">
        <v>42844.883929440679</v>
      </c>
      <c r="CT6" s="38">
        <v>46826.624396189276</v>
      </c>
      <c r="CU6" s="38">
        <v>50815.761932549955</v>
      </c>
      <c r="CV6" s="38">
        <v>54810.874124129914</v>
      </c>
      <c r="CW6" s="38">
        <v>58810.913057196041</v>
      </c>
      <c r="CX6" s="38">
        <v>62815.084402550099</v>
      </c>
      <c r="CY6" s="38">
        <v>66822.771672957868</v>
      </c>
      <c r="CZ6" s="38">
        <v>70833.486803835694</v>
      </c>
      <c r="DA6" s="38">
        <v>74846.836789668101</v>
      </c>
      <c r="DB6" s="38">
        <v>78862.500496955327</v>
      </c>
      <c r="DC6" s="38">
        <v>82880.212142188364</v>
      </c>
      <c r="DD6" s="32">
        <v>86899.749260379685</v>
      </c>
    </row>
    <row r="7" spans="1:108" x14ac:dyDescent="0.25">
      <c r="A7" s="6">
        <v>59.5</v>
      </c>
      <c r="B7" s="7" t="b">
        <v>1</v>
      </c>
      <c r="D7" s="12" t="s">
        <v>796</v>
      </c>
      <c r="E7" s="16">
        <f>_xlfn.STDEV.S(_xlfn._xlws.FILTER(UV_Data,UV_Include))</f>
        <v>9.5238674878241394</v>
      </c>
      <c r="G7" s="12" t="s">
        <v>810</v>
      </c>
      <c r="H7" t="s">
        <v>830</v>
      </c>
      <c r="I7" s="9">
        <f>1/AVERAGE(_xlfn._xlws.FILTER(UV_Data,UV_Include))</f>
        <v>1.4445662502355797E-2</v>
      </c>
      <c r="K7" s="9"/>
      <c r="M7" s="9"/>
      <c r="N7" s="38"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9.0541839111310681E-4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v>1.8634755660562083E-3</v>
      </c>
      <c r="AZ7" s="20">
        <v>3.7746684752151696E-4</v>
      </c>
      <c r="BA7" s="20">
        <v>8.0456595484885741E-3</v>
      </c>
      <c r="BB7" s="20">
        <f ca="1"/>
        <v>6.8220631962686055E-4</v>
      </c>
      <c r="BC7" s="20">
        <v>7.3324162918561337E-4</v>
      </c>
      <c r="BE7" s="20">
        <v>8.5382513661202183E-4</v>
      </c>
      <c r="BF7" s="9">
        <v>41</v>
      </c>
      <c r="BG7" s="9">
        <v>39.349849874195414</v>
      </c>
      <c r="BH7" s="9">
        <v>43.195424799434171</v>
      </c>
      <c r="BI7" s="9">
        <v>5.9131234221489762E-2</v>
      </c>
      <c r="BJ7" s="9">
        <v>33.714000712843863</v>
      </c>
      <c r="BK7" s="9">
        <v>42.195741072247976</v>
      </c>
      <c r="BL7" s="9">
        <v>37.53456588956616</v>
      </c>
      <c r="BM7" s="9">
        <f ca="1"/>
        <v>41.543349070709397</v>
      </c>
      <c r="BN7" s="9">
        <v>41.419370473556505</v>
      </c>
      <c r="BP7" s="27" t="s">
        <v>839</v>
      </c>
      <c r="BQ7" s="27" t="s">
        <v>1017</v>
      </c>
      <c r="BS7" s="39" t="s">
        <v>841</v>
      </c>
      <c r="BT7" s="40" t="s">
        <v>1018</v>
      </c>
      <c r="BU7" s="40" t="s">
        <v>798</v>
      </c>
      <c r="BV7" s="40" t="s">
        <v>799</v>
      </c>
      <c r="BW7" s="40" t="s">
        <v>843</v>
      </c>
      <c r="BX7" s="41" t="s">
        <v>844</v>
      </c>
      <c r="BZ7" s="27" t="s">
        <v>839</v>
      </c>
      <c r="CA7" s="27" t="s">
        <v>1017</v>
      </c>
      <c r="CC7" s="39" t="s">
        <v>841</v>
      </c>
      <c r="CD7" s="40" t="s">
        <v>1018</v>
      </c>
      <c r="CE7" s="40" t="s">
        <v>798</v>
      </c>
      <c r="CF7" s="40" t="s">
        <v>799</v>
      </c>
      <c r="CG7" s="40" t="s">
        <v>843</v>
      </c>
      <c r="CH7" s="41" t="s">
        <v>844</v>
      </c>
      <c r="CJ7" s="30">
        <v>2.8210526315789473</v>
      </c>
      <c r="CK7" s="38">
        <v>20303.975108378356</v>
      </c>
      <c r="CL7" s="38">
        <v>11279.845716820055</v>
      </c>
      <c r="CM7" s="38">
        <v>10819.081957476315</v>
      </c>
      <c r="CN7" s="38">
        <v>11987.092563961711</v>
      </c>
      <c r="CO7" s="38">
        <v>13909.718209235067</v>
      </c>
      <c r="CP7" s="38">
        <v>16271.639432668027</v>
      </c>
      <c r="CQ7" s="38">
        <v>18921.820973144084</v>
      </c>
      <c r="CR7" s="38">
        <v>21775.930618259954</v>
      </c>
      <c r="CS7" s="38">
        <v>24782.008913563714</v>
      </c>
      <c r="CT7" s="38">
        <v>27905.748296252248</v>
      </c>
      <c r="CU7" s="38">
        <v>31123.298413845314</v>
      </c>
      <c r="CV7" s="38">
        <v>34417.402727471926</v>
      </c>
      <c r="CW7" s="38">
        <v>37775.170345890991</v>
      </c>
      <c r="CX7" s="38">
        <v>41186.716587394316</v>
      </c>
      <c r="CY7" s="38">
        <v>44644.294900411216</v>
      </c>
      <c r="CZ7" s="38">
        <v>48141.721243234017</v>
      </c>
      <c r="DA7" s="38">
        <v>51673.980076965556</v>
      </c>
      <c r="DB7" s="38">
        <v>55236.947254547835</v>
      </c>
      <c r="DC7" s="38">
        <v>58827.190498904456</v>
      </c>
      <c r="DD7" s="32">
        <v>62441.822771784064</v>
      </c>
    </row>
    <row r="8" spans="1:108" x14ac:dyDescent="0.25">
      <c r="A8" s="6">
        <v>59.2</v>
      </c>
      <c r="B8" s="7" t="b">
        <v>1</v>
      </c>
      <c r="D8" s="12" t="s">
        <v>797</v>
      </c>
      <c r="E8" s="16">
        <f>_xlfn.VAR.S(_xlfn._xlws.FILTER(UV_Data,UV_Include))</f>
        <v>90.704051925633692</v>
      </c>
      <c r="G8" s="12" t="s">
        <v>811</v>
      </c>
      <c r="H8" t="s">
        <v>831</v>
      </c>
      <c r="I8" s="9">
        <f>$BX$8</f>
        <v>9.1098168720773121</v>
      </c>
      <c r="J8" t="s">
        <v>832</v>
      </c>
      <c r="K8" s="9">
        <f>$BX$9</f>
        <v>73.221522019762418</v>
      </c>
      <c r="M8" s="9"/>
      <c r="N8" s="38"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2.2438464027102118E-3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v>2.6184507071318761E-3</v>
      </c>
      <c r="AZ8" s="20">
        <v>8.1719325966146889E-4</v>
      </c>
      <c r="BA8" s="20">
        <v>1.1225762136823979E-2</v>
      </c>
      <c r="BB8" s="20">
        <f ca="1"/>
        <v>1.6879193474229623E-3</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42.03414525210642</v>
      </c>
      <c r="BN8" s="9">
        <v>41.91501888567803</v>
      </c>
      <c r="BP8" s="28" cm="1">
        <f t="array" ref="BP8">IFERROR(_xlfn.TAKE(Grid_Argument_Minimum(UV_WB_S2),,1),"—")</f>
        <v>10608.116518765228</v>
      </c>
      <c r="BQ8" s="29">
        <v>20</v>
      </c>
      <c r="BS8" s="12" t="s">
        <v>845</v>
      </c>
      <c r="BT8" s="9">
        <f>$BX$3</f>
        <v>8.9188687455010189</v>
      </c>
      <c r="BU8" s="9">
        <f>MAX(0.001,$BX$3-$BW$3)</f>
        <v>7.7095306105178301</v>
      </c>
      <c r="BV8" s="9">
        <f>$BX$3+$BW$3</f>
        <v>10.128206880484207</v>
      </c>
      <c r="BW8" s="9">
        <f>($BV$8-$BU$8)/($BQ$8-1)</f>
        <v>0.12729875105086194</v>
      </c>
      <c r="BX8" s="16" cm="1">
        <f t="array" ref="BX8">IFERROR(INDEX(UV_WB_S2_Axis,INDEX(Grid_Argument_Minimum(UV_WB_S2),1,2)),"—")</f>
        <v>9.1098168720773121</v>
      </c>
      <c r="BZ8" s="28" cm="1">
        <f t="array" ref="BZ8">IFERROR(_xlfn.TAKE(Grid_Argument_Minimum(UV_GAMMA_S2),,1),"—")</f>
        <v>10854.858072737918</v>
      </c>
      <c r="CA8" s="29">
        <v>20</v>
      </c>
      <c r="CC8" s="12" t="s">
        <v>847</v>
      </c>
      <c r="CD8" s="9">
        <f>$CH$3</f>
        <v>50.338809751035392</v>
      </c>
      <c r="CE8" s="9">
        <f>MAX(0.001,$CH$3-$CG$3)</f>
        <v>43.513208428861098</v>
      </c>
      <c r="CF8" s="9">
        <f>$CH$3+$CG$3</f>
        <v>57.164411073209685</v>
      </c>
      <c r="CG8" s="9">
        <f>($CF$8-$CE$8)/($CA$8-1)</f>
        <v>0.71848434970255715</v>
      </c>
      <c r="CH8" s="16" cm="1">
        <f t="array" ref="CH8">IFERROR(INDEX(UV_GAMMA_S2_Axis,INDEX(Grid_Argument_Minimum(UV_GAMMA_S2),1,2)),"—")</f>
        <v>48.542598876778996</v>
      </c>
      <c r="CJ8" s="30">
        <v>5.4421052631578943</v>
      </c>
      <c r="CK8" s="38">
        <v>28492.30616415363</v>
      </c>
      <c r="CL8" s="38">
        <v>15382.719949927485</v>
      </c>
      <c r="CM8" s="38">
        <v>12283.252690897521</v>
      </c>
      <c r="CN8" s="38">
        <v>11494.658432560083</v>
      </c>
      <c r="CO8" s="38">
        <v>11860.74181212316</v>
      </c>
      <c r="CP8" s="38">
        <v>12929.750300106485</v>
      </c>
      <c r="CQ8" s="38">
        <v>14474.03375314072</v>
      </c>
      <c r="CR8" s="38">
        <v>16361.878057265294</v>
      </c>
      <c r="CS8" s="38">
        <v>18509.955268508944</v>
      </c>
      <c r="CT8" s="38">
        <v>20862.107232430051</v>
      </c>
      <c r="CU8" s="38">
        <v>23378.649472069381</v>
      </c>
      <c r="CV8" s="38">
        <v>26030.482471049421</v>
      </c>
      <c r="CW8" s="38">
        <v>28795.624985617826</v>
      </c>
      <c r="CX8" s="38">
        <v>31657.062269730057</v>
      </c>
      <c r="CY8" s="38">
        <v>34601.351794691858</v>
      </c>
      <c r="CZ8" s="38">
        <v>37617.686985413893</v>
      </c>
      <c r="DA8" s="38">
        <v>40697.249289440275</v>
      </c>
      <c r="DB8" s="38">
        <v>43832.748066146174</v>
      </c>
      <c r="DC8" s="38">
        <v>47018.086465191154</v>
      </c>
      <c r="DD8" s="32">
        <v>50248.114000739428</v>
      </c>
    </row>
    <row r="9" spans="1:108" x14ac:dyDescent="0.25">
      <c r="A9" s="6">
        <v>58.8</v>
      </c>
      <c r="B9" s="7" t="b">
        <v>1</v>
      </c>
      <c r="D9" s="12" t="s">
        <v>798</v>
      </c>
      <c r="E9" s="16">
        <f>MIN(_xlfn._xlws.FILTER(UV_Data,UV_Include))</f>
        <v>36.299999999999997</v>
      </c>
      <c r="G9" s="12" t="s">
        <v>812</v>
      </c>
      <c r="H9" t="s">
        <v>831</v>
      </c>
      <c r="I9" s="9">
        <f>$CH$8</f>
        <v>48.542598876778996</v>
      </c>
      <c r="J9" t="s">
        <v>833</v>
      </c>
      <c r="K9" s="9">
        <f>$CH$9</f>
        <v>0.70123000036118499</v>
      </c>
      <c r="M9" s="9"/>
      <c r="N9" s="38"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67.878464819460532</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4.9068230992393019E-3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1.6322063757220194E-3</v>
      </c>
      <c r="BA9" s="20">
        <v>1.4405864725159381E-2</v>
      </c>
      <c r="BB9" s="20">
        <f ca="1"/>
        <v>3.294650567940198E-3</v>
      </c>
      <c r="BC9" s="20">
        <v>3.318319135634839E-3</v>
      </c>
      <c r="BE9" s="20">
        <v>1.5368852459016393E-3</v>
      </c>
      <c r="BF9" s="9">
        <v>42.3</v>
      </c>
      <c r="BG9" s="9">
        <v>41.0317842224283</v>
      </c>
      <c r="BH9" s="9">
        <v>44.331959010848585</v>
      </c>
      <c r="BI9" s="9">
        <v>0.10647261523839377</v>
      </c>
      <c r="BJ9" s="9">
        <v>35.962368281061224</v>
      </c>
      <c r="BK9" s="9">
        <v>43.462205996792605</v>
      </c>
      <c r="BL9" s="9">
        <v>37.974348420512008</v>
      </c>
      <c r="BM9" s="9">
        <f ca="1"/>
        <v>42.431395240991215</v>
      </c>
      <c r="BN9" s="9">
        <v>42.317072757750395</v>
      </c>
      <c r="BS9" s="13" t="s">
        <v>846</v>
      </c>
      <c r="BT9" s="22"/>
      <c r="BU9" s="22"/>
      <c r="BV9" s="22"/>
      <c r="BW9" s="22"/>
      <c r="BX9" s="35" cm="1">
        <f t="array" ref="BX9">IFERROR(((AVERAGE(_xlfn._xlws.FILTER(UV_Data,UV_Include)^$BX$8))^(1/$BX$8)),"—")</f>
        <v>73.221522019762418</v>
      </c>
      <c r="CC9" s="13" t="s">
        <v>848</v>
      </c>
      <c r="CD9" s="22"/>
      <c r="CE9" s="22"/>
      <c r="CF9" s="22"/>
      <c r="CG9" s="22"/>
      <c r="CH9" s="35">
        <f>IFERROR(($CH$8/AVERAGE(_xlfn._xlws.FILTER(UV_Data,UV_Include))),"—")</f>
        <v>0.70123000036118499</v>
      </c>
      <c r="CJ9" s="30">
        <v>8.0631578947368414</v>
      </c>
      <c r="CK9" s="38">
        <v>36862.658262776342</v>
      </c>
      <c r="CL9" s="38">
        <v>21114.368548864077</v>
      </c>
      <c r="CM9" s="38">
        <v>16058.296425011267</v>
      </c>
      <c r="CN9" s="38">
        <v>13713.159900963539</v>
      </c>
      <c r="CO9" s="38">
        <v>12786.330545076991</v>
      </c>
      <c r="CP9" s="38">
        <v>12749.440945618464</v>
      </c>
      <c r="CQ9" s="38">
        <v>13327.459057661421</v>
      </c>
      <c r="CR9" s="38">
        <v>14357.302277725978</v>
      </c>
      <c r="CS9" s="38">
        <v>15733.792070202246</v>
      </c>
      <c r="CT9" s="38">
        <v>17384.936156169548</v>
      </c>
      <c r="CU9" s="38">
        <v>19259.207081162338</v>
      </c>
      <c r="CV9" s="38">
        <v>21318.414976291584</v>
      </c>
      <c r="CW9" s="38">
        <v>23533.448533468891</v>
      </c>
      <c r="CX9" s="38">
        <v>25881.597029526056</v>
      </c>
      <c r="CY9" s="38">
        <v>28344.795402386935</v>
      </c>
      <c r="CZ9" s="38">
        <v>30908.434063404144</v>
      </c>
      <c r="DA9" s="38">
        <v>33560.527966554335</v>
      </c>
      <c r="DB9" s="38">
        <v>36291.121897948397</v>
      </c>
      <c r="DC9" s="38">
        <v>39091.855559662756</v>
      </c>
      <c r="DD9" s="32">
        <v>41955.639449995695</v>
      </c>
    </row>
    <row r="10" spans="1:108" x14ac:dyDescent="0.25">
      <c r="A10" s="6">
        <v>58.6</v>
      </c>
      <c r="B10" s="7" t="b">
        <v>1</v>
      </c>
      <c r="D10" s="12" t="s">
        <v>799</v>
      </c>
      <c r="E10" s="16">
        <f>MAX(_xlfn._xlws.FILTER(UV_Data,UV_Include))</f>
        <v>89</v>
      </c>
      <c r="G10" s="12" t="s">
        <v>813</v>
      </c>
      <c r="H10" t="s">
        <v>798</v>
      </c>
      <c r="I10" s="9">
        <f>_xlfn.LET(_xlpm.d,_xlfn._xlws.FILTER(UV_Data,UV_Include),MIN(_xlpm.d)-(MAX(_xlpm.d)-MIN(_xlpm.d))*0.001)</f>
        <v>36.247299999999996</v>
      </c>
      <c r="J10" t="s">
        <v>795</v>
      </c>
      <c r="K10" s="9">
        <f>IFERROR(_xlfn.MODE.SNGL(_xlfn._xlws.FILTER(UV_Data,UV_Include)),MEDIAN(_xlfn._xlws.FILTER(UV_Data,UV_Include)))</f>
        <v>73</v>
      </c>
      <c r="L10" t="s">
        <v>799</v>
      </c>
      <c r="M10" s="9">
        <f>_xlfn.LET(_xlpm.d,_xlfn._xlws.FILTER(UV_Data,UV_Include),MAX(_xlpm.d)+(MAX(_xlpm.d)-MIN(_xlpm.d))*0.001)</f>
        <v>89.052700000000002</v>
      </c>
      <c r="N10" s="38"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9.5803664201825553E-3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3.0263597430125917E-3</v>
      </c>
      <c r="BA10" s="20">
        <v>1.7585967313494787E-2</v>
      </c>
      <c r="BB10" s="20">
        <f ca="1"/>
        <v>5.563049398023997E-3</v>
      </c>
      <c r="BC10" s="20">
        <v>5.4917652636835863E-3</v>
      </c>
      <c r="BE10" s="20">
        <v>1.878415300546448E-3</v>
      </c>
      <c r="BF10" s="9">
        <v>43.1</v>
      </c>
      <c r="BG10" s="9">
        <v>41.625817161110888</v>
      </c>
      <c r="BH10" s="9">
        <v>44.740470916542257</v>
      </c>
      <c r="BI10" s="9">
        <v>0.13015545217618615</v>
      </c>
      <c r="BJ10" s="9">
        <v>36.764025517790984</v>
      </c>
      <c r="BK10" s="9">
        <v>43.915726066288883</v>
      </c>
      <c r="BL10" s="9">
        <v>38.156623868538084</v>
      </c>
      <c r="BM10" s="9">
        <f ca="1"/>
        <v>42.768952057579561</v>
      </c>
      <c r="BN10" s="9">
        <v>42.659275503007621</v>
      </c>
      <c r="CJ10" s="30">
        <v>10.684210526315788</v>
      </c>
      <c r="CK10" s="38">
        <v>45305.526765323943</v>
      </c>
      <c r="CL10" s="38">
        <v>27600.632186588562</v>
      </c>
      <c r="CM10" s="38">
        <v>20988.017797025474</v>
      </c>
      <c r="CN10" s="38">
        <v>17349.968537528155</v>
      </c>
      <c r="CO10" s="38">
        <v>15317.24109419977</v>
      </c>
      <c r="CP10" s="38">
        <v>14314.08615374998</v>
      </c>
      <c r="CQ10" s="38">
        <v>14034.103181732913</v>
      </c>
      <c r="CR10" s="38">
        <v>14292.358983030026</v>
      </c>
      <c r="CS10" s="38">
        <v>14967.840897552524</v>
      </c>
      <c r="CT10" s="38">
        <v>15976.713668873284</v>
      </c>
      <c r="CU10" s="38">
        <v>17258.359490015358</v>
      </c>
      <c r="CV10" s="38">
        <v>18767.4584277535</v>
      </c>
      <c r="CW10" s="38">
        <v>20469.2031968757</v>
      </c>
      <c r="CX10" s="38">
        <v>22336.260540831958</v>
      </c>
      <c r="CY10" s="38">
        <v>24346.762383988083</v>
      </c>
      <c r="CZ10" s="38">
        <v>26482.932644128749</v>
      </c>
      <c r="DA10" s="38">
        <v>28730.121701967299</v>
      </c>
      <c r="DB10" s="38">
        <v>31076.110896030586</v>
      </c>
      <c r="DC10" s="38">
        <v>33510.60091252951</v>
      </c>
      <c r="DD10" s="32">
        <v>36024.82847064652</v>
      </c>
    </row>
    <row r="11" spans="1:108" x14ac:dyDescent="0.25">
      <c r="A11" s="6">
        <v>58.1</v>
      </c>
      <c r="B11" s="7" t="b">
        <v>1</v>
      </c>
      <c r="D11" s="12" t="s">
        <v>800</v>
      </c>
      <c r="E11" s="16">
        <f>_xlfn.LET(_xlpm.d,_xlfn._xlws.FILTER(UV_Data,UV_Include),MAX(_xlpm.d)-MIN(_xlpm.d))</f>
        <v>52.7</v>
      </c>
      <c r="G11" s="12" t="s">
        <v>814</v>
      </c>
      <c r="H11" t="s">
        <v>834</v>
      </c>
      <c r="I11" s="9">
        <f ca="1">$CR$29</f>
        <v>3.9246537396121877</v>
      </c>
      <c r="J11" t="s">
        <v>835</v>
      </c>
      <c r="K11" s="9">
        <f ca="1">$CR$30</f>
        <v>2.4072022160664814</v>
      </c>
      <c r="M11" s="9"/>
      <c r="N11" s="38"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0">
        <v>2</v>
      </c>
      <c r="P11" s="9" cm="1">
        <f t="array" aca="1" ref="P11" ca="1">GoF_AIC($N$11,$O$11)</f>
        <v>21356.312517379305</v>
      </c>
      <c r="Q11" s="9" cm="1">
        <f t="array" aca="1" ref="Q11" ca="1">GoF_BIC($N$11,$O$11,UV_n)</f>
        <v>21368.276667129467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1.6871929703694659E-2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5.2378679234634596E-3</v>
      </c>
      <c r="BA11" s="20">
        <v>2.0766069901830178E-2</v>
      </c>
      <c r="BB11" s="20">
        <f ca="1"/>
        <v>8.5151833680132665E-3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43.06463260414062</v>
      </c>
      <c r="BN11" s="9">
        <v>42.959421830010612</v>
      </c>
      <c r="BP11" s="39" t="s">
        <v>845</v>
      </c>
      <c r="BQ11" s="41" t="s">
        <v>1019</v>
      </c>
      <c r="BS11" s="39" t="s">
        <v>845</v>
      </c>
      <c r="BT11" s="41" t="s">
        <v>1019</v>
      </c>
      <c r="BZ11" s="39" t="s">
        <v>847</v>
      </c>
      <c r="CA11" s="41" t="s">
        <v>1019</v>
      </c>
      <c r="CC11" s="39" t="s">
        <v>847</v>
      </c>
      <c r="CD11" s="41" t="s">
        <v>1019</v>
      </c>
      <c r="CJ11" s="30">
        <v>13.305263157894736</v>
      </c>
      <c r="CK11" s="38">
        <v>53787.628246918175</v>
      </c>
      <c r="CL11" s="38">
        <v>34526.191402472687</v>
      </c>
      <c r="CM11" s="38">
        <v>26620.664277460048</v>
      </c>
      <c r="CN11" s="38">
        <v>21876.716930520859</v>
      </c>
      <c r="CO11" s="38">
        <v>18877.724146201195</v>
      </c>
      <c r="CP11" s="38">
        <v>17016.568121691358</v>
      </c>
      <c r="CQ11" s="38">
        <v>15964.997730906849</v>
      </c>
      <c r="CR11" s="38">
        <v>15522.24565425019</v>
      </c>
      <c r="CS11" s="38">
        <v>15555.456254126137</v>
      </c>
      <c r="CT11" s="38">
        <v>15971.703921596189</v>
      </c>
      <c r="CU11" s="38">
        <v>16703.240785347112</v>
      </c>
      <c r="CV11" s="38">
        <v>17699.050935030216</v>
      </c>
      <c r="CW11" s="38">
        <v>18919.70455205148</v>
      </c>
      <c r="CX11" s="38">
        <v>20334.065366302908</v>
      </c>
      <c r="CY11" s="38">
        <v>21917.098808582625</v>
      </c>
      <c r="CZ11" s="38">
        <v>23648.364223411572</v>
      </c>
      <c r="DA11" s="38">
        <v>25510.948543919287</v>
      </c>
      <c r="DB11" s="38">
        <v>27490.694092767182</v>
      </c>
      <c r="DC11" s="38">
        <v>29575.627777050038</v>
      </c>
      <c r="DD11" s="32">
        <v>31755.531494142499</v>
      </c>
    </row>
    <row r="12" spans="1:108" x14ac:dyDescent="0.25">
      <c r="A12" s="6">
        <v>57.5</v>
      </c>
      <c r="B12" s="7" t="b">
        <v>1</v>
      </c>
      <c r="D12" s="12" t="s">
        <v>246</v>
      </c>
      <c r="E12" s="16" cm="1">
        <f t="array" ref="E12">INDEX(Skewness(UV_Data,UV_Include),1)</f>
        <v>-0.6386047358773721</v>
      </c>
      <c r="G12" s="13" t="s">
        <v>815</v>
      </c>
      <c r="H12" s="21" t="s">
        <v>798</v>
      </c>
      <c r="I12" s="22">
        <f>_xlfn.LET(_xlpm.d,_xlfn._xlws.FILTER(UV_Data,UV_Include),MIN(_xlpm.d)-(MAX(_xlpm.d)-MIN(_xlpm.d))*0.001)</f>
        <v>36.247299999999996</v>
      </c>
      <c r="J12" s="21" t="s">
        <v>795</v>
      </c>
      <c r="K12" s="22">
        <f>IFERROR(_xlfn.MODE.SNGL(_xlfn._xlws.FILTER(UV_Data,UV_Include)),MEDIAN(_xlfn._xlws.FILTER(UV_Data,UV_Include)))</f>
        <v>73</v>
      </c>
      <c r="L12" s="21" t="s">
        <v>799</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0.16198833601776352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2.7040006502989759E-2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1.2137756381806496E-2</v>
      </c>
      <c r="BC12" s="20">
        <v>1.1664949493637965E-2</v>
      </c>
      <c r="BE12" s="20">
        <v>2.5614754098360654E-3</v>
      </c>
      <c r="BF12" s="9">
        <v>43.5</v>
      </c>
      <c r="BG12" s="9">
        <v>42.565728570449522</v>
      </c>
      <c r="BH12" s="9">
        <v>45.394544746140596</v>
      </c>
      <c r="BI12" s="9">
        <v>0.17754544662938598</v>
      </c>
      <c r="BJ12" s="9">
        <v>38.038682035769931</v>
      </c>
      <c r="BK12" s="9">
        <v>44.639985986433558</v>
      </c>
      <c r="BL12" s="9">
        <v>38.476909923578944</v>
      </c>
      <c r="BM12" s="9">
        <f ca="1"/>
        <v>43.329080510973299</v>
      </c>
      <c r="BN12" s="9">
        <v>43.228158804532598</v>
      </c>
      <c r="BP12" s="30" cm="1">
        <f t="array" ref="BP12:BP31">_xlfn.SEQUENCE($BQ$3,1,$BU$3,$BW$3)</f>
        <v>2.8721780705850737</v>
      </c>
      <c r="BQ12" s="32" cm="1">
        <f t="array" ref="BQ12">IFERROR(_xlfn.LET(_xlpm.x,_xlfn._xlws.FILTER(UV_Data,UV_Include),_xlpm.p,$BP$12,NLL_Weibull(_xlpm.x,_xlpm.p,((AVERAGE(_xlpm.x^_xlpm.p))^(1/_xlpm.p)))),1000000000000000)</f>
        <v>12443.894335552821</v>
      </c>
      <c r="BS12" s="30" cm="1">
        <f t="array" ref="BS12:BS31">_xlfn.SEQUENCE($BQ$8,1,$BU$8,$BW$8)</f>
        <v>7.7095306105178301</v>
      </c>
      <c r="BT12" s="32" cm="1">
        <f t="array" ref="BT12">IFERROR(_xlfn.LET(_xlpm.x,_xlfn._xlws.FILTER(UV_Data,UV_Include),_xlpm.p,$BS$12,NLL_Weibull(_xlpm.x,_xlpm.p,((AVERAGE(_xlpm.x^_xlpm.p))^(1/_xlpm.p)))),1000000000000000)</f>
        <v>10662.450684304096</v>
      </c>
      <c r="BZ12" s="30" cm="1">
        <f t="array" ref="BZ12:BZ31">_xlfn.SEQUENCE($CA$3,1,$CE$3,$CG$3)</f>
        <v>16.210803140163936</v>
      </c>
      <c r="CA12" s="32" cm="1">
        <f t="array" ref="CA12">IFERROR(_xlfn.LET(_xlpm.x,_xlfn._xlws.FILTER(UV_Data,UV_Include),_xlpm.p,$BZ$12,NLL_Gamma(_xlpm.x,_xlpm.p,(_xlpm.p/AVERAGE(_xlpm.x)))),1000000000000000)</f>
        <v>11493.923143269343</v>
      </c>
      <c r="CC12" s="30" cm="1">
        <f t="array" ref="CC12:CC31">_xlfn.SEQUENCE($CA$8,1,$CE$8,$CG$8)</f>
        <v>43.513208428861098</v>
      </c>
      <c r="CD12" s="32" cm="1">
        <f t="array" ref="CD12">IFERROR(_xlfn.LET(_xlpm.x,_xlfn._xlws.FILTER(UV_Data,UV_Include),_xlpm.p,$CC$12,NLL_Gamma(_xlpm.x,_xlpm.p,(_xlpm.p/AVERAGE(_xlpm.x)))),1000000000000000)</f>
        <v>10863.648500146539</v>
      </c>
      <c r="CJ12" s="30">
        <v>15.926315789473684</v>
      </c>
      <c r="CK12" s="38">
        <v>62294.360515295106</v>
      </c>
      <c r="CL12" s="38">
        <v>41740.010935399987</v>
      </c>
      <c r="CM12" s="38">
        <v>32728.585722945496</v>
      </c>
      <c r="CN12" s="38">
        <v>27018.373035014982</v>
      </c>
      <c r="CO12" s="38">
        <v>23161.379166635314</v>
      </c>
      <c r="CP12" s="38">
        <v>20528.635723358013</v>
      </c>
      <c r="CQ12" s="38">
        <v>18776.057454619717</v>
      </c>
      <c r="CR12" s="38">
        <v>17691.034063316565</v>
      </c>
      <c r="CS12" s="38">
        <v>17131.619559341751</v>
      </c>
      <c r="CT12" s="38">
        <v>16997.758269420679</v>
      </c>
      <c r="CU12" s="38">
        <v>17216.006345116548</v>
      </c>
      <c r="CV12" s="38">
        <v>17730.725342698774</v>
      </c>
      <c r="CW12" s="38">
        <v>18498.682430015215</v>
      </c>
      <c r="CX12" s="38">
        <v>19485.574843390215</v>
      </c>
      <c r="CY12" s="38">
        <v>20663.703440358171</v>
      </c>
      <c r="CZ12" s="38">
        <v>22010.364117856334</v>
      </c>
      <c r="DA12" s="38">
        <v>23506.704793148761</v>
      </c>
      <c r="DB12" s="38">
        <v>25136.894009780579</v>
      </c>
      <c r="DC12" s="38">
        <v>26887.50385303891</v>
      </c>
      <c r="DD12" s="32">
        <v>28747.043750817014</v>
      </c>
    </row>
    <row r="13" spans="1:108"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0.15619320810649545</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3.9745822858930989E-2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1.3008266938490505E-2</v>
      </c>
      <c r="BA13" s="20">
        <v>2.7126275078500989E-2</v>
      </c>
      <c r="BB13" s="20">
        <f ca="1"/>
        <v>1.6385034640497821E-2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43.56921044012168</v>
      </c>
      <c r="BN13" s="9">
        <v>43.472412289174905</v>
      </c>
      <c r="BP13" s="30">
        <v>4.0815162055682626</v>
      </c>
      <c r="BQ13" s="32" cm="1">
        <f t="array" ref="BQ13">IFERROR(_xlfn.LET(_xlpm.x,_xlfn._xlws.FILTER(UV_Data,UV_Include),_xlpm.p,$BP$13,NLL_Weibull(_xlpm.x,_xlpm.p,((AVERAGE(_xlpm.x^_xlpm.p))^(1/_xlpm.p)))),1000000000000000)</f>
        <v>11623.15241023911</v>
      </c>
      <c r="BS13" s="30">
        <v>7.8368293615686921</v>
      </c>
      <c r="BT13" s="32" cm="1">
        <f t="array" ref="BT13">IFERROR(_xlfn.LET(_xlpm.x,_xlfn._xlws.FILTER(UV_Data,UV_Include),_xlpm.p,$BS$13,NLL_Weibull(_xlpm.x,_xlpm.p,((AVERAGE(_xlpm.x^_xlpm.p))^(1/_xlpm.p)))),1000000000000000)</f>
        <v>10652.252569659937</v>
      </c>
      <c r="BZ13" s="30">
        <v>23.036404462338226</v>
      </c>
      <c r="CA13" s="32" cm="1">
        <f t="array" ref="CA13">IFERROR(_xlfn.LET(_xlpm.x,_xlfn._xlws.FILTER(UV_Data,UV_Include),_xlpm.p,$BZ$13,NLL_Gamma(_xlpm.x,_xlpm.p,(_xlpm.p/AVERAGE(_xlpm.x)))),1000000000000000)</f>
        <v>11181.193570712745</v>
      </c>
      <c r="CC13" s="30">
        <v>44.231692778563655</v>
      </c>
      <c r="CD13" s="32" cm="1">
        <f t="array" ref="CD13">IFERROR(_xlfn.LET(_xlpm.x,_xlfn._xlws.FILTER(UV_Data,UV_Include),_xlpm.p,$CC$13,NLL_Gamma(_xlpm.x,_xlpm.p,(_xlpm.p/AVERAGE(_xlpm.x)))),1000000000000000)</f>
        <v>10861.284126979699</v>
      </c>
      <c r="CJ13" s="30">
        <v>18.547368421052632</v>
      </c>
      <c r="CK13" s="38">
        <v>70818.006240303803</v>
      </c>
      <c r="CL13" s="38">
        <v>49157.758572967126</v>
      </c>
      <c r="CM13" s="38">
        <v>39180.068019521306</v>
      </c>
      <c r="CN13" s="38">
        <v>32611.854247530737</v>
      </c>
      <c r="CO13" s="38">
        <v>27983.272960383609</v>
      </c>
      <c r="CP13" s="38">
        <v>24649.521639152634</v>
      </c>
      <c r="CQ13" s="38">
        <v>22254.672055767755</v>
      </c>
      <c r="CR13" s="38">
        <v>20577.023560613845</v>
      </c>
      <c r="CS13" s="38">
        <v>19467.500099247838</v>
      </c>
      <c r="CT13" s="38">
        <v>18820.350021271766</v>
      </c>
      <c r="CU13" s="38">
        <v>18557.506944866691</v>
      </c>
      <c r="CV13" s="38">
        <v>18619.529412744017</v>
      </c>
      <c r="CW13" s="38">
        <v>18960.018099184104</v>
      </c>
      <c r="CX13" s="38">
        <v>19542.00566724738</v>
      </c>
      <c r="CY13" s="38">
        <v>20335.529526884537</v>
      </c>
      <c r="CZ13" s="38">
        <v>21315.946559167394</v>
      </c>
      <c r="DA13" s="38">
        <v>22462.730902243733</v>
      </c>
      <c r="DB13" s="38">
        <v>23758.596277850986</v>
      </c>
      <c r="DC13" s="38">
        <v>25188.842301795092</v>
      </c>
      <c r="DD13" s="32">
        <v>26740.859024238289</v>
      </c>
    </row>
    <row r="14" spans="1:108" x14ac:dyDescent="0.25">
      <c r="A14" s="6">
        <v>57.3</v>
      </c>
      <c r="B14" s="7" t="b">
        <v>1</v>
      </c>
      <c r="D14" s="12" t="s">
        <v>801</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0.12903594135317431</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5.3951255392564679E-2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1.8823232291580137E-2</v>
      </c>
      <c r="BA14" s="20">
        <v>3.0306377666836415E-2</v>
      </c>
      <c r="BB14" s="20">
        <f ca="1"/>
        <v>2.1181641271368117E-2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43.789792058356596</v>
      </c>
      <c r="BN14" s="9">
        <v>43.696964956266783</v>
      </c>
      <c r="BP14" s="30">
        <v>5.2908543405514514</v>
      </c>
      <c r="BQ14" s="32" cm="1">
        <f t="array" ref="BQ14">IFERROR(_xlfn.LET(_xlpm.x,_xlfn._xlws.FILTER(UV_Data,UV_Include),_xlpm.p,$BP$14,NLL_Weibull(_xlpm.x,_xlpm.p,((AVERAGE(_xlpm.x^_xlpm.p))^(1/_xlpm.p)))),1000000000000000)</f>
        <v>11122.453003142782</v>
      </c>
      <c r="BS14" s="30">
        <v>7.9641281126195542</v>
      </c>
      <c r="BT14" s="32" cm="1">
        <f t="array" ref="BT14">IFERROR(_xlfn.LET(_xlpm.x,_xlfn._xlws.FILTER(UV_Data,UV_Include),_xlpm.p,$BS$14,NLL_Weibull(_xlpm.x,_xlpm.p,((AVERAGE(_xlpm.x^_xlpm.p))^(1/_xlpm.p)))),1000000000000000)</f>
        <v>10643.185779230529</v>
      </c>
      <c r="BZ14" s="30">
        <v>29.862005784512515</v>
      </c>
      <c r="CA14" s="32" cm="1">
        <f t="array" ref="CA14">IFERROR(_xlfn.LET(_xlpm.x,_xlfn._xlws.FILTER(UV_Data,UV_Include),_xlpm.p,$BZ$14,NLL_Gamma(_xlpm.x,_xlpm.p,(_xlpm.p/AVERAGE(_xlpm.x)))),1000000000000000)</f>
        <v>11005.023979290923</v>
      </c>
      <c r="CC14" s="30">
        <v>44.950177128266212</v>
      </c>
      <c r="CD14" s="32" cm="1">
        <f t="array" ref="CD14">IFERROR(_xlfn.LET(_xlpm.x,_xlfn._xlws.FILTER(UV_Data,UV_Include),_xlpm.p,$CC$14,NLL_Gamma(_xlpm.x,_xlpm.p,(_xlpm.p/AVERAGE(_xlpm.x)))),1000000000000000)</f>
        <v>10859.309001987205</v>
      </c>
      <c r="CJ14" s="30">
        <v>21.168421052631579</v>
      </c>
      <c r="CK14" s="38">
        <v>79353.987869050106</v>
      </c>
      <c r="CL14" s="38">
        <v>56727.47486072185</v>
      </c>
      <c r="CM14" s="38">
        <v>45891.783223215971</v>
      </c>
      <c r="CN14" s="38">
        <v>38551.982032458087</v>
      </c>
      <c r="CO14" s="38">
        <v>33222.392867357215</v>
      </c>
      <c r="CP14" s="38">
        <v>29246.370231479719</v>
      </c>
      <c r="CQ14" s="38">
        <v>26258.895544244191</v>
      </c>
      <c r="CR14" s="38">
        <v>24031.138091699017</v>
      </c>
      <c r="CS14" s="38">
        <v>22408.325842278053</v>
      </c>
      <c r="CT14" s="38">
        <v>21280.084612201019</v>
      </c>
      <c r="CU14" s="38">
        <v>20564.545006091183</v>
      </c>
      <c r="CV14" s="38">
        <v>20199.099073092126</v>
      </c>
      <c r="CW14" s="38">
        <v>20134.682914220386</v>
      </c>
      <c r="CX14" s="38">
        <v>20332.065744952924</v>
      </c>
      <c r="CY14" s="38">
        <v>20759.345959374667</v>
      </c>
      <c r="CZ14" s="38">
        <v>21390.206659441457</v>
      </c>
      <c r="DA14" s="38">
        <v>22202.667161493257</v>
      </c>
      <c r="DB14" s="38">
        <v>23178.168717786266</v>
      </c>
      <c r="DC14" s="38">
        <v>24300.891566395396</v>
      </c>
      <c r="DD14" s="32">
        <v>25557.235854867169</v>
      </c>
    </row>
    <row r="15" spans="1:108" x14ac:dyDescent="0.25">
      <c r="A15" s="6">
        <v>57</v>
      </c>
      <c r="B15" s="7" t="b">
        <v>1</v>
      </c>
      <c r="D15" s="13" t="s">
        <v>802</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9.2802792717284088E-2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6.8042408071929433E-2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2.5858236680385623E-2</v>
      </c>
      <c r="BA15" s="20">
        <v>3.3486480255171813E-2</v>
      </c>
      <c r="BB15" s="20">
        <f ca="1"/>
        <v>2.6425314383860185E-2</v>
      </c>
      <c r="BC15" s="20">
        <v>2.4901234278058945E-2</v>
      </c>
      <c r="BE15" s="20">
        <v>3.5860655737704919E-3</v>
      </c>
      <c r="BF15" s="9">
        <v>44.3</v>
      </c>
      <c r="BG15" s="9">
        <v>43.617686275830977</v>
      </c>
      <c r="BH15" s="9">
        <v>46.137936779607692</v>
      </c>
      <c r="BI15" s="9">
        <v>0.24869132308090908</v>
      </c>
      <c r="BJ15" s="9">
        <v>39.472139601836716</v>
      </c>
      <c r="BK15" s="9">
        <v>45.460330392432923</v>
      </c>
      <c r="BL15" s="9">
        <v>38.885410038616733</v>
      </c>
      <c r="BM15" s="9">
        <f ca="1"/>
        <v>43.994267255366701</v>
      </c>
      <c r="BN15" s="9">
        <v>43.905271404419992</v>
      </c>
      <c r="BP15" s="30">
        <v>6.5001924755346403</v>
      </c>
      <c r="BQ15" s="32" cm="1">
        <f t="array" ref="BQ15">IFERROR(_xlfn.LET(_xlpm.x,_xlfn._xlws.FILTER(UV_Data,UV_Include),_xlpm.p,$BP$15,NLL_Weibull(_xlpm.x,_xlpm.p,((AVERAGE(_xlpm.x^_xlpm.p))^(1/_xlpm.p)))),1000000000000000)</f>
        <v>10822.184921760019</v>
      </c>
      <c r="BS15" s="30">
        <v>8.0914268636704154</v>
      </c>
      <c r="BT15" s="32" cm="1">
        <f t="array" ref="BT15">IFERROR(_xlfn.LET(_xlpm.x,_xlfn._xlws.FILTER(UV_Data,UV_Include),_xlpm.p,$BS$15,NLL_Weibull(_xlpm.x,_xlpm.p,((AVERAGE(_xlpm.x^_xlpm.p))^(1/_xlpm.p)))),1000000000000000)</f>
        <v>10635.221432041004</v>
      </c>
      <c r="BZ15" s="30">
        <v>36.687607106686805</v>
      </c>
      <c r="CA15" s="32" cm="1">
        <f t="array" ref="CA15">IFERROR(_xlfn.LET(_xlpm.x,_xlfn._xlws.FILTER(UV_Data,UV_Include),_xlpm.p,$BZ$15,NLL_Gamma(_xlpm.x,_xlpm.p,(_xlpm.p/AVERAGE(_xlpm.x)))),1000000000000000)</f>
        <v>10908.31199369239</v>
      </c>
      <c r="CC15" s="30">
        <v>45.668661477968769</v>
      </c>
      <c r="CD15" s="32" cm="1">
        <f t="array" ref="CD15">IFERROR(_xlfn.LET(_xlpm.x,_xlfn._xlws.FILTER(UV_Data,UV_Include),_xlpm.p,$CC$15,NLL_Gamma(_xlpm.x,_xlpm.p,(_xlpm.p/AVERAGE(_xlpm.x)))),1000000000000000)</f>
        <v>10857.710734477681</v>
      </c>
      <c r="CJ15" s="30">
        <v>23.789473684210527</v>
      </c>
      <c r="CK15" s="38">
        <v>87899.366328250195</v>
      </c>
      <c r="CL15" s="38">
        <v>64414.852235861486</v>
      </c>
      <c r="CM15" s="38">
        <v>52807.573179588493</v>
      </c>
      <c r="CN15" s="38">
        <v>44766.764110876684</v>
      </c>
      <c r="CO15" s="38">
        <v>38794.903631129258</v>
      </c>
      <c r="CP15" s="38">
        <v>34226.255891400971</v>
      </c>
      <c r="CQ15" s="38">
        <v>30688.672246774244</v>
      </c>
      <c r="CR15" s="38">
        <v>27947.626006174054</v>
      </c>
      <c r="CS15" s="38">
        <v>25843.722604652299</v>
      </c>
      <c r="CT15" s="38">
        <v>24262.784844870403</v>
      </c>
      <c r="CU15" s="38">
        <v>23119.776837884048</v>
      </c>
      <c r="CV15" s="38">
        <v>22349.426059573227</v>
      </c>
      <c r="CW15" s="38">
        <v>21900.405163370779</v>
      </c>
      <c r="CX15" s="38">
        <v>21731.544348887925</v>
      </c>
      <c r="CY15" s="38">
        <v>21809.268231093665</v>
      </c>
      <c r="CZ15" s="38">
        <v>22105.805090135887</v>
      </c>
      <c r="DA15" s="38">
        <v>22597.901772873429</v>
      </c>
      <c r="DB15" s="38">
        <v>23265.880153831502</v>
      </c>
      <c r="DC15" s="38">
        <v>24092.930568469084</v>
      </c>
      <c r="DD15" s="32">
        <v>25064.573506034489</v>
      </c>
    </row>
    <row r="16" spans="1:108"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5.8902519352840077E-2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8.0163769482075681E-2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3.3833522635486155E-2</v>
      </c>
      <c r="BA16" s="20">
        <v>3.6666582843507212E-2</v>
      </c>
      <c r="BB16" s="20">
        <f ca="1"/>
        <v>3.1989694677589942E-2</v>
      </c>
      <c r="BC16" s="20">
        <v>3.0063919449912102E-2</v>
      </c>
      <c r="BE16" s="20">
        <v>3.9275956284153006E-3</v>
      </c>
      <c r="BF16" s="9">
        <v>44.3</v>
      </c>
      <c r="BG16" s="9">
        <v>43.908287051483057</v>
      </c>
      <c r="BH16" s="9">
        <v>46.345434643297743</v>
      </c>
      <c r="BI16" s="9">
        <v>0.2724228734312511</v>
      </c>
      <c r="BJ16" s="9">
        <v>39.869037751876427</v>
      </c>
      <c r="BK16" s="9">
        <v>45.688770391523434</v>
      </c>
      <c r="BL16" s="9">
        <v>39.008177752459645</v>
      </c>
      <c r="BM16" s="9">
        <f ca="1"/>
        <v>44.185208833621203</v>
      </c>
      <c r="BN16" s="9">
        <v>44.099916139590114</v>
      </c>
      <c r="BP16" s="30">
        <v>7.7095306105178292</v>
      </c>
      <c r="BQ16" s="32" cm="1">
        <f t="array" ref="BQ16">IFERROR(_xlfn.LET(_xlpm.x,_xlfn._xlws.FILTER(UV_Data,UV_Include),_xlpm.p,$BP$16,NLL_Weibull(_xlpm.x,_xlpm.p,((AVERAGE(_xlpm.x^_xlpm.p))^(1/_xlpm.p)))),1000000000000000)</f>
        <v>10662.450684304087</v>
      </c>
      <c r="BS16" s="30">
        <v>8.2187256147212775</v>
      </c>
      <c r="BT16" s="32" cm="1">
        <f t="array" ref="BT16">IFERROR(_xlfn.LET(_xlpm.x,_xlfn._xlws.FILTER(UV_Data,UV_Include),_xlpm.p,$BS$16,NLL_Weibull(_xlpm.x,_xlpm.p,((AVERAGE(_xlpm.x^_xlpm.p))^(1/_xlpm.p)))),1000000000000000)</f>
        <v>10628.331918470969</v>
      </c>
      <c r="BZ16" s="30">
        <v>43.513208428861098</v>
      </c>
      <c r="CA16" s="32" cm="1">
        <f t="array" ref="CA16">IFERROR(_xlfn.LET(_xlpm.x,_xlfn._xlws.FILTER(UV_Data,UV_Include),_xlpm.p,$BZ$16,NLL_Gamma(_xlpm.x,_xlpm.p,(_xlpm.p/AVERAGE(_xlpm.x)))),1000000000000000)</f>
        <v>10863.648500146539</v>
      </c>
      <c r="CC16" s="30">
        <v>46.387145827671326</v>
      </c>
      <c r="CD16" s="32" cm="1">
        <f t="array" ref="CD16">IFERROR(_xlfn.LET(_xlpm.x,_xlfn._xlws.FILTER(UV_Data,UV_Include),_xlpm.p,$CC$16,NLL_Gamma(_xlpm.x,_xlpm.p,(_xlpm.p/AVERAGE(_xlpm.x)))),1000000000000000)</f>
        <v>10856.477516131963</v>
      </c>
      <c r="CJ16" s="30">
        <v>26.410526315789475</v>
      </c>
      <c r="CK16" s="38">
        <v>96452.141857061957</v>
      </c>
      <c r="CL16" s="38">
        <v>72196.040345906062</v>
      </c>
      <c r="CM16" s="38">
        <v>59887.753411678859</v>
      </c>
      <c r="CN16" s="38">
        <v>51204.6730283207</v>
      </c>
      <c r="CO16" s="38">
        <v>44640.187444722265</v>
      </c>
      <c r="CP16" s="38">
        <v>39521.43074760319</v>
      </c>
      <c r="CQ16" s="38">
        <v>35470.558314921189</v>
      </c>
      <c r="CR16" s="38">
        <v>32248.420922220299</v>
      </c>
      <c r="CS16" s="38">
        <v>29691.820990993525</v>
      </c>
      <c r="CT16" s="38">
        <v>27683.414830335205</v>
      </c>
      <c r="CU16" s="38">
        <v>26135.501978037075</v>
      </c>
      <c r="CV16" s="38">
        <v>24980.546462395552</v>
      </c>
      <c r="CW16" s="38">
        <v>24165.281920977752</v>
      </c>
      <c r="CX16" s="38">
        <v>23646.864774278885</v>
      </c>
      <c r="CY16" s="38">
        <v>23390.264815459981</v>
      </c>
      <c r="CZ16" s="38">
        <v>23366.437855188065</v>
      </c>
      <c r="DA16" s="38">
        <v>23551.011362590605</v>
      </c>
      <c r="DB16" s="38">
        <v>23923.317309577236</v>
      </c>
      <c r="DC16" s="38">
        <v>24465.666373308515</v>
      </c>
      <c r="DD16" s="32">
        <v>25162.793841515886</v>
      </c>
    </row>
    <row r="17" spans="1:108"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3.3382962507305103E-2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8.8654270775926858E-2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4.2288710716392244E-2</v>
      </c>
      <c r="BA17" s="20">
        <v>3.9846685431842582E-2</v>
      </c>
      <c r="BB17" s="20">
        <f ca="1"/>
        <v>3.7727196519134087E-2</v>
      </c>
      <c r="BC17" s="20">
        <v>3.5418100256404184E-2</v>
      </c>
      <c r="BE17" s="20">
        <v>4.2691256830601097E-3</v>
      </c>
      <c r="BF17" s="9">
        <v>44.5</v>
      </c>
      <c r="BG17" s="9">
        <v>44.177070918401306</v>
      </c>
      <c r="BH17" s="9">
        <v>46.538185200707851</v>
      </c>
      <c r="BI17" s="9">
        <v>0.29616256217351278</v>
      </c>
      <c r="BJ17" s="9">
        <v>40.236388633311861</v>
      </c>
      <c r="BK17" s="9">
        <v>45.900764253124194</v>
      </c>
      <c r="BL17" s="9">
        <v>39.125714034186679</v>
      </c>
      <c r="BM17" s="9">
        <f ca="1"/>
        <v>44.364595163652041</v>
      </c>
      <c r="BN17" s="9">
        <v>44.282888053962679</v>
      </c>
      <c r="BP17" s="30">
        <v>8.9188687455010189</v>
      </c>
      <c r="BQ17" s="32" cm="1">
        <f t="array" ref="BQ17">IFERROR(_xlfn.LET(_xlpm.x,_xlfn._xlws.FILTER(UV_Data,UV_Include),_xlpm.p,$BP$17,NLL_Weibull(_xlpm.x,_xlpm.p,((AVERAGE(_xlpm.x^_xlpm.p))^(1/_xlpm.p)))),1000000000000000)</f>
        <v>10608.526484786835</v>
      </c>
      <c r="BS17" s="30">
        <v>8.3460243657721396</v>
      </c>
      <c r="BT17" s="32" cm="1">
        <f t="array" ref="BT17">IFERROR(_xlfn.LET(_xlpm.x,_xlfn._xlws.FILTER(UV_Data,UV_Include),_xlpm.p,$BS$17,NLL_Weibull(_xlpm.x,_xlpm.p,((AVERAGE(_xlpm.x^_xlpm.p))^(1/_xlpm.p)))),1000000000000000)</f>
        <v>10622.490826059668</v>
      </c>
      <c r="BZ17" s="30">
        <v>50.338809751035392</v>
      </c>
      <c r="CA17" s="32" cm="1">
        <f t="array" ref="CA17">IFERROR(_xlfn.LET(_xlpm.x,_xlfn._xlws.FILTER(UV_Data,UV_Include),_xlpm.p,$BZ$17,NLL_Gamma(_xlpm.x,_xlpm.p,(_xlpm.p/AVERAGE(_xlpm.x)))),1000000000000000)</f>
        <v>10855.741557412646</v>
      </c>
      <c r="CC17" s="30">
        <v>47.105630177373882</v>
      </c>
      <c r="CD17" s="32" cm="1">
        <f t="array" ref="CD17">IFERROR(_xlfn.LET(_xlpm.x,_xlfn._xlws.FILTER(UV_Data,UV_Include),_xlpm.p,$CC$17,NLL_Gamma(_xlpm.x,_xlpm.p,(_xlpm.p/AVERAGE(_xlpm.x)))),1000000000000000)</f>
        <v>10855.598085070309</v>
      </c>
      <c r="CJ17" s="30">
        <v>29.031578947368423</v>
      </c>
      <c r="CK17" s="38">
        <v>105010.89204109304</v>
      </c>
      <c r="CL17" s="38">
        <v>80053.782651983507</v>
      </c>
      <c r="CM17" s="38">
        <v>67103.22440310994</v>
      </c>
      <c r="CN17" s="38">
        <v>57827.518915900975</v>
      </c>
      <c r="CO17" s="38">
        <v>50712.924374911672</v>
      </c>
      <c r="CP17" s="38">
        <v>45080.878889737302</v>
      </c>
      <c r="CQ17" s="38">
        <v>40548.915304954673</v>
      </c>
      <c r="CR17" s="38">
        <v>36874.081382548815</v>
      </c>
      <c r="CS17" s="38">
        <v>33890.013050445516</v>
      </c>
      <c r="CT17" s="38">
        <v>31476.702044475664</v>
      </c>
      <c r="CU17" s="38">
        <v>29544.184454846814</v>
      </c>
      <c r="CV17" s="38">
        <v>28022.985293989754</v>
      </c>
      <c r="CW17" s="38">
        <v>26858.164420355941</v>
      </c>
      <c r="CX17" s="38">
        <v>26005.423432632495</v>
      </c>
      <c r="CY17" s="38">
        <v>25428.459654499449</v>
      </c>
      <c r="CZ17" s="38">
        <v>25097.109518892441</v>
      </c>
      <c r="DA17" s="38">
        <v>24986.010592323575</v>
      </c>
      <c r="DB17" s="38">
        <v>25073.615188403732</v>
      </c>
      <c r="DC17" s="38">
        <v>25341.448782777097</v>
      </c>
      <c r="DD17" s="32">
        <v>25773.542859793946</v>
      </c>
    </row>
    <row r="18" spans="1:108"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9.2433932999719803E-2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4.3472012925240638E-2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44.533983307325343</v>
      </c>
      <c r="BN18" s="9">
        <v>44.455753577699909</v>
      </c>
      <c r="BP18" s="30">
        <v>10.128206880484207</v>
      </c>
      <c r="BQ18" s="32" cm="1">
        <f t="array" ref="BQ18">IFERROR(_xlfn.LET(_xlpm.x,_xlfn._xlws.FILTER(UV_Data,UV_Include),_xlpm.p,$BP$18,NLL_Weibull(_xlpm.x,_xlpm.p,((AVERAGE(_xlpm.x^_xlpm.p))^(1/_xlpm.p)))),1000000000000000)</f>
        <v>10638.348611298326</v>
      </c>
      <c r="BS18" s="30">
        <v>8.4733231168230017</v>
      </c>
      <c r="BT18" s="32" cm="1">
        <f t="array" ref="BT18">IFERROR(_xlfn.LET(_xlpm.x,_xlfn._xlws.FILTER(UV_Data,UV_Include),_xlpm.p,$BS$18,NLL_Weibull(_xlpm.x,_xlpm.p,((AVERAGE(_xlpm.x^_xlpm.p))^(1/_xlpm.p)))),1000000000000000)</f>
        <v>10617.672870734659</v>
      </c>
      <c r="BZ18" s="30">
        <v>57.164411073209685</v>
      </c>
      <c r="CA18" s="32" cm="1">
        <f t="array" ref="CA18">IFERROR(_xlfn.LET(_xlpm.x,_xlfn._xlws.FILTER(UV_Data,UV_Include),_xlpm.p,$BZ$18,NLL_Gamma(_xlpm.x,_xlpm.p,(_xlpm.p/AVERAGE(_xlpm.x)))),1000000000000000)</f>
        <v>10875.183087858453</v>
      </c>
      <c r="CC18" s="30">
        <v>47.824114527076439</v>
      </c>
      <c r="CD18" s="32" cm="1">
        <f t="array" ref="CD18">IFERROR(_xlfn.LET(_xlpm.x,_xlfn._xlws.FILTER(UV_Data,UV_Include),_xlpm.p,$CC$18,NLL_Gamma(_xlpm.x,_xlpm.p,(_xlpm.p/AVERAGE(_xlpm.x)))),1000000000000000)</f>
        <v>10855.061692648536</v>
      </c>
      <c r="CJ18" s="30">
        <v>31.652631578947371</v>
      </c>
      <c r="CK18" s="38">
        <v>113574.56896660996</v>
      </c>
      <c r="CL18" s="38">
        <v>87975.188262853582</v>
      </c>
      <c r="CM18" s="38">
        <v>74432.004910129966</v>
      </c>
      <c r="CN18" s="38">
        <v>64606.190465529493</v>
      </c>
      <c r="CO18" s="38">
        <v>56978.307136484931</v>
      </c>
      <c r="CP18" s="38">
        <v>50865.170499209664</v>
      </c>
      <c r="CQ18" s="38">
        <v>45880.510384722264</v>
      </c>
      <c r="CR18" s="38">
        <v>41778.20806143996</v>
      </c>
      <c r="CS18" s="38">
        <v>38389.234884025253</v>
      </c>
      <c r="CT18" s="38">
        <v>35591.319140724372</v>
      </c>
      <c r="CU18" s="38">
        <v>33292.557905880065</v>
      </c>
      <c r="CV18" s="38">
        <v>31421.802412807057</v>
      </c>
      <c r="CW18" s="38">
        <v>29922.657698148789</v>
      </c>
      <c r="CX18" s="38">
        <v>28749.552891111092</v>
      </c>
      <c r="CY18" s="38">
        <v>27865.065937642976</v>
      </c>
      <c r="CZ18" s="38">
        <v>27238.043368064547</v>
      </c>
      <c r="DA18" s="38">
        <v>26842.243090589276</v>
      </c>
      <c r="DB18" s="38">
        <v>26655.332217311545</v>
      </c>
      <c r="DC18" s="38">
        <v>26658.13242049433</v>
      </c>
      <c r="DD18" s="32">
        <v>26834.041902278783</v>
      </c>
    </row>
    <row r="19" spans="1:108"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4.9043307272270076E-2</v>
      </c>
      <c r="BC19" s="20">
        <v>4.6150481845217889E-2</v>
      </c>
      <c r="BE19" s="20">
        <v>4.9521857923497271E-3</v>
      </c>
      <c r="BF19" s="9">
        <v>44.6</v>
      </c>
      <c r="BG19" s="9">
        <v>44.661447102966818</v>
      </c>
      <c r="BH19" s="9">
        <v>46.887567823240957</v>
      </c>
      <c r="BI19" s="9">
        <v>0.34366637717471549</v>
      </c>
      <c r="BJ19" s="9">
        <v>40.898841028882103</v>
      </c>
      <c r="BK19" s="9">
        <v>46.284510311382405</v>
      </c>
      <c r="BL19" s="9">
        <v>39.347446791452832</v>
      </c>
      <c r="BM19" s="9">
        <f ca="1"/>
        <v>44.694622802882222</v>
      </c>
      <c r="BN19" s="9">
        <v>44.619770565678344</v>
      </c>
      <c r="BP19" s="30">
        <v>11.337545015467395</v>
      </c>
      <c r="BQ19" s="32" cm="1">
        <f t="array" ref="BQ19">IFERROR(_xlfn.LET(_xlpm.x,_xlfn._xlws.FILTER(UV_Data,UV_Include),_xlpm.p,$BP$19,NLL_Weibull(_xlpm.x,_xlpm.p,((AVERAGE(_xlpm.x^_xlpm.p))^(1/_xlpm.p)))),1000000000000000)</f>
        <v>10736.989185342525</v>
      </c>
      <c r="BS19" s="30">
        <v>8.6006218678738637</v>
      </c>
      <c r="BT19" s="32" cm="1">
        <f t="array" ref="BT19">IFERROR(_xlfn.LET(_xlpm.x,_xlfn._xlws.FILTER(UV_Data,UV_Include),_xlpm.p,$BS$19,NLL_Weibull(_xlpm.x,_xlpm.p,((AVERAGE(_xlpm.x^_xlpm.p))^(1/_xlpm.p)))),1000000000000000)</f>
        <v>10613.853832985571</v>
      </c>
      <c r="BZ19" s="30">
        <v>63.990012395383978</v>
      </c>
      <c r="CA19" s="32" cm="1">
        <f t="array" ref="CA19">IFERROR(_xlfn.LET(_xlpm.x,_xlfn._xlws.FILTER(UV_Data,UV_Include),_xlpm.p,$BZ$19,NLL_Gamma(_xlpm.x,_xlpm.p,(_xlpm.p/AVERAGE(_xlpm.x)))),1000000000000000)</f>
        <v>10915.770653877949</v>
      </c>
      <c r="CC19" s="30">
        <v>48.542598876778996</v>
      </c>
      <c r="CD19" s="32" cm="1">
        <f t="array" ref="CD19">IFERROR(_xlfn.LET(_xlpm.x,_xlfn._xlws.FILTER(UV_Data,UV_Include),_xlpm.p,$CC$19,NLL_Gamma(_xlpm.x,_xlpm.p,(_xlpm.p/AVERAGE(_xlpm.x)))),1000000000000000)</f>
        <v>10854.858072737918</v>
      </c>
      <c r="CJ19" s="30">
        <v>34.273684210526319</v>
      </c>
      <c r="CK19" s="38">
        <v>122142.37830441602</v>
      </c>
      <c r="CL19" s="38">
        <v>95950.37249680869</v>
      </c>
      <c r="CM19" s="38">
        <v>81857.080186692954</v>
      </c>
      <c r="CN19" s="38">
        <v>71517.976954038153</v>
      </c>
      <c r="CO19" s="38">
        <v>63409.002472892433</v>
      </c>
      <c r="CP19" s="38">
        <v>56843.169305912161</v>
      </c>
      <c r="CQ19" s="38">
        <v>51431.040790548461</v>
      </c>
      <c r="CR19" s="38">
        <v>46923.833621954778</v>
      </c>
      <c r="CS19" s="38">
        <v>43150.255707208933</v>
      </c>
      <c r="CT19" s="38">
        <v>39986.096318692631</v>
      </c>
      <c r="CU19" s="38">
        <v>37337.778751632519</v>
      </c>
      <c r="CV19" s="38">
        <v>35132.699417534874</v>
      </c>
      <c r="CW19" s="38">
        <v>33313.190883562274</v>
      </c>
      <c r="CX19" s="38">
        <v>31832.562901189573</v>
      </c>
      <c r="CY19" s="38">
        <v>30652.40351375008</v>
      </c>
      <c r="CZ19" s="38">
        <v>29740.679593265228</v>
      </c>
      <c r="DA19" s="38">
        <v>29070.363846431901</v>
      </c>
      <c r="DB19" s="38">
        <v>28618.419581963717</v>
      </c>
      <c r="DC19" s="38">
        <v>28365.03518991392</v>
      </c>
      <c r="DD19" s="32">
        <v>28293.036992789512</v>
      </c>
    </row>
    <row r="20" spans="1:108"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5.4248652047262813E-2</v>
      </c>
      <c r="BC20" s="20">
        <v>5.1221343568159217E-2</v>
      </c>
      <c r="BE20" s="20">
        <v>5.2937158469945353E-3</v>
      </c>
      <c r="BF20" s="9">
        <v>44.6</v>
      </c>
      <c r="BG20" s="9">
        <v>44.88165089638769</v>
      </c>
      <c r="BH20" s="9">
        <v>47.047267851804328</v>
      </c>
      <c r="BI20" s="9">
        <v>0.36743051461853049</v>
      </c>
      <c r="BJ20" s="9">
        <v>41.200128547721249</v>
      </c>
      <c r="BK20" s="9">
        <v>46.459695332318113</v>
      </c>
      <c r="BL20" s="9">
        <v>39.452566216202882</v>
      </c>
      <c r="BM20" s="9">
        <f ca="1"/>
        <v>44.847533095159619</v>
      </c>
      <c r="BN20" s="9">
        <v>44.775965848447804</v>
      </c>
      <c r="BP20" s="30">
        <v>12.546883150450583</v>
      </c>
      <c r="BQ20" s="32" cm="1">
        <f t="array" ref="BQ20">IFERROR(_xlfn.LET(_xlpm.x,_xlfn._xlws.FILTER(UV_Data,UV_Include),_xlpm.p,$BP$20,NLL_Weibull(_xlpm.x,_xlpm.p,((AVERAGE(_xlpm.x^_xlpm.p))^(1/_xlpm.p)))),1000000000000000)</f>
        <v>10893.86927890006</v>
      </c>
      <c r="BS20" s="30">
        <v>8.7279206189247258</v>
      </c>
      <c r="BT20" s="32" cm="1">
        <f t="array" ref="BT20">IFERROR(_xlfn.LET(_xlpm.x,_xlfn._xlws.FILTER(UV_Data,UV_Include),_xlpm.p,$BS$20,NLL_Weibull(_xlpm.x,_xlpm.p,((AVERAGE(_xlpm.x^_xlpm.p))^(1/_xlpm.p)))),1000000000000000)</f>
        <v>10611.010498554271</v>
      </c>
      <c r="BZ20" s="30">
        <v>70.815613717558264</v>
      </c>
      <c r="CA20" s="32" cm="1">
        <f t="array" ref="CA20">IFERROR(_xlfn.LET(_xlpm.x,_xlfn._xlws.FILTER(UV_Data,UV_Include),_xlpm.p,$BZ$20,NLL_Gamma(_xlpm.x,_xlpm.p,(_xlpm.p/AVERAGE(_xlpm.x)))),1000000000000000)</f>
        <v>10973.198535066487</v>
      </c>
      <c r="CC20" s="30">
        <v>49.261083226481553</v>
      </c>
      <c r="CD20" s="32" cm="1">
        <f t="array" ref="CD20">IFERROR(_xlfn.LET(_xlpm.x,_xlfn._xlws.FILTER(UV_Data,UV_Include),_xlpm.p,$CC$20,NLL_Gamma(_xlpm.x,_xlpm.p,(_xlpm.p/AVERAGE(_xlpm.x)))),1000000000000000)</f>
        <v>10854.977413270488</v>
      </c>
      <c r="CJ20" s="30">
        <v>36.894736842105267</v>
      </c>
      <c r="CK20" s="38">
        <v>130713.70356727422</v>
      </c>
      <c r="CL20" s="38">
        <v>103971.58880227657</v>
      </c>
      <c r="CM20" s="38">
        <v>89365.007704105796</v>
      </c>
      <c r="CN20" s="38">
        <v>78544.813319350214</v>
      </c>
      <c r="CO20" s="38">
        <v>69983.142308500042</v>
      </c>
      <c r="CP20" s="38">
        <v>62989.840740643267</v>
      </c>
      <c r="CQ20" s="38">
        <v>57172.807379967446</v>
      </c>
      <c r="CR20" s="38">
        <v>52280.995474042749</v>
      </c>
      <c r="CS20" s="38">
        <v>48141.173914081664</v>
      </c>
      <c r="CT20" s="38">
        <v>44627.458193349536</v>
      </c>
      <c r="CU20" s="38">
        <v>41644.816785264877</v>
      </c>
      <c r="CV20" s="38">
        <v>39119.373631853072</v>
      </c>
      <c r="CW20" s="38">
        <v>36992.341922545384</v>
      </c>
      <c r="CX20" s="38">
        <v>35216.041506201182</v>
      </c>
      <c r="CY20" s="38">
        <v>33751.18076785552</v>
      </c>
      <c r="CZ20" s="38">
        <v>32564.941378012583</v>
      </c>
      <c r="DA20" s="38">
        <v>31629.592239988782</v>
      </c>
      <c r="DB20" s="38">
        <v>30921.463380288063</v>
      </c>
      <c r="DC20" s="38">
        <v>30420.17130932946</v>
      </c>
      <c r="DD20" s="32">
        <v>30108.024181855108</v>
      </c>
    </row>
    <row r="21" spans="1:108"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6.8710236048292517E-2</v>
      </c>
      <c r="BA21" s="20">
        <v>5.2567095785184037E-2</v>
      </c>
      <c r="BB21" s="20">
        <f ca="1"/>
        <v>5.8887788110061123E-2</v>
      </c>
      <c r="BC21" s="20">
        <v>5.5872728517881665E-2</v>
      </c>
      <c r="BE21" s="20">
        <v>5.6352459016393444E-3</v>
      </c>
      <c r="BF21" s="9">
        <v>44.6</v>
      </c>
      <c r="BG21" s="9">
        <v>45.089562477031059</v>
      </c>
      <c r="BH21" s="9">
        <v>47.198552319457725</v>
      </c>
      <c r="BI21" s="9">
        <v>0.391202812823983</v>
      </c>
      <c r="BJ21" s="9">
        <v>41.484637280057719</v>
      </c>
      <c r="BK21" s="9">
        <v>46.625520057169467</v>
      </c>
      <c r="BL21" s="9">
        <v>39.554345948411928</v>
      </c>
      <c r="BM21" s="9">
        <f ca="1"/>
        <v>44.993557796952508</v>
      </c>
      <c r="BN21" s="9">
        <v>44.925189611419391</v>
      </c>
      <c r="BP21" s="30">
        <v>13.756221285433771</v>
      </c>
      <c r="BQ21" s="32" cm="1">
        <f t="array" ref="BQ21">IFERROR(_xlfn.LET(_xlpm.x,_xlfn._xlws.FILTER(UV_Data,UV_Include),_xlpm.p,$BP$21,NLL_Weibull(_xlpm.x,_xlpm.p,((AVERAGE(_xlpm.x^_xlpm.p))^(1/_xlpm.p)))),1000000000000000)</f>
        <v>11101.212094223032</v>
      </c>
      <c r="BS21" s="30">
        <v>8.8552193699755879</v>
      </c>
      <c r="BT21" s="32" cm="1">
        <f t="array" ref="BT21">IFERROR(_xlfn.LET(_xlpm.x,_xlfn._xlws.FILTER(UV_Data,UV_Include),_xlpm.p,$BS$21,NLL_Weibull(_xlpm.x,_xlpm.p,((AVERAGE(_xlpm.x^_xlpm.p))^(1/_xlpm.p)))),1000000000000000)</f>
        <v>10609.120603255127</v>
      </c>
      <c r="BZ21" s="30">
        <v>77.641215039732558</v>
      </c>
      <c r="CA21" s="32" cm="1">
        <f t="array" ref="CA21">IFERROR(_xlfn.LET(_xlpm.x,_xlfn._xlws.FILTER(UV_Data,UV_Include),_xlpm.p,$BZ$21,NLL_Gamma(_xlpm.x,_xlpm.p,(_xlpm.p/AVERAGE(_xlpm.x)))),1000000000000000)</f>
        <v>11044.35541768548</v>
      </c>
      <c r="CC21" s="30">
        <v>49.97956757618411</v>
      </c>
      <c r="CD21" s="32" cm="1">
        <f t="array" ref="CD21">IFERROR(_xlfn.LET(_xlpm.x,_xlfn._xlws.FILTER(UV_Data,UV_Include),_xlpm.p,$CC$21,NLL_Gamma(_xlpm.x,_xlpm.p,(_xlpm.p/AVERAGE(_xlpm.x)))),1000000000000000)</f>
        <v>10855.410329851171</v>
      </c>
      <c r="CJ21" s="30">
        <v>39.515789473684215</v>
      </c>
      <c r="CK21" s="38">
        <v>139288.05669060329</v>
      </c>
      <c r="CL21" s="38">
        <v>112032.65313755041</v>
      </c>
      <c r="CM21" s="38">
        <v>96944.98088727906</v>
      </c>
      <c r="CN21" s="38">
        <v>85672.089972818489</v>
      </c>
      <c r="CO21" s="38">
        <v>76682.950561091566</v>
      </c>
      <c r="CP21" s="38">
        <v>69284.744147923164</v>
      </c>
      <c r="CQ21" s="38">
        <v>63083.106049916809</v>
      </c>
      <c r="CR21" s="38">
        <v>57825.050498776865</v>
      </c>
      <c r="CS21" s="38">
        <v>53335.672606599735</v>
      </c>
      <c r="CT21" s="38">
        <v>49487.633044843053</v>
      </c>
      <c r="CU21" s="38">
        <v>46184.627817443936</v>
      </c>
      <c r="CV21" s="38">
        <v>43351.661488697195</v>
      </c>
      <c r="CW21" s="38">
        <v>40928.957345418065</v>
      </c>
      <c r="CX21" s="38">
        <v>38867.955578167588</v>
      </c>
      <c r="CY21" s="38">
        <v>37128.579370463907</v>
      </c>
      <c r="CZ21" s="38">
        <v>35677.30658943038</v>
      </c>
      <c r="DA21" s="38">
        <v>34485.77285617427</v>
      </c>
      <c r="DB21" s="38">
        <v>33529.736317564537</v>
      </c>
      <c r="DC21" s="38">
        <v>32788.295316255913</v>
      </c>
      <c r="DD21" s="32">
        <v>32243.28702808173</v>
      </c>
    </row>
    <row r="22" spans="1:108"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7.0839095395636376E-2</v>
      </c>
      <c r="BA22" s="20">
        <v>5.5747198373519324E-2</v>
      </c>
      <c r="BB22" s="20">
        <f ca="1"/>
        <v>6.2756798495404165E-2</v>
      </c>
      <c r="BC22" s="20">
        <v>5.9927476610416808E-2</v>
      </c>
      <c r="BE22" s="20">
        <v>5.9767759562841527E-3</v>
      </c>
      <c r="BF22" s="9">
        <v>44.8</v>
      </c>
      <c r="BG22" s="9">
        <v>45.286571079646919</v>
      </c>
      <c r="BH22" s="9">
        <v>47.342352206468334</v>
      </c>
      <c r="BI22" s="9">
        <v>0.41498327739792507</v>
      </c>
      <c r="BJ22" s="9">
        <v>41.754241133987634</v>
      </c>
      <c r="BK22" s="9">
        <v>46.78302466339796</v>
      </c>
      <c r="BL22" s="9">
        <v>39.653085415008405</v>
      </c>
      <c r="BM22" s="9">
        <f ca="1"/>
        <v>45.133403682869798</v>
      </c>
      <c r="BN22" s="9">
        <v>45.068154495491186</v>
      </c>
      <c r="BP22" s="30">
        <v>14.965559420416959</v>
      </c>
      <c r="BQ22" s="32" cm="1">
        <f t="array" ref="BQ22">IFERROR(_xlfn.LET(_xlpm.x,_xlfn._xlws.FILTER(UV_Data,UV_Include),_xlpm.p,$BP$22,NLL_Weibull(_xlpm.x,_xlpm.p,((AVERAGE(_xlpm.x^_xlpm.p))^(1/_xlpm.p)))),1000000000000000)</f>
        <v>11353.121529301503</v>
      </c>
      <c r="BS22" s="30">
        <v>8.98251812102645</v>
      </c>
      <c r="BT22" s="32" cm="1">
        <f t="array" ref="BT22">IFERROR(_xlfn.LET(_xlpm.x,_xlfn._xlws.FILTER(UV_Data,UV_Include),_xlpm.p,$BS$22,NLL_Weibull(_xlpm.x,_xlpm.p,((AVERAGE(_xlpm.x^_xlpm.p))^(1/_xlpm.p)))),1000000000000000)</f>
        <v>10608.162781578792</v>
      </c>
      <c r="BZ22" s="30">
        <v>84.466816361906851</v>
      </c>
      <c r="CA22" s="32" cm="1">
        <f t="array" ref="CA22">IFERROR(_xlfn.LET(_xlpm.x,_xlfn._xlws.FILTER(UV_Data,UV_Include),_xlpm.p,$BZ$22,NLL_Gamma(_xlpm.x,_xlpm.p,(_xlpm.p/AVERAGE(_xlpm.x)))),1000000000000000)</f>
        <v>11126.919778008152</v>
      </c>
      <c r="CC22" s="30">
        <v>50.698051925886666</v>
      </c>
      <c r="CD22" s="32" cm="1">
        <f t="array" ref="CD22">IFERROR(_xlfn.LET(_xlpm.x,_xlfn._xlws.FILTER(UV_Data,UV_Include),_xlpm.p,$CC$22,NLL_Gamma(_xlpm.x,_xlpm.p,(_xlpm.p/AVERAGE(_xlpm.x)))),1000000000000000)</f>
        <v>10856.147841258657</v>
      </c>
      <c r="CJ22" s="30">
        <v>42.136842105263163</v>
      </c>
      <c r="CK22" s="38">
        <v>147865.04466888742</v>
      </c>
      <c r="CL22" s="38">
        <v>120128.54996373328</v>
      </c>
      <c r="CM22" s="38">
        <v>104588.18118375732</v>
      </c>
      <c r="CN22" s="38">
        <v>92887.821868420142</v>
      </c>
      <c r="CO22" s="38">
        <v>83493.777611381389</v>
      </c>
      <c r="CP22" s="38">
        <v>75710.966460882206</v>
      </c>
      <c r="CQ22" s="38">
        <v>69143.084717660124</v>
      </c>
      <c r="CR22" s="38">
        <v>63535.472834304514</v>
      </c>
      <c r="CS22" s="38">
        <v>58711.771101102902</v>
      </c>
      <c r="CT22" s="38">
        <v>54543.367720031587</v>
      </c>
      <c r="CU22" s="38">
        <v>50932.839317297825</v>
      </c>
      <c r="CV22" s="38">
        <v>47804.200554579482</v>
      </c>
      <c r="CW22" s="38">
        <v>45096.795060394172</v>
      </c>
      <c r="CX22" s="38">
        <v>42761.277823785545</v>
      </c>
      <c r="CY22" s="38">
        <v>40756.868224891274</v>
      </c>
      <c r="CZ22" s="38">
        <v>39049.410848625521</v>
      </c>
      <c r="DA22" s="38">
        <v>37609.969436460044</v>
      </c>
      <c r="DB22" s="38">
        <v>36413.783967500684</v>
      </c>
      <c r="DC22" s="38">
        <v>35439.481805492178</v>
      </c>
      <c r="DD22" s="32">
        <v>34668.470774379042</v>
      </c>
    </row>
    <row r="23" spans="1:108"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5.3312689605025332E-2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7.069369032875783E-2</v>
      </c>
      <c r="BA23" s="20">
        <v>5.8927300961854834E-2</v>
      </c>
      <c r="BB23" s="20">
        <f ca="1"/>
        <v>6.5652822095686514E-2</v>
      </c>
      <c r="BC23" s="20">
        <v>6.32030406353144E-2</v>
      </c>
      <c r="BE23" s="20">
        <v>6.3183060109289618E-3</v>
      </c>
      <c r="BF23" s="9">
        <v>44.8</v>
      </c>
      <c r="BG23" s="9">
        <v>45.473839765447636</v>
      </c>
      <c r="BH23" s="9">
        <v>47.479448904991685</v>
      </c>
      <c r="BI23" s="9">
        <v>0.43877191395298887</v>
      </c>
      <c r="BJ23" s="9">
        <v>42.010511821358911</v>
      </c>
      <c r="BK23" s="9">
        <v>46.933081745921704</v>
      </c>
      <c r="BL23" s="9">
        <v>39.74904180676706</v>
      </c>
      <c r="BM23" s="9">
        <f ca="1"/>
        <v>45.267669329034071</v>
      </c>
      <c r="BN23" s="9">
        <v>45.205464330274225</v>
      </c>
      <c r="BP23" s="30">
        <v>16.174897555400147</v>
      </c>
      <c r="BQ23" s="32" cm="1">
        <f t="array" ref="BQ23">IFERROR(_xlfn.LET(_xlpm.x,_xlfn._xlws.FILTER(UV_Data,UV_Include),_xlpm.p,$BP$23,NLL_Weibull(_xlpm.x,_xlpm.p,((AVERAGE(_xlpm.x^_xlpm.p))^(1/_xlpm.p)))),1000000000000000)</f>
        <v>11645.003075008126</v>
      </c>
      <c r="BS23" s="30">
        <v>9.1098168720773121</v>
      </c>
      <c r="BT23" s="32" cm="1">
        <f t="array" ref="BT23">IFERROR(_xlfn.LET(_xlpm.x,_xlfn._xlws.FILTER(UV_Data,UV_Include),_xlpm.p,$BS$23,NLL_Weibull(_xlpm.x,_xlpm.p,((AVERAGE(_xlpm.x^_xlpm.p))^(1/_xlpm.p)))),1000000000000000)</f>
        <v>10608.116518765228</v>
      </c>
      <c r="BZ23" s="30">
        <v>91.292417684081144</v>
      </c>
      <c r="CA23" s="32" cm="1">
        <f t="array" ref="CA23">IFERROR(_xlfn.LET(_xlpm.x,_xlfn._xlws.FILTER(UV_Data,UV_Include),_xlpm.p,$BZ$23,NLL_Gamma(_xlpm.x,_xlpm.p,(_xlpm.p/AVERAGE(_xlpm.x)))),1000000000000000)</f>
        <v>11219.113301445446</v>
      </c>
      <c r="CC23" s="30">
        <v>51.416536275589223</v>
      </c>
      <c r="CD23" s="32" cm="1">
        <f t="array" ref="CD23">IFERROR(_xlfn.LET(_xlpm.x,_xlfn._xlws.FILTER(UV_Data,UV_Include),_xlpm.p,$CC$23,NLL_Gamma(_xlpm.x,_xlpm.p,(_xlpm.p/AVERAGE(_xlpm.x)))),1000000000000000)</f>
        <v>10857.181346677084</v>
      </c>
      <c r="CJ23" s="30">
        <v>44.757894736842111</v>
      </c>
      <c r="CK23" s="38">
        <v>156444.34636862553</v>
      </c>
      <c r="CL23" s="38">
        <v>128255.1551337663</v>
      </c>
      <c r="CM23" s="38">
        <v>112287.31795291437</v>
      </c>
      <c r="CN23" s="38">
        <v>100182.05379226507</v>
      </c>
      <c r="CO23" s="38">
        <v>90403.404797895811</v>
      </c>
      <c r="CP23" s="38">
        <v>82254.350002181294</v>
      </c>
      <c r="CQ23" s="38">
        <v>75336.911926743574</v>
      </c>
      <c r="CR23" s="38">
        <v>69394.976202362857</v>
      </c>
      <c r="CS23" s="38">
        <v>64250.91064984705</v>
      </c>
      <c r="CT23" s="38">
        <v>59774.98409344122</v>
      </c>
      <c r="CU23" s="38">
        <v>55868.783256735434</v>
      </c>
      <c r="CV23" s="38">
        <v>52455.443143110664</v>
      </c>
      <c r="CW23" s="38">
        <v>49473.522179567488</v>
      </c>
      <c r="CX23" s="38">
        <v>46872.971551768249</v>
      </c>
      <c r="CY23" s="38">
        <v>44612.377357641715</v>
      </c>
      <c r="CZ23" s="38">
        <v>42657.01230246709</v>
      </c>
      <c r="DA23" s="38">
        <v>40977.421959951986</v>
      </c>
      <c r="DB23" s="38">
        <v>39548.375330292511</v>
      </c>
      <c r="DC23" s="38">
        <v>38348.070425345082</v>
      </c>
      <c r="DD23" s="32">
        <v>37357.522578418604</v>
      </c>
    </row>
    <row r="24" spans="1:108"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4.188460743603839E-2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6.8399686025674145E-2</v>
      </c>
      <c r="BA24" s="20">
        <v>6.2107403550190177E-2</v>
      </c>
      <c r="BB24" s="20">
        <f ca="1"/>
        <v>6.7379480579202289E-2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45.396866553106292</v>
      </c>
      <c r="BN24" s="9">
        <v>45.337635654709899</v>
      </c>
      <c r="BP24" s="30">
        <v>17.384235690383335</v>
      </c>
      <c r="BQ24" s="32" cm="1">
        <f t="array" ref="BQ24">IFERROR(_xlfn.LET(_xlpm.x,_xlfn._xlws.FILTER(UV_Data,UV_Include),_xlpm.p,$BP$24,NLL_Weibull(_xlpm.x,_xlpm.p,((AVERAGE(_xlpm.x^_xlpm.p))^(1/_xlpm.p)))),1000000000000000)</f>
        <v>11973.184529855769</v>
      </c>
      <c r="BS24" s="30">
        <v>9.2371156231281741</v>
      </c>
      <c r="BT24" s="32" cm="1">
        <f t="array" ref="BT24">IFERROR(_xlfn.LET(_xlpm.x,_xlfn._xlws.FILTER(UV_Data,UV_Include),_xlpm.p,$BS$24,NLL_Weibull(_xlpm.x,_xlpm.p,((AVERAGE(_xlpm.x^_xlpm.p))^(1/_xlpm.p)))),1000000000000000)</f>
        <v>10608.962106063647</v>
      </c>
      <c r="BZ24" s="30">
        <v>98.118019006255437</v>
      </c>
      <c r="CA24" s="32" cm="1">
        <f t="array" ref="CA24">IFERROR(_xlfn.LET(_xlpm.x,_xlfn._xlws.FILTER(UV_Data,UV_Include),_xlpm.p,$BZ$24,NLL_Gamma(_xlpm.x,_xlpm.p,(_xlpm.p/AVERAGE(_xlpm.x)))),1000000000000000)</f>
        <v>11319.543604079574</v>
      </c>
      <c r="CC24" s="30">
        <v>52.13502062529178</v>
      </c>
      <c r="CD24" s="32" cm="1">
        <f t="array" ref="CD24">IFERROR(_xlfn.LET(_xlpm.x,_xlfn._xlws.FILTER(UV_Data,UV_Include),_xlpm.p,$CC$24,NLL_Gamma(_xlpm.x,_xlpm.p,(_xlpm.p/AVERAGE(_xlpm.x)))),1000000000000000)</f>
        <v>10858.502604511361</v>
      </c>
      <c r="CJ24" s="30">
        <v>47.378947368421059</v>
      </c>
      <c r="CK24" s="38">
        <v>165025.69600631017</v>
      </c>
      <c r="CL24" s="38">
        <v>136409.03637057426</v>
      </c>
      <c r="CM24" s="38">
        <v>120036.29434441007</v>
      </c>
      <c r="CN24" s="38">
        <v>107546.42544643053</v>
      </c>
      <c r="CO24" s="38">
        <v>97401.532806846255</v>
      </c>
      <c r="CP24" s="38">
        <v>88902.921678915358</v>
      </c>
      <c r="CQ24" s="38">
        <v>81651.159762453317</v>
      </c>
      <c r="CR24" s="38">
        <v>75388.860218758346</v>
      </c>
      <c r="CS24" s="38">
        <v>69937.271490906962</v>
      </c>
      <c r="CT24" s="38">
        <v>65165.672500529923</v>
      </c>
      <c r="CU24" s="38">
        <v>60974.770312918248</v>
      </c>
      <c r="CV24" s="38">
        <v>57286.91472993551</v>
      </c>
      <c r="CW24" s="38">
        <v>54039.960375201277</v>
      </c>
      <c r="CX24" s="38">
        <v>51183.225152169747</v>
      </c>
      <c r="CY24" s="38">
        <v>48674.723279133948</v>
      </c>
      <c r="CZ24" s="38">
        <v>46479.209293609441</v>
      </c>
      <c r="DA24" s="38">
        <v>44566.757790394462</v>
      </c>
      <c r="DB24" s="38">
        <v>42911.708417796232</v>
      </c>
      <c r="DC24" s="38">
        <v>41491.866697035686</v>
      </c>
      <c r="DD24" s="32">
        <v>40287.888229399861</v>
      </c>
    </row>
    <row r="25" spans="1:108"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6.7753267261989158E-2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45.521436737080144</v>
      </c>
      <c r="BN25" s="9">
        <v>45.465114108784938</v>
      </c>
      <c r="BP25" s="30">
        <v>18.593573825366523</v>
      </c>
      <c r="BQ25" s="32" cm="1">
        <f t="array" ref="BQ25">IFERROR(_xlfn.LET(_xlpm.x,_xlfn._xlws.FILTER(UV_Data,UV_Include),_xlpm.p,$BP$25,NLL_Weibull(_xlpm.x,_xlpm.p,((AVERAGE(_xlpm.x^_xlpm.p))^(1/_xlpm.p)))),1000000000000000)</f>
        <v>12334.659506630496</v>
      </c>
      <c r="BS25" s="30">
        <v>9.3644143741790362</v>
      </c>
      <c r="BT25" s="32" cm="1">
        <f t="array" ref="BT25">IFERROR(_xlfn.LET(_xlpm.x,_xlfn._xlws.FILTER(UV_Data,UV_Include),_xlpm.p,$BS$25,NLL_Weibull(_xlpm.x,_xlpm.p,((AVERAGE(_xlpm.x^_xlpm.p))^(1/_xlpm.p)))),1000000000000000)</f>
        <v>10610.680598923198</v>
      </c>
      <c r="BZ25" s="30">
        <v>104.94362032842973</v>
      </c>
      <c r="CA25" s="32" cm="1">
        <f t="array" ref="CA25">IFERROR(_xlfn.LET(_xlpm.x,_xlfn._xlws.FILTER(UV_Data,UV_Include),_xlpm.p,$BZ$25,NLL_Gamma(_xlpm.x,_xlpm.p,(_xlpm.p/AVERAGE(_xlpm.x)))),1000000000000000)</f>
        <v>11427.100054031298</v>
      </c>
      <c r="CC25" s="30">
        <v>52.853504974994337</v>
      </c>
      <c r="CD25" s="32" cm="1">
        <f t="array" ref="CD25">IFERROR(_xlfn.LET(_xlpm.x,_xlfn._xlws.FILTER(UV_Data,UV_Include),_xlpm.p,$CC$25,NLL_Gamma(_xlpm.x,_xlpm.p,(_xlpm.p/AVERAGE(_xlpm.x)))),1000000000000000)</f>
        <v>10860.103712658023</v>
      </c>
      <c r="CJ25" s="31">
        <v>50.000000000000007</v>
      </c>
      <c r="CK25" s="23">
        <v>173608.87111695198</v>
      </c>
      <c r="CL25" s="23">
        <v>144587.30663590509</v>
      </c>
      <c r="CM25" s="23">
        <v>127829.95987240975</v>
      </c>
      <c r="CN25" s="23">
        <v>114973.84732921497</v>
      </c>
      <c r="CO25" s="23">
        <v>104479.39835741387</v>
      </c>
      <c r="CP25" s="23">
        <v>95646.463388459117</v>
      </c>
      <c r="CQ25" s="23">
        <v>88074.337652682196</v>
      </c>
      <c r="CR25" s="23">
        <v>81504.514933652419</v>
      </c>
      <c r="CS25" s="23">
        <v>75757.253771830365</v>
      </c>
      <c r="CT25" s="23">
        <v>70700.953430546288</v>
      </c>
      <c r="CU25" s="23">
        <v>66235.535773576834</v>
      </c>
      <c r="CV25" s="23">
        <v>62282.646799403432</v>
      </c>
      <c r="CW25" s="23">
        <v>58779.507849436981</v>
      </c>
      <c r="CX25" s="23">
        <v>55674.864947496608</v>
      </c>
      <c r="CY25" s="23">
        <v>52926.214144110971</v>
      </c>
      <c r="CZ25" s="23">
        <v>50497.838997886312</v>
      </c>
      <c r="DA25" s="23">
        <v>48359.384751732417</v>
      </c>
      <c r="DB25" s="23">
        <v>46484.798563320932</v>
      </c>
      <c r="DC25" s="23">
        <v>44851.526221850945</v>
      </c>
      <c r="DD25" s="33">
        <v>43439.892807947996</v>
      </c>
    </row>
    <row r="26" spans="1:108"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6.6611269093244663E-2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45.641763441687857</v>
      </c>
      <c r="BN26" s="9">
        <v>45.588287106709487</v>
      </c>
      <c r="BP26" s="30">
        <v>19.802911960349711</v>
      </c>
      <c r="BQ26" s="32" cm="1">
        <f t="array" ref="BQ26">IFERROR(_xlfn.LET(_xlpm.x,_xlfn._xlws.FILTER(UV_Data,UV_Include),_xlpm.p,$BP$26,NLL_Weibull(_xlpm.x,_xlpm.p,((AVERAGE(_xlpm.x^_xlpm.p))^(1/_xlpm.p)))),1000000000000000)</f>
        <v>12726.909642362296</v>
      </c>
      <c r="BS26" s="30">
        <v>9.4917131252298983</v>
      </c>
      <c r="BT26" s="32" cm="1">
        <f t="array" ref="BT26">IFERROR(_xlfn.LET(_xlpm.x,_xlfn._xlws.FILTER(UV_Data,UV_Include),_xlpm.p,$BS$26,NLL_Weibull(_xlpm.x,_xlpm.p,((AVERAGE(_xlpm.x^_xlpm.p))^(1/_xlpm.p)))),1000000000000000)</f>
        <v>10613.253777880629</v>
      </c>
      <c r="BZ26" s="30">
        <v>111.76922165060402</v>
      </c>
      <c r="CA26" s="32" cm="1">
        <f t="array" ref="CA26">IFERROR(_xlfn.LET(_xlpm.x,_xlfn._xlws.FILTER(UV_Data,UV_Include),_xlpm.p,$BZ$26,NLL_Gamma(_xlpm.x,_xlpm.p,(_xlpm.p/AVERAGE(_xlpm.x)))),1000000000000000)</f>
        <v>11540.882533952197</v>
      </c>
      <c r="CC26" s="30">
        <v>53.571989324696894</v>
      </c>
      <c r="CD26" s="32" cm="1">
        <f t="array" ref="CD26">IFERROR(_xlfn.LET(_xlpm.x,_xlfn._xlws.FILTER(UV_Data,UV_Include),_xlpm.p,$CC$26,NLL_Gamma(_xlpm.x,_xlpm.p,(_xlpm.p/AVERAGE(_xlpm.x)))),1000000000000000)</f>
        <v>10861.97709011111</v>
      </c>
    </row>
    <row r="27" spans="1:108"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1.6299524857098846E-2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6.3820800896402963E-2</v>
      </c>
      <c r="BC27" s="20">
        <v>6.4844879955498924E-2</v>
      </c>
      <c r="BE27" s="20">
        <v>7.6844262295081966E-3</v>
      </c>
      <c r="BF27" s="9">
        <v>45.3</v>
      </c>
      <c r="BG27" s="9">
        <v>46.143185992413947</v>
      </c>
      <c r="BH27" s="9">
        <v>47.97272116856152</v>
      </c>
      <c r="BI27" s="9">
        <v>0.5340082924396069</v>
      </c>
      <c r="BJ27" s="9">
        <v>42.926206026621713</v>
      </c>
      <c r="BK27" s="9">
        <v>47.472132792494648</v>
      </c>
      <c r="BL27" s="9">
        <v>40.109097668698496</v>
      </c>
      <c r="BM27" s="9">
        <f ca="1"/>
        <v>45.758182286491213</v>
      </c>
      <c r="BN27" s="9">
        <v>45.707493767121896</v>
      </c>
      <c r="BP27" s="30">
        <v>21.012250095332899</v>
      </c>
      <c r="BQ27" s="32" cm="1">
        <f t="array" ref="BQ27">IFERROR(_xlfn.LET(_xlpm.x,_xlfn._xlws.FILTER(UV_Data,UV_Include),_xlpm.p,$BP$27,NLL_Weibull(_xlpm.x,_xlpm.p,((AVERAGE(_xlpm.x^_xlpm.p))^(1/_xlpm.p)))),1000000000000000)</f>
        <v>13147.779049562118</v>
      </c>
      <c r="BS27" s="30">
        <v>9.6190118762807604</v>
      </c>
      <c r="BT27" s="32" cm="1">
        <f t="array" ref="BT27">IFERROR(_xlfn.LET(_xlpm.x,_xlfn._xlws.FILTER(UV_Data,UV_Include),_xlpm.p,$BS$27,NLL_Weibull(_xlpm.x,_xlpm.p,((AVERAGE(_xlpm.x^_xlpm.p))^(1/_xlpm.p)))),1000000000000000)</f>
        <v>10616.66411193798</v>
      </c>
      <c r="BZ27" s="30">
        <v>118.59482297277832</v>
      </c>
      <c r="CA27" s="32" cm="1">
        <f t="array" ref="CA27">IFERROR(_xlfn.LET(_xlpm.x,_xlfn._xlws.FILTER(UV_Data,UV_Include),_xlpm.p,$BZ$27,NLL_Gamma(_xlpm.x,_xlpm.p,(_xlpm.p/AVERAGE(_xlpm.x)))),1000000000000000)</f>
        <v>11660.151385548277</v>
      </c>
      <c r="CC27" s="30">
        <v>54.29047367439945</v>
      </c>
      <c r="CD27" s="32" cm="1">
        <f t="array" ref="CD27">IFERROR(_xlfn.LET(_xlpm.x,_xlfn._xlws.FILTER(UV_Data,UV_Include),_xlpm.p,$CC$27,NLL_Gamma(_xlpm.x,_xlpm.p,(_xlpm.p/AVERAGE(_xlpm.x)))),1000000000000000)</f>
        <v>10864.115459798317</v>
      </c>
      <c r="CJ27" s="45" t="s">
        <v>852</v>
      </c>
      <c r="CK27" s="46"/>
      <c r="CL27" s="46"/>
      <c r="CM27" s="46"/>
      <c r="CN27" s="46"/>
      <c r="CO27" s="46"/>
      <c r="CP27" s="46"/>
      <c r="CQ27" s="46"/>
      <c r="CR27" s="46"/>
      <c r="CS27" s="46"/>
      <c r="CT27" s="46"/>
      <c r="CU27" s="46"/>
      <c r="CV27" s="46"/>
      <c r="CW27" s="46"/>
      <c r="CX27" s="46"/>
      <c r="CY27" s="46"/>
      <c r="CZ27" s="46"/>
      <c r="DA27" s="46"/>
      <c r="DB27" s="46"/>
      <c r="DC27" s="46"/>
      <c r="DD27" s="46"/>
    </row>
    <row r="28" spans="1:108"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5.9291904493808723E-2</v>
      </c>
      <c r="BC28" s="20">
        <v>6.152820913270185E-2</v>
      </c>
      <c r="BE28" s="20">
        <v>8.0259562841530057E-3</v>
      </c>
      <c r="BF28" s="9">
        <v>45.3</v>
      </c>
      <c r="BG28" s="9">
        <v>46.294000981561169</v>
      </c>
      <c r="BH28" s="9">
        <v>48.084569260297265</v>
      </c>
      <c r="BI28" s="9">
        <v>0.55783787329247525</v>
      </c>
      <c r="BJ28" s="9">
        <v>43.132415126275546</v>
      </c>
      <c r="BK28" s="9">
        <v>47.594175392451106</v>
      </c>
      <c r="BL28" s="9">
        <v>40.193982483066172</v>
      </c>
      <c r="BM28" s="9">
        <f ca="1"/>
        <v>45.870988782338827</v>
      </c>
      <c r="BN28" s="9">
        <v>45.823032788342189</v>
      </c>
      <c r="BP28" s="30">
        <v>22.221588230316087</v>
      </c>
      <c r="BQ28" s="32" cm="1">
        <f t="array" ref="BQ28">IFERROR(_xlfn.LET(_xlpm.x,_xlfn._xlws.FILTER(UV_Data,UV_Include),_xlpm.p,$BP$28,NLL_Weibull(_xlpm.x,_xlpm.p,((AVERAGE(_xlpm.x^_xlpm.p))^(1/_xlpm.p)))),1000000000000000)</f>
        <v>13595.384471784384</v>
      </c>
      <c r="BS28" s="30">
        <v>9.7463106273316225</v>
      </c>
      <c r="BT28" s="32" cm="1">
        <f t="array" ref="BT28">IFERROR(_xlfn.LET(_xlpm.x,_xlfn._xlws.FILTER(UV_Data,UV_Include),_xlpm.p,$BS$28,NLL_Weibull(_xlpm.x,_xlpm.p,((AVERAGE(_xlpm.x^_xlpm.p))^(1/_xlpm.p)))),1000000000000000)</f>
        <v>10620.894724234297</v>
      </c>
      <c r="BZ28" s="30">
        <v>125.42042429495261</v>
      </c>
      <c r="CA28" s="32" cm="1">
        <f t="array" ref="CA28">IFERROR(_xlfn.LET(_xlpm.x,_xlfn._xlws.FILTER(UV_Data,UV_Include),_xlpm.p,$BZ$28,NLL_Gamma(_xlpm.x,_xlpm.p,(_xlpm.p/AVERAGE(_xlpm.x)))),1000000000000000)</f>
        <v>11784.29140051489</v>
      </c>
      <c r="CC28" s="30">
        <v>55.008958024102007</v>
      </c>
      <c r="CD28" s="32" cm="1">
        <f t="array" ref="CD28">IFERROR(_xlfn.LET(_xlpm.x,_xlfn._xlws.FILTER(UV_Data,UV_Include),_xlpm.p,$CC$28,NLL_Gamma(_xlpm.x,_xlpm.p,(_xlpm.p/AVERAGE(_xlpm.x)))),1000000000000000)</f>
        <v>10866.511832547931</v>
      </c>
      <c r="CJ28" s="27" t="s">
        <v>839</v>
      </c>
      <c r="CK28" s="27" t="s">
        <v>840</v>
      </c>
      <c r="CM28" s="39" t="s">
        <v>841</v>
      </c>
      <c r="CN28" s="40" t="s">
        <v>842</v>
      </c>
      <c r="CO28" s="40" t="s">
        <v>798</v>
      </c>
      <c r="CP28" s="40" t="s">
        <v>799</v>
      </c>
      <c r="CQ28" s="40" t="s">
        <v>843</v>
      </c>
      <c r="CR28" s="41" t="s">
        <v>844</v>
      </c>
    </row>
    <row r="29" spans="1:108"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5.2994384479309042E-2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45.980444608795885</v>
      </c>
      <c r="BN29" s="9">
        <v>45.935168762439808</v>
      </c>
      <c r="BP29" s="30">
        <v>23.430926365299275</v>
      </c>
      <c r="BQ29" s="32" cm="1">
        <f t="array" ref="BQ29">IFERROR(_xlfn.LET(_xlpm.x,_xlfn._xlws.FILTER(UV_Data,UV_Include),_xlpm.p,$BP$29,NLL_Weibull(_xlpm.x,_xlpm.p,((AVERAGE(_xlpm.x^_xlpm.p))^(1/_xlpm.p)))),1000000000000000)</f>
        <v>14068.050436456368</v>
      </c>
      <c r="BS29" s="30">
        <v>9.8736093783824845</v>
      </c>
      <c r="BT29" s="32" cm="1">
        <f t="array" ref="BT29">IFERROR(_xlfn.LET(_xlpm.x,_xlfn._xlws.FILTER(UV_Data,UV_Include),_xlpm.p,$BS$29,NLL_Weibull(_xlpm.x,_xlpm.p,((AVERAGE(_xlpm.x^_xlpm.p))^(1/_xlpm.p)))),1000000000000000)</f>
        <v>10625.929359840749</v>
      </c>
      <c r="BZ29" s="30">
        <v>132.24602561712689</v>
      </c>
      <c r="CA29" s="32" cm="1">
        <f t="array" ref="CA29">IFERROR(_xlfn.LET(_xlpm.x,_xlfn._xlws.FILTER(UV_Data,UV_Include),_xlpm.p,$BZ$29,NLL_Gamma(_xlpm.x,_xlpm.p,(_xlpm.p/AVERAGE(_xlpm.x)))),1000000000000000)</f>
        <v>11912.785378211263</v>
      </c>
      <c r="CC29" s="30">
        <v>55.727442373804564</v>
      </c>
      <c r="CD29" s="32" cm="1">
        <f t="array" ref="CD29">IFERROR(_xlfn.LET(_xlpm.x,_xlfn._xlws.FILTER(UV_Data,UV_Include),_xlpm.p,$CC$29,NLL_Gamma(_xlpm.x,_xlpm.p,(_xlpm.p/AVERAGE(_xlpm.x)))),1000000000000000)</f>
        <v>10869.159492099685</v>
      </c>
      <c r="CJ29" s="28" cm="1">
        <f t="array" ref="CJ29">IFERROR(_xlfn.TAKE(Grid_Argument_Minimum(UV_BETA_S2),,1),"—")</f>
        <v>10676.156258689653</v>
      </c>
      <c r="CK29" s="29">
        <v>20</v>
      </c>
      <c r="CM29" s="12" t="s">
        <v>850</v>
      </c>
      <c r="CN29" s="9">
        <v>1</v>
      </c>
      <c r="CO29" s="9">
        <f ca="1">MAX(0.001,$CR$3-$CQ$3)</f>
        <v>2.8210526315789473</v>
      </c>
      <c r="CP29" s="9">
        <f ca="1">$CR$3+$CQ$3</f>
        <v>8.0631578947368414</v>
      </c>
      <c r="CQ29" s="9">
        <f ca="1">($CP$29-$CO$29)/($CK$29-1)</f>
        <v>0.27590027700831021</v>
      </c>
      <c r="CR29" s="16" cm="1">
        <f t="array" aca="1" ref="CR29:CR30" ca="1">Grid_Search_Optimum(UV_BETA_S2)</f>
        <v>3.9246537396121877</v>
      </c>
    </row>
    <row r="30" spans="1:108"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4.4982566638418486E-2</v>
      </c>
      <c r="BC30" s="20">
        <v>4.9479486250578186E-2</v>
      </c>
      <c r="BE30" s="20">
        <v>8.7090163934426222E-3</v>
      </c>
      <c r="BF30" s="9">
        <v>45.4</v>
      </c>
      <c r="BG30" s="9">
        <v>46.579435167017948</v>
      </c>
      <c r="BH30" s="9">
        <v>48.296968554970675</v>
      </c>
      <c r="BI30" s="9">
        <v>0.60552165798758451</v>
      </c>
      <c r="BJ30" s="9">
        <v>43.522519544552253</v>
      </c>
      <c r="BK30" s="9">
        <v>47.825744938413656</v>
      </c>
      <c r="BL30" s="9">
        <v>40.3584975625715</v>
      </c>
      <c r="BM30" s="9">
        <f ca="1"/>
        <v>46.086782695548834</v>
      </c>
      <c r="BN30" s="9">
        <v>46.044137288099897</v>
      </c>
      <c r="BP30" s="30">
        <v>24.640264500282463</v>
      </c>
      <c r="BQ30" s="32" cm="1">
        <f t="array" ref="BQ30">IFERROR(_xlfn.LET(_xlpm.x,_xlfn._xlws.FILTER(UV_Data,UV_Include),_xlpm.p,$BP$30,NLL_Weibull(_xlpm.x,_xlpm.p,((AVERAGE(_xlpm.x^_xlpm.p))^(1/_xlpm.p)))),1000000000000000)</f>
        <v>14564.262247969769</v>
      </c>
      <c r="BS30" s="30">
        <v>10.000908129433347</v>
      </c>
      <c r="BT30" s="32" cm="1">
        <f t="array" ref="BT30">IFERROR(_xlfn.LET(_xlpm.x,_xlfn._xlws.FILTER(UV_Data,UV_Include),_xlpm.p,$BS$30,NLL_Weibull(_xlpm.x,_xlpm.p,((AVERAGE(_xlpm.x^_xlpm.p))^(1/_xlpm.p)))),1000000000000000)</f>
        <v>10631.752355519131</v>
      </c>
      <c r="BZ30" s="30">
        <v>139.07162693930118</v>
      </c>
      <c r="CA30" s="32" cm="1">
        <f t="array" ref="CA30">IFERROR(_xlfn.LET(_xlpm.x,_xlfn._xlws.FILTER(UV_Data,UV_Include),_xlpm.p,$BZ$30,NLL_Gamma(_xlpm.x,_xlpm.p,(_xlpm.p/AVERAGE(_xlpm.x)))),1000000000000000)</f>
        <v>12045.194353370644</v>
      </c>
      <c r="CC30" s="30">
        <v>56.445926723507121</v>
      </c>
      <c r="CD30" s="32" cm="1">
        <f t="array" ref="CD30">IFERROR(_xlfn.LET(_xlpm.x,_xlfn._xlws.FILTER(UV_Data,UV_Include),_xlpm.p,$CC$30,NLL_Gamma(_xlpm.x,_xlpm.p,(_xlpm.p/AVERAGE(_xlpm.x)))),1000000000000000)</f>
        <v>10872.051981078715</v>
      </c>
      <c r="CM30" s="12" t="s">
        <v>851</v>
      </c>
      <c r="CN30" s="9">
        <v>1</v>
      </c>
      <c r="CO30" s="9">
        <f ca="1">MAX(0.001,$CR$4-$CQ$4)</f>
        <v>0.20000000000000018</v>
      </c>
      <c r="CP30" s="9">
        <f ca="1">$CR$4+$CQ$4</f>
        <v>5.4421052631578943</v>
      </c>
      <c r="CQ30" s="9">
        <f ca="1">($CP$30-$CO$30)/($CK$29-1)</f>
        <v>0.27590027700831021</v>
      </c>
      <c r="CR30" s="16">
        <f ca="1"/>
        <v>2.4072022160664814</v>
      </c>
    </row>
    <row r="31" spans="1:108"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3.5434557380095266E-2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46.190211373197492</v>
      </c>
      <c r="BN31" s="9">
        <v>46.150149148522772</v>
      </c>
      <c r="BP31" s="31">
        <v>25.849602635265651</v>
      </c>
      <c r="BQ31" s="33" cm="1">
        <f t="array" ref="BQ31">IFERROR(_xlfn.LET(_xlpm.x,_xlfn._xlws.FILTER(UV_Data,UV_Include),_xlpm.p,$BP$31,NLL_Weibull(_xlpm.x,_xlpm.p,((AVERAGE(_xlpm.x^_xlpm.p))^(1/_xlpm.p)))),1000000000000000)</f>
        <v>15082.631896167655</v>
      </c>
      <c r="BS31" s="31">
        <v>10.128206880484209</v>
      </c>
      <c r="BT31" s="33" cm="1">
        <f t="array" ref="BT31">IFERROR(_xlfn.LET(_xlpm.x,_xlfn._xlws.FILTER(UV_Data,UV_Include),_xlpm.p,$BS$31,NLL_Weibull(_xlpm.x,_xlpm.p,((AVERAGE(_xlpm.x^_xlpm.p))^(1/_xlpm.p)))),1000000000000000)</f>
        <v>10638.34861129833</v>
      </c>
      <c r="BZ31" s="31">
        <v>145.89722826147548</v>
      </c>
      <c r="CA31" s="33" cm="1">
        <f t="array" ref="CA31">IFERROR(_xlfn.LET(_xlpm.x,_xlfn._xlws.FILTER(UV_Data,UV_Include),_xlpm.p,$BZ$31,NLL_Gamma(_xlpm.x,_xlpm.p,(_xlpm.p/AVERAGE(_xlpm.x)))),1000000000000000)</f>
        <v>12181.142571441256</v>
      </c>
      <c r="CC31" s="31">
        <v>57.164411073209678</v>
      </c>
      <c r="CD31" s="33" cm="1">
        <f t="array" ref="CD31">IFERROR(_xlfn.LET(_xlpm.x,_xlfn._xlws.FILTER(UV_Data,UV_Include),_xlpm.p,$CC$31,NLL_Gamma(_xlpm.x,_xlpm.p,(_xlpm.p/AVERAGE(_xlpm.x)))),1000000000000000)</f>
        <v>10875.183087858453</v>
      </c>
      <c r="CJ31" s="42" cm="1">
        <f t="array" ref="CJ31">IFERROR(_xlfn.LET(_xlpm.d,_xlfn._xlws.FILTER(UV_Data,UV_Include),_xlpm.range_,MAX(_xlpm.d)-MIN(_xlpm.d),_xlpm.pad,_xlpm.range_*0.001,_xlpm.scale_,_xlpm.range_+2*_xlpm.pad,_xlpm.z,(_xlpm.d-MIN(_xlpm.d)+_xlpm.pad)/_xlpm.scale_,NLL_Beta(_xlpm.z,$CN$29,$CN$30)+COUNT(_xlpm.d)*LN(_xlpm.scale_)),1000000000000000)</f>
        <v>11614.24420563885</v>
      </c>
      <c r="CK31" s="43" cm="1">
        <f t="array" aca="1" ref="CK31:DD31" ca="1">_xlfn.SEQUENCE(1,$CK$29,$CO$29,$CQ$29)</f>
        <v>2.8210526315789473</v>
      </c>
      <c r="CL31" s="43">
        <f ca="1"/>
        <v>3.0969529085872574</v>
      </c>
      <c r="CM31" s="43">
        <f ca="1"/>
        <v>3.3728531855955675</v>
      </c>
      <c r="CN31" s="43">
        <f ca="1"/>
        <v>3.6487534626038776</v>
      </c>
      <c r="CO31" s="43">
        <f ca="1"/>
        <v>3.9246537396121877</v>
      </c>
      <c r="CP31" s="43">
        <f ca="1"/>
        <v>4.2005540166204982</v>
      </c>
      <c r="CQ31" s="43">
        <f ca="1"/>
        <v>4.4764542936288088</v>
      </c>
      <c r="CR31" s="43">
        <f ca="1"/>
        <v>4.7523545706371193</v>
      </c>
      <c r="CS31" s="43">
        <f ca="1"/>
        <v>5.0282548476454298</v>
      </c>
      <c r="CT31" s="43">
        <f ca="1"/>
        <v>5.3041551246537404</v>
      </c>
      <c r="CU31" s="43">
        <f ca="1"/>
        <v>5.5800554016620509</v>
      </c>
      <c r="CV31" s="43">
        <f ca="1"/>
        <v>5.8559556786703615</v>
      </c>
      <c r="CW31" s="43">
        <f ca="1"/>
        <v>6.131855955678672</v>
      </c>
      <c r="CX31" s="43">
        <f ca="1"/>
        <v>6.4077562326869826</v>
      </c>
      <c r="CY31" s="43">
        <f ca="1"/>
        <v>6.6836565096952931</v>
      </c>
      <c r="CZ31" s="43">
        <f ca="1"/>
        <v>6.9595567867036037</v>
      </c>
      <c r="DA31" s="43">
        <f ca="1"/>
        <v>7.2354570637119142</v>
      </c>
      <c r="DB31" s="43">
        <f ca="1"/>
        <v>7.5113573407202248</v>
      </c>
      <c r="DC31" s="43">
        <f ca="1"/>
        <v>7.7872576177285353</v>
      </c>
      <c r="DD31" s="44">
        <f ca="1"/>
        <v>8.063157894736845</v>
      </c>
    </row>
    <row r="32" spans="1:108"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2.4722879377453655E-2</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46.290917792239014</v>
      </c>
      <c r="BN32" s="9">
        <v>46.253393753845764</v>
      </c>
      <c r="CJ32" s="30" cm="1">
        <f t="array" aca="1" ref="CJ32:CJ51" ca="1">_xlfn.SEQUENCE($CK$29,1,$CO$30,$CQ$30)</f>
        <v>0.20000000000000018</v>
      </c>
      <c r="CK32" s="38">
        <f t="dataTable" ref="CK32:DD51" dt2D="1" dtr="1" r1="CN29" r2="CN30" ca="1"/>
        <v>15740.337115927236</v>
      </c>
      <c r="CL32" s="38">
        <v>16104.333610623275</v>
      </c>
      <c r="CM32" s="38">
        <v>16474.299626859171</v>
      </c>
      <c r="CN32" s="38">
        <v>16849.200522794057</v>
      </c>
      <c r="CO32" s="38">
        <v>17228.247874580746</v>
      </c>
      <c r="CP32" s="38">
        <v>17610.827408032816</v>
      </c>
      <c r="CQ32" s="38">
        <v>17996.451412251998</v>
      </c>
      <c r="CR32" s="38">
        <v>18384.726318175759</v>
      </c>
      <c r="CS32" s="38">
        <v>18775.33000516782</v>
      </c>
      <c r="CT32" s="38">
        <v>19167.995539607178</v>
      </c>
      <c r="CU32" s="38">
        <v>19562.499280001233</v>
      </c>
      <c r="CV32" s="38">
        <v>19958.652016178617</v>
      </c>
      <c r="CW32" s="38">
        <v>20356.29226067958</v>
      </c>
      <c r="CX32" s="38">
        <v>20755.2810951957</v>
      </c>
      <c r="CY32" s="38">
        <v>21155.498159368435</v>
      </c>
      <c r="CZ32" s="38">
        <v>21556.838491436465</v>
      </c>
      <c r="DA32" s="38">
        <v>21959.21001279277</v>
      </c>
      <c r="DB32" s="38">
        <v>22362.531505341482</v>
      </c>
      <c r="DC32" s="38">
        <v>22766.730970309407</v>
      </c>
      <c r="DD32" s="32">
        <v>23171.744285422938</v>
      </c>
    </row>
    <row r="33" spans="1:108"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1.357055372415894E-2</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46.389070760952649</v>
      </c>
      <c r="BN33" s="9">
        <v>46.354041999365251</v>
      </c>
      <c r="CJ33" s="30">
        <f ca="1"/>
        <v>0.47590027700831039</v>
      </c>
      <c r="CK33" s="38">
        <v>13209.145635324619</v>
      </c>
      <c r="CL33" s="38">
        <v>13494.146605121286</v>
      </c>
      <c r="CM33" s="38">
        <v>13792.105125803702</v>
      </c>
      <c r="CN33" s="38">
        <v>14100.857028433309</v>
      </c>
      <c r="CO33" s="38">
        <v>14418.736589897089</v>
      </c>
      <c r="CP33" s="38">
        <v>14744.43483273122</v>
      </c>
      <c r="CQ33" s="38">
        <v>15076.904713640291</v>
      </c>
      <c r="CR33" s="38">
        <v>15415.295776135821</v>
      </c>
      <c r="CS33" s="38">
        <v>15758.90794346547</v>
      </c>
      <c r="CT33" s="38">
        <v>16107.158108520936</v>
      </c>
      <c r="CU33" s="38">
        <v>16459.55549793295</v>
      </c>
      <c r="CV33" s="38">
        <v>16815.683187372437</v>
      </c>
      <c r="CW33" s="38">
        <v>17175.184015260693</v>
      </c>
      <c r="CX33" s="38">
        <v>17537.749697658845</v>
      </c>
      <c r="CY33" s="38">
        <v>17903.112310363351</v>
      </c>
      <c r="CZ33" s="38">
        <v>18271.037546891494</v>
      </c>
      <c r="DA33" s="38">
        <v>18641.319326303998</v>
      </c>
      <c r="DB33" s="38">
        <v>19013.775439364443</v>
      </c>
      <c r="DC33" s="38">
        <v>19388.244002218085</v>
      </c>
      <c r="DD33" s="32">
        <v>19764.58054444777</v>
      </c>
    </row>
    <row r="34" spans="1:108"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1.1950190251457826E-2</v>
      </c>
      <c r="BA34" s="20">
        <v>3.8588523358134008E-3</v>
      </c>
      <c r="BB34" s="20">
        <f ca="1"/>
        <v>3.5984613590485104E-3</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46.484823117700145</v>
      </c>
      <c r="BN34" s="9">
        <v>46.452248655546768</v>
      </c>
      <c r="CJ34" s="30">
        <f ca="1"/>
        <v>0.7518005540166206</v>
      </c>
      <c r="CK34" s="38">
        <v>12013.405963569914</v>
      </c>
      <c r="CL34" s="38">
        <v>12226.399437813094</v>
      </c>
      <c r="CM34" s="38">
        <v>12458.208965190213</v>
      </c>
      <c r="CN34" s="38">
        <v>12705.793077496895</v>
      </c>
      <c r="CO34" s="38">
        <v>12966.791348342738</v>
      </c>
      <c r="CP34" s="38">
        <v>13239.33546786676</v>
      </c>
      <c r="CQ34" s="38">
        <v>13521.921505347605</v>
      </c>
      <c r="CR34" s="38">
        <v>13813.321048180702</v>
      </c>
      <c r="CS34" s="38">
        <v>14112.517846126451</v>
      </c>
      <c r="CT34" s="38">
        <v>14418.66166019997</v>
      </c>
      <c r="CU34" s="38">
        <v>14731.034002874079</v>
      </c>
      <c r="CV34" s="38">
        <v>15049.02227570079</v>
      </c>
      <c r="CW34" s="38">
        <v>15372.099951471095</v>
      </c>
      <c r="CX34" s="38">
        <v>15699.811182401012</v>
      </c>
      <c r="CY34" s="38">
        <v>16031.758699565664</v>
      </c>
      <c r="CZ34" s="38">
        <v>16367.594194150006</v>
      </c>
      <c r="DA34" s="38">
        <v>16707.010594074382</v>
      </c>
      <c r="DB34" s="38">
        <v>17049.735805020489</v>
      </c>
      <c r="DC34" s="38">
        <v>17395.527594990228</v>
      </c>
      <c r="DD34" s="32">
        <v>17744.169380628457</v>
      </c>
    </row>
    <row r="35" spans="1:108"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46.578313727087526</v>
      </c>
      <c r="BN35" s="9">
        <v>46.548154379662193</v>
      </c>
      <c r="CJ35" s="30">
        <f ca="1"/>
        <v>1.0277008310249309</v>
      </c>
      <c r="CK35" s="38">
        <v>11340.430154499059</v>
      </c>
      <c r="CL35" s="38">
        <v>11487.274635436945</v>
      </c>
      <c r="CM35" s="38">
        <v>11657.916372491143</v>
      </c>
      <c r="CN35" s="38">
        <v>11848.619194179895</v>
      </c>
      <c r="CO35" s="38">
        <v>12056.463341715631</v>
      </c>
      <c r="CP35" s="38">
        <v>12279.123617811405</v>
      </c>
      <c r="CQ35" s="38">
        <v>12514.718135629857</v>
      </c>
      <c r="CR35" s="38">
        <v>12761.702309079063</v>
      </c>
      <c r="CS35" s="38">
        <v>13018.792756042818</v>
      </c>
      <c r="CT35" s="38">
        <v>13284.91152337841</v>
      </c>
      <c r="CU35" s="38">
        <v>13559.14444943978</v>
      </c>
      <c r="CV35" s="38">
        <v>13840.709570148527</v>
      </c>
      <c r="CW35" s="38">
        <v>14128.932794450611</v>
      </c>
      <c r="CX35" s="38">
        <v>14423.228929840656</v>
      </c>
      <c r="CY35" s="38">
        <v>14723.086705061502</v>
      </c>
      <c r="CZ35" s="38">
        <v>15028.056820157655</v>
      </c>
      <c r="DA35" s="38">
        <v>15337.742317967717</v>
      </c>
      <c r="DB35" s="38">
        <v>15651.790756029903</v>
      </c>
      <c r="DC35" s="38">
        <v>15969.887789408247</v>
      </c>
      <c r="DD35" s="32">
        <v>16291.751869845401</v>
      </c>
    </row>
    <row r="36" spans="1:108"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48.43957740240883</v>
      </c>
      <c r="BL36" s="9">
        <v>40.816640622841682</v>
      </c>
      <c r="BM36" s="9">
        <f ca="1"/>
        <v>46.669669169903401</v>
      </c>
      <c r="BN36" s="9">
        <v>46.64188741929717</v>
      </c>
      <c r="CJ36" s="30">
        <f ca="1"/>
        <v>1.303601108033241</v>
      </c>
      <c r="CK36" s="38">
        <v>10962.287897059474</v>
      </c>
      <c r="CL36" s="38">
        <v>11047.964587674442</v>
      </c>
      <c r="CM36" s="38">
        <v>11161.725034110701</v>
      </c>
      <c r="CN36" s="38">
        <v>11299.273732489357</v>
      </c>
      <c r="CO36" s="38">
        <v>11457.234036596838</v>
      </c>
      <c r="CP36" s="38">
        <v>11632.902793030218</v>
      </c>
      <c r="CQ36" s="38">
        <v>11824.081941464779</v>
      </c>
      <c r="CR36" s="38">
        <v>12028.959763931989</v>
      </c>
      <c r="CS36" s="38">
        <v>12246.025164157823</v>
      </c>
      <c r="CT36" s="38">
        <v>12474.004514880678</v>
      </c>
      <c r="CU36" s="38">
        <v>12711.81428882408</v>
      </c>
      <c r="CV36" s="38">
        <v>12958.524958064627</v>
      </c>
      <c r="CW36" s="38">
        <v>13213.3330868268</v>
      </c>
      <c r="CX36" s="38">
        <v>13475.539480273081</v>
      </c>
      <c r="CY36" s="38">
        <v>13744.5318760057</v>
      </c>
      <c r="CZ36" s="38">
        <v>14019.771088987574</v>
      </c>
      <c r="DA36" s="38">
        <v>14300.779813913718</v>
      </c>
      <c r="DB36" s="38">
        <v>14587.133495384482</v>
      </c>
      <c r="DC36" s="38">
        <v>14878.452823561784</v>
      </c>
      <c r="DD36" s="32">
        <v>15174.397519666702</v>
      </c>
    </row>
    <row r="37" spans="1:108"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48.532240718439205</v>
      </c>
      <c r="BL37" s="9">
        <v>40.888603169986574</v>
      </c>
      <c r="BM37" s="9">
        <f ca="1"/>
        <v>46.759005181963097</v>
      </c>
      <c r="BN37" s="9">
        <v>46.733565063132353</v>
      </c>
      <c r="CJ37" s="30">
        <f ca="1"/>
        <v>1.5795013850415511</v>
      </c>
      <c r="CK37" s="38">
        <v>10778.278016632117</v>
      </c>
      <c r="CL37" s="38">
        <v>10807.073416629148</v>
      </c>
      <c r="CM37" s="38">
        <v>10867.679739755309</v>
      </c>
      <c r="CN37" s="38">
        <v>10955.344594705713</v>
      </c>
      <c r="CO37" s="38">
        <v>11066.313379150799</v>
      </c>
      <c r="CP37" s="38">
        <v>11197.566766200291</v>
      </c>
      <c r="CQ37" s="38">
        <v>11346.63956365285</v>
      </c>
      <c r="CR37" s="38">
        <v>11511.492339382139</v>
      </c>
      <c r="CS37" s="38">
        <v>11690.418322995245</v>
      </c>
      <c r="CT37" s="38">
        <v>11881.974521600134</v>
      </c>
      <c r="CU37" s="38">
        <v>12084.929844075315</v>
      </c>
      <c r="CV37" s="38">
        <v>12298.225417775975</v>
      </c>
      <c r="CW37" s="38">
        <v>12520.943804594377</v>
      </c>
      <c r="CX37" s="38">
        <v>12752.284818552425</v>
      </c>
      <c r="CY37" s="38">
        <v>12991.546312170773</v>
      </c>
      <c r="CZ37" s="38">
        <v>13238.108752268714</v>
      </c>
      <c r="DA37" s="38">
        <v>13491.422720603439</v>
      </c>
      <c r="DB37" s="38">
        <v>13750.998696873196</v>
      </c>
      <c r="DC37" s="38">
        <v>14016.398640718233</v>
      </c>
      <c r="DD37" s="32">
        <v>14287.229004900317</v>
      </c>
    </row>
    <row r="38" spans="1:108"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48.622573624420035</v>
      </c>
      <c r="BL38" s="9">
        <v>40.959466858665309</v>
      </c>
      <c r="BM38" s="9">
        <f ca="1"/>
        <v>46.846427885684804</v>
      </c>
      <c r="BN38" s="9">
        <v>46.823294883054587</v>
      </c>
      <c r="CJ38" s="30">
        <f ca="1"/>
        <v>1.8554016620498612</v>
      </c>
      <c r="CK38" s="38">
        <v>10733.660099824221</v>
      </c>
      <c r="CL38" s="38">
        <v>10709.301376511157</v>
      </c>
      <c r="CM38" s="38">
        <v>10720.023856209064</v>
      </c>
      <c r="CN38" s="38">
        <v>10760.697191497064</v>
      </c>
      <c r="CO38" s="38">
        <v>10827.250606558266</v>
      </c>
      <c r="CP38" s="38">
        <v>10916.39764262576</v>
      </c>
      <c r="CQ38" s="38">
        <v>11025.445393340402</v>
      </c>
      <c r="CR38" s="38">
        <v>11152.158752456957</v>
      </c>
      <c r="CS38" s="38">
        <v>11294.661583952093</v>
      </c>
      <c r="CT38" s="38">
        <v>11451.363331088765</v>
      </c>
      <c r="CU38" s="38">
        <v>11620.903558024065</v>
      </c>
      <c r="CV38" s="38">
        <v>11802.109389780941</v>
      </c>
      <c r="CW38" s="38">
        <v>11993.962397111129</v>
      </c>
      <c r="CX38" s="38">
        <v>12195.572508954885</v>
      </c>
      <c r="CY38" s="38">
        <v>12406.157229689321</v>
      </c>
      <c r="CZ38" s="38">
        <v>12625.024913195834</v>
      </c>
      <c r="DA38" s="38">
        <v>12851.561176329542</v>
      </c>
      <c r="DB38" s="38">
        <v>13085.217768267026</v>
      </c>
      <c r="DC38" s="38">
        <v>13325.50338018925</v>
      </c>
      <c r="DD38" s="32">
        <v>13571.97600205102</v>
      </c>
    </row>
    <row r="39" spans="1:108"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48.710704607696272</v>
      </c>
      <c r="BL39" s="9">
        <v>41.029280540746676</v>
      </c>
      <c r="BM39" s="9">
        <f ca="1"/>
        <v>46.93203484950395</v>
      </c>
      <c r="BN39" s="9">
        <v>46.911175802897432</v>
      </c>
      <c r="CJ39" s="30">
        <f ca="1"/>
        <v>2.1313019390581713</v>
      </c>
      <c r="CK39" s="38">
        <v>10794.842872344736</v>
      </c>
      <c r="CL39" s="38">
        <v>10720.600305603415</v>
      </c>
      <c r="CM39" s="38">
        <v>10684.33126563893</v>
      </c>
      <c r="CN39" s="38">
        <v>10680.589231543045</v>
      </c>
      <c r="CO39" s="38">
        <v>10705.036295622242</v>
      </c>
      <c r="CP39" s="38">
        <v>10754.158284951816</v>
      </c>
      <c r="CQ39" s="38">
        <v>10825.066619053729</v>
      </c>
      <c r="CR39" s="38">
        <v>10915.356826052313</v>
      </c>
      <c r="CS39" s="38">
        <v>11023.005206079235</v>
      </c>
      <c r="CT39" s="38">
        <v>11146.291857676022</v>
      </c>
      <c r="CU39" s="38">
        <v>11283.742342667538</v>
      </c>
      <c r="CV39" s="38">
        <v>11434.082794936201</v>
      </c>
      <c r="CW39" s="38">
        <v>11596.204900152095</v>
      </c>
      <c r="CX39" s="38">
        <v>11769.138239111946</v>
      </c>
      <c r="CY39" s="38">
        <v>11952.028203254944</v>
      </c>
      <c r="CZ39" s="38">
        <v>12144.118181560447</v>
      </c>
      <c r="DA39" s="38">
        <v>12344.735060361891</v>
      </c>
      <c r="DB39" s="38">
        <v>12553.277320376556</v>
      </c>
      <c r="DC39" s="38">
        <v>12769.205189978456</v>
      </c>
      <c r="DD39" s="32">
        <v>12992.032441215069</v>
      </c>
    </row>
    <row r="40" spans="1:108"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48.796751568620515</v>
      </c>
      <c r="BL40" s="9">
        <v>41.098089552253953</v>
      </c>
      <c r="BM40" s="9">
        <f ca="1"/>
        <v>47.015916003447934</v>
      </c>
      <c r="BN40" s="9">
        <v>46.997299022296765</v>
      </c>
      <c r="CJ40" s="30">
        <f ca="1"/>
        <v>2.4072022160664814</v>
      </c>
      <c r="CK40" s="38">
        <v>10939.50112217835</v>
      </c>
      <c r="CL40" s="38">
        <v>10818.267035774628</v>
      </c>
      <c r="CM40" s="38">
        <v>10737.582626426256</v>
      </c>
      <c r="CN40" s="38">
        <v>10691.734241348371</v>
      </c>
      <c r="CO40" s="38">
        <v>10676.156258689653</v>
      </c>
      <c r="CP40" s="38">
        <v>10687.138831406497</v>
      </c>
      <c r="CQ40" s="38">
        <v>10721.624013390425</v>
      </c>
      <c r="CR40" s="38">
        <v>10777.059768920804</v>
      </c>
      <c r="CS40" s="38">
        <v>10851.293053407839</v>
      </c>
      <c r="CT40" s="38">
        <v>10942.489963060851</v>
      </c>
      <c r="CU40" s="38">
        <v>11049.075068564151</v>
      </c>
      <c r="CV40" s="38">
        <v>11169.684618718518</v>
      </c>
      <c r="CW40" s="38">
        <v>11303.129951050501</v>
      </c>
      <c r="CX40" s="38">
        <v>11448.368533418919</v>
      </c>
      <c r="CY40" s="38">
        <v>11604.480792360904</v>
      </c>
      <c r="CZ40" s="38">
        <v>11770.651386334148</v>
      </c>
      <c r="DA40" s="38">
        <v>11946.153933212763</v>
      </c>
      <c r="DB40" s="38">
        <v>12130.338450907124</v>
      </c>
      <c r="DC40" s="38">
        <v>12322.620949883849</v>
      </c>
      <c r="DD40" s="32">
        <v>12522.474747844448</v>
      </c>
    </row>
    <row r="41" spans="1:108"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47.098154433873084</v>
      </c>
      <c r="BN41" s="9">
        <v>47.08174881880111</v>
      </c>
      <c r="CJ41" s="30">
        <f ca="1"/>
        <v>2.6831024930747915</v>
      </c>
      <c r="CK41" s="38">
        <v>11151.933980683669</v>
      </c>
      <c r="CL41" s="38">
        <v>10986.28452489606</v>
      </c>
      <c r="CM41" s="38">
        <v>10863.493764565692</v>
      </c>
      <c r="CN41" s="38">
        <v>10777.620332749886</v>
      </c>
      <c r="CO41" s="38">
        <v>10723.902933478437</v>
      </c>
      <c r="CP41" s="38">
        <v>10698.462354077306</v>
      </c>
      <c r="CQ41" s="38">
        <v>10698.093084593029</v>
      </c>
      <c r="CR41" s="38">
        <v>10720.113744583519</v>
      </c>
      <c r="CS41" s="38">
        <v>10762.257287126777</v>
      </c>
      <c r="CT41" s="38">
        <v>10822.58881729156</v>
      </c>
      <c r="CU41" s="38">
        <v>10899.443020680572</v>
      </c>
      <c r="CV41" s="38">
        <v>10991.37579795103</v>
      </c>
      <c r="CW41" s="38">
        <v>11097.126373691581</v>
      </c>
      <c r="CX41" s="38">
        <v>11215.587250858984</v>
      </c>
      <c r="CY41" s="38">
        <v>11345.780125468707</v>
      </c>
      <c r="CZ41" s="38">
        <v>11486.83638751913</v>
      </c>
      <c r="DA41" s="38">
        <v>11637.981192077432</v>
      </c>
      <c r="DB41" s="38">
        <v>11798.520339146618</v>
      </c>
      <c r="DC41" s="38">
        <v>11967.829384847335</v>
      </c>
      <c r="DD41" s="32">
        <v>12145.344541057244</v>
      </c>
    </row>
    <row r="42" spans="1:108"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48.963018803258109</v>
      </c>
      <c r="BL42" s="9">
        <v>41.232859352430637</v>
      </c>
      <c r="BM42" s="9">
        <f ca="1"/>
        <v>47.178827076162264</v>
      </c>
      <c r="BN42" s="9">
        <v>47.164603247152918</v>
      </c>
      <c r="CJ42" s="30">
        <f ca="1"/>
        <v>2.9590027700831016</v>
      </c>
      <c r="CK42" s="38">
        <v>11420.62326935668</v>
      </c>
      <c r="CL42" s="38">
        <v>11212.867462587072</v>
      </c>
      <c r="CM42" s="38">
        <v>11050.051655518782</v>
      </c>
      <c r="CN42" s="38">
        <v>10926.038807090246</v>
      </c>
      <c r="CO42" s="38">
        <v>10835.898255700822</v>
      </c>
      <c r="CP42" s="38">
        <v>10775.60322483148</v>
      </c>
      <c r="CQ42" s="38">
        <v>10741.818859807323</v>
      </c>
      <c r="CR42" s="38">
        <v>10731.749777854033</v>
      </c>
      <c r="CS42" s="38">
        <v>10743.027940909064</v>
      </c>
      <c r="CT42" s="38">
        <v>10773.62856895957</v>
      </c>
      <c r="CU42" s="38">
        <v>10821.805999464665</v>
      </c>
      <c r="CV42" s="38">
        <v>10886.044020143689</v>
      </c>
      <c r="CW42" s="38">
        <v>10965.016890683226</v>
      </c>
      <c r="CX42" s="38">
        <v>11057.558383518366</v>
      </c>
      <c r="CY42" s="38">
        <v>11162.636926205267</v>
      </c>
      <c r="CZ42" s="38">
        <v>11279.335445935374</v>
      </c>
      <c r="DA42" s="38">
        <v>11406.834879868507</v>
      </c>
      <c r="DB42" s="38">
        <v>11544.400573661682</v>
      </c>
      <c r="DC42" s="38">
        <v>11691.370977611712</v>
      </c>
      <c r="DD42" s="32">
        <v>11847.148186896602</v>
      </c>
    </row>
    <row r="43" spans="1:108"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47.258005320837327</v>
      </c>
      <c r="BN43" s="9">
        <v>47.24593475129484</v>
      </c>
      <c r="CJ43" s="30">
        <f ca="1"/>
        <v>3.2349030470914117</v>
      </c>
      <c r="CK43" s="38">
        <v>11736.837942144357</v>
      </c>
      <c r="CL43" s="38">
        <v>11489.057088636831</v>
      </c>
      <c r="CM43" s="38">
        <v>11288.101864955812</v>
      </c>
      <c r="CN43" s="38">
        <v>11127.6658644093</v>
      </c>
      <c r="CO43" s="38">
        <v>11002.670861551669</v>
      </c>
      <c r="CP43" s="38">
        <v>10908.960735142438</v>
      </c>
      <c r="CQ43" s="38">
        <v>10843.086628174498</v>
      </c>
      <c r="CR43" s="38">
        <v>10802.152166732994</v>
      </c>
      <c r="CS43" s="38">
        <v>10783.699427673731</v>
      </c>
      <c r="CT43" s="38">
        <v>10785.623282840323</v>
      </c>
      <c r="CU43" s="38">
        <v>10806.105956753987</v>
      </c>
      <c r="CV43" s="38">
        <v>10843.566272231999</v>
      </c>
      <c r="CW43" s="38">
        <v>10896.619758439274</v>
      </c>
      <c r="CX43" s="38">
        <v>10964.046919351596</v>
      </c>
      <c r="CY43" s="38">
        <v>11044.767719718182</v>
      </c>
      <c r="CZ43" s="38">
        <v>11137.820868823113</v>
      </c>
      <c r="DA43" s="38">
        <v>11242.346849480235</v>
      </c>
      <c r="DB43" s="38">
        <v>11357.573901522723</v>
      </c>
      <c r="DC43" s="38">
        <v>11482.806358547736</v>
      </c>
      <c r="DD43" s="32">
        <v>11617.41487568885</v>
      </c>
    </row>
    <row r="44" spans="1:108"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49.122146667531595</v>
      </c>
      <c r="BL44" s="9">
        <v>41.364080709876184</v>
      </c>
      <c r="BM44" s="9">
        <f ca="1"/>
        <v>47.33575554586178</v>
      </c>
      <c r="BN44" s="9">
        <v>47.325810701962162</v>
      </c>
      <c r="CJ44" s="30">
        <f ca="1"/>
        <v>3.5108033240997218</v>
      </c>
      <c r="CK44" s="38">
        <v>12093.784123287163</v>
      </c>
      <c r="CL44" s="38">
        <v>11807.863853166908</v>
      </c>
      <c r="CM44" s="38">
        <v>11570.485477367911</v>
      </c>
      <c r="CN44" s="38">
        <v>11375.195025353194</v>
      </c>
      <c r="CO44" s="38">
        <v>11216.784926955674</v>
      </c>
      <c r="CP44" s="38">
        <v>11090.985058602664</v>
      </c>
      <c r="CQ44" s="38">
        <v>10994.245572146507</v>
      </c>
      <c r="CR44" s="38">
        <v>10923.580208590703</v>
      </c>
      <c r="CS44" s="38">
        <v>10876.45069664754</v>
      </c>
      <c r="CT44" s="38">
        <v>10850.679795222697</v>
      </c>
      <c r="CU44" s="38">
        <v>10844.384763935344</v>
      </c>
      <c r="CV44" s="38">
        <v>10855.925695081098</v>
      </c>
      <c r="CW44" s="38">
        <v>10883.864849365547</v>
      </c>
      <c r="CX44" s="38">
        <v>10926.934267957557</v>
      </c>
      <c r="CY44" s="38">
        <v>10984.00969769897</v>
      </c>
      <c r="CZ44" s="38">
        <v>11054.089393527895</v>
      </c>
      <c r="DA44" s="38">
        <v>11136.276732434326</v>
      </c>
      <c r="DB44" s="38">
        <v>11229.765837551795</v>
      </c>
      <c r="DC44" s="38">
        <v>11333.829602433032</v>
      </c>
      <c r="DD44" s="32">
        <v>11447.809646120342</v>
      </c>
    </row>
    <row r="45" spans="1:108"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49.199243714525629</v>
      </c>
      <c r="BL45" s="9">
        <v>41.428445261536027</v>
      </c>
      <c r="BM45" s="9">
        <f ca="1"/>
        <v>47.412139585750715</v>
      </c>
      <c r="BN45" s="9">
        <v>47.404293870551847</v>
      </c>
      <c r="CJ45" s="30">
        <f ca="1"/>
        <v>3.7867036011080319</v>
      </c>
      <c r="CK45" s="38">
        <v>12486.060792143251</v>
      </c>
      <c r="CL45" s="38">
        <v>12163.717369905018</v>
      </c>
      <c r="CM45" s="38">
        <v>11891.484542637812</v>
      </c>
      <c r="CN45" s="38">
        <v>11662.778995083207</v>
      </c>
      <c r="CO45" s="38">
        <v>11472.279154741906</v>
      </c>
      <c r="CP45" s="38">
        <v>11315.613906900679</v>
      </c>
      <c r="CQ45" s="38">
        <v>11189.143518330231</v>
      </c>
      <c r="CR45" s="38">
        <v>11089.801381890518</v>
      </c>
      <c r="CS45" s="38">
        <v>11014.977113355922</v>
      </c>
      <c r="CT45" s="38">
        <v>10962.428506730064</v>
      </c>
      <c r="CU45" s="38">
        <v>10930.214091110456</v>
      </c>
      <c r="CV45" s="38">
        <v>10916.640690333379</v>
      </c>
      <c r="CW45" s="38">
        <v>10920.222102297515</v>
      </c>
      <c r="CX45" s="38">
        <v>10939.646150264356</v>
      </c>
      <c r="CY45" s="38">
        <v>10973.748126729757</v>
      </c>
      <c r="CZ45" s="38">
        <v>11021.489180807994</v>
      </c>
      <c r="DA45" s="38">
        <v>11081.938572789406</v>
      </c>
      <c r="DB45" s="38">
        <v>11154.258985763105</v>
      </c>
      <c r="DC45" s="38">
        <v>11237.694277190532</v>
      </c>
      <c r="DD45" s="32">
        <v>11331.559195121512</v>
      </c>
    </row>
    <row r="46" spans="1:108"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49.274796495000778</v>
      </c>
      <c r="BL46" s="9">
        <v>41.492019974346917</v>
      </c>
      <c r="BM46" s="9">
        <f ca="1"/>
        <v>47.487215146354899</v>
      </c>
      <c r="BN46" s="9">
        <v>47.481442848198192</v>
      </c>
      <c r="CJ46" s="30">
        <f ca="1"/>
        <v>4.0626038781163425</v>
      </c>
      <c r="CK46" s="38">
        <v>12909.29673375224</v>
      </c>
      <c r="CL46" s="38">
        <v>12552.098860045804</v>
      </c>
      <c r="CM46" s="38">
        <v>12246.450937238715</v>
      </c>
      <c r="CN46" s="38">
        <v>11985.655647740326</v>
      </c>
      <c r="CO46" s="38">
        <v>11764.29042791081</v>
      </c>
      <c r="CP46" s="38">
        <v>11577.894277955289</v>
      </c>
      <c r="CQ46" s="38">
        <v>11422.74711650093</v>
      </c>
      <c r="CR46" s="38">
        <v>11295.710223469785</v>
      </c>
      <c r="CS46" s="38">
        <v>11194.108249734176</v>
      </c>
      <c r="CT46" s="38">
        <v>11115.640258776059</v>
      </c>
      <c r="CU46" s="38">
        <v>11058.311511233622</v>
      </c>
      <c r="CV46" s="38">
        <v>11020.380368136237</v>
      </c>
      <c r="CW46" s="38">
        <v>11000.316409475201</v>
      </c>
      <c r="CX46" s="38">
        <v>10996.767004166029</v>
      </c>
      <c r="CY46" s="38">
        <v>11008.530338880742</v>
      </c>
      <c r="CZ46" s="38">
        <v>11034.533446033958</v>
      </c>
      <c r="DA46" s="38">
        <v>11073.8141458716</v>
      </c>
      <c r="DB46" s="38">
        <v>11125.506085391491</v>
      </c>
      <c r="DC46" s="38">
        <v>11188.826251062592</v>
      </c>
      <c r="DD46" s="32">
        <v>11263.064475117681</v>
      </c>
    </row>
    <row r="47" spans="1:108"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47.561036172759451</v>
      </c>
      <c r="BN47" s="9">
        <v>47.557312417550406</v>
      </c>
      <c r="CJ47" s="30">
        <f ca="1"/>
        <v>4.338504155124653</v>
      </c>
      <c r="CK47" s="38">
        <v>13359.900106986777</v>
      </c>
      <c r="CL47" s="38">
        <v>12969.287137740461</v>
      </c>
      <c r="CM47" s="38">
        <v>12631.549472989591</v>
      </c>
      <c r="CN47" s="38">
        <v>12339.888804002992</v>
      </c>
      <c r="CO47" s="38">
        <v>12088.792682059177</v>
      </c>
      <c r="CP47" s="38">
        <v>11873.719759219746</v>
      </c>
      <c r="CQ47" s="38">
        <v>11690.877841173955</v>
      </c>
      <c r="CR47" s="38">
        <v>11537.063242941796</v>
      </c>
      <c r="CS47" s="38">
        <v>11409.541884873925</v>
      </c>
      <c r="CT47" s="38">
        <v>11305.959561992982</v>
      </c>
      <c r="CU47" s="38">
        <v>11224.273072130236</v>
      </c>
      <c r="CV47" s="38">
        <v>11162.696558407677</v>
      </c>
      <c r="CW47" s="38">
        <v>11119.659146470633</v>
      </c>
      <c r="CX47" s="38">
        <v>11093.771099410769</v>
      </c>
      <c r="CY47" s="38">
        <v>11083.796487200467</v>
      </c>
      <c r="CZ47" s="38">
        <v>11088.630902209909</v>
      </c>
      <c r="DA47" s="38">
        <v>11107.283128593743</v>
      </c>
      <c r="DB47" s="38">
        <v>11138.859942357305</v>
      </c>
      <c r="DC47" s="38">
        <v>11182.553414152513</v>
      </c>
      <c r="DD47" s="32">
        <v>11237.630230474613</v>
      </c>
    </row>
    <row r="48" spans="1:108"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49.421539784000529</v>
      </c>
      <c r="BL48" s="9">
        <v>41.61691175371795</v>
      </c>
      <c r="BM48" s="9">
        <f ca="1"/>
        <v>47.633653176568501</v>
      </c>
      <c r="BN48" s="9">
        <v>47.631953883570453</v>
      </c>
      <c r="CJ48" s="30">
        <f ca="1"/>
        <v>4.6144044321329636</v>
      </c>
      <c r="CK48" s="38">
        <v>13834.880739553857</v>
      </c>
      <c r="CL48" s="38">
        <v>13412.178028363749</v>
      </c>
      <c r="CM48" s="38">
        <v>13043.574984124656</v>
      </c>
      <c r="CN48" s="38">
        <v>12722.183413023762</v>
      </c>
      <c r="CO48" s="38">
        <v>12442.410518196044</v>
      </c>
      <c r="CP48" s="38">
        <v>12199.642838765178</v>
      </c>
      <c r="CQ48" s="38">
        <v>11990.023215518375</v>
      </c>
      <c r="CR48" s="38">
        <v>11810.289232953952</v>
      </c>
      <c r="CS48" s="38">
        <v>11657.653542963259</v>
      </c>
      <c r="CT48" s="38">
        <v>11529.713477762001</v>
      </c>
      <c r="CU48" s="38">
        <v>11424.381617274083</v>
      </c>
      <c r="CV48" s="38">
        <v>11339.831650275515</v>
      </c>
      <c r="CW48" s="38">
        <v>11274.455596587781</v>
      </c>
      <c r="CX48" s="38">
        <v>11226.8296026029</v>
      </c>
      <c r="CY48" s="38">
        <v>11195.686298248824</v>
      </c>
      <c r="CZ48" s="38">
        <v>11179.892239804458</v>
      </c>
      <c r="DA48" s="38">
        <v>11178.429340431965</v>
      </c>
      <c r="DB48" s="38">
        <v>11190.379460319631</v>
      </c>
      <c r="DC48" s="38">
        <v>11214.911524381856</v>
      </c>
      <c r="DD48" s="32">
        <v>11251.270679746904</v>
      </c>
    </row>
    <row r="49" spans="1:108"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47.705113527884329</v>
      </c>
      <c r="BN49" s="9">
        <v>47.705415368700848</v>
      </c>
      <c r="CJ49" s="30">
        <f ca="1"/>
        <v>4.8903047091412741</v>
      </c>
      <c r="CK49" s="38">
        <v>14331.720949421469</v>
      </c>
      <c r="CL49" s="38">
        <v>13878.152858743148</v>
      </c>
      <c r="CM49" s="38">
        <v>13479.81891238977</v>
      </c>
      <c r="CN49" s="38">
        <v>13129.750568404954</v>
      </c>
      <c r="CO49" s="38">
        <v>12822.282916985803</v>
      </c>
      <c r="CP49" s="38">
        <v>12552.737532353938</v>
      </c>
      <c r="CQ49" s="38">
        <v>12317.198524774863</v>
      </c>
      <c r="CR49" s="38">
        <v>12112.350210287623</v>
      </c>
      <c r="CS49" s="38">
        <v>11935.356777976613</v>
      </c>
      <c r="CT49" s="38">
        <v>11783.771342150187</v>
      </c>
      <c r="CU49" s="38">
        <v>11655.466028386256</v>
      </c>
      <c r="CV49" s="38">
        <v>11548.577419636998</v>
      </c>
      <c r="CW49" s="38">
        <v>11461.46341902425</v>
      </c>
      <c r="CX49" s="38">
        <v>11392.668732895594</v>
      </c>
      <c r="CY49" s="38">
        <v>11340.896955087708</v>
      </c>
      <c r="CZ49" s="38">
        <v>11304.987770887015</v>
      </c>
      <c r="DA49" s="38">
        <v>11283.89817763863</v>
      </c>
      <c r="DB49" s="38">
        <v>11276.686889793311</v>
      </c>
      <c r="DC49" s="38">
        <v>11282.50129289848</v>
      </c>
      <c r="DD49" s="32">
        <v>11300.56645586686</v>
      </c>
    </row>
    <row r="50" spans="1:108"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47.775461716492501</v>
      </c>
      <c r="BN50" s="9">
        <v>47.777742076949778</v>
      </c>
      <c r="CJ50" s="30">
        <f ca="1"/>
        <v>5.1662049861495847</v>
      </c>
      <c r="CK50" s="38">
        <v>14848.279664229243</v>
      </c>
      <c r="CL50" s="38">
        <v>14364.980671436617</v>
      </c>
      <c r="CM50" s="38">
        <v>13937.969952199326</v>
      </c>
      <c r="CN50" s="38">
        <v>13560.206851623112</v>
      </c>
      <c r="CO50" s="38">
        <v>13225.961495002932</v>
      </c>
      <c r="CP50" s="38">
        <v>12930.496726038789</v>
      </c>
      <c r="CQ50" s="38">
        <v>12669.843386536904</v>
      </c>
      <c r="CR50" s="38">
        <v>12440.637329729343</v>
      </c>
      <c r="CS50" s="38">
        <v>12239.998526793166</v>
      </c>
      <c r="CT50" s="38">
        <v>12065.439637690724</v>
      </c>
      <c r="CU50" s="38">
        <v>11914.795682176107</v>
      </c>
      <c r="CV50" s="38">
        <v>11786.169126501834</v>
      </c>
      <c r="CW50" s="38">
        <v>11677.886433745311</v>
      </c>
      <c r="CX50" s="38">
        <v>11588.463274162845</v>
      </c>
      <c r="CY50" s="38">
        <v>11516.576370598632</v>
      </c>
      <c r="CZ50" s="38">
        <v>11461.040492522048</v>
      </c>
      <c r="DA50" s="38">
        <v>11420.789491540676</v>
      </c>
      <c r="DB50" s="38">
        <v>11394.860542738303</v>
      </c>
      <c r="DC50" s="38">
        <v>11382.380953446802</v>
      </c>
      <c r="DD50" s="32">
        <v>11382.557046335975</v>
      </c>
    </row>
    <row r="51" spans="1:108"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47.844739586102378</v>
      </c>
      <c r="BN51" s="9">
        <v>47.848976530773811</v>
      </c>
      <c r="CJ51" s="31">
        <f ca="1"/>
        <v>5.4421052631578952</v>
      </c>
      <c r="CK51" s="23">
        <v>15382.719949927485</v>
      </c>
      <c r="CL51" s="23">
        <v>14870.744184250967</v>
      </c>
      <c r="CM51" s="23">
        <v>14416.038708422235</v>
      </c>
      <c r="CN51" s="23">
        <v>14011.497902645002</v>
      </c>
      <c r="CO51" s="23">
        <v>13651.333161692562</v>
      </c>
      <c r="CP51" s="23">
        <v>13330.754060805612</v>
      </c>
      <c r="CQ51" s="23">
        <v>13045.742978983404</v>
      </c>
      <c r="CR51" s="23">
        <v>12792.891551550674</v>
      </c>
      <c r="CS51" s="23">
        <v>12569.279295338489</v>
      </c>
      <c r="CT51" s="23">
        <v>12372.381764485357</v>
      </c>
      <c r="CU51" s="23">
        <v>12199.999862045719</v>
      </c>
      <c r="CV51" s="23">
        <v>12050.204614227674</v>
      </c>
      <c r="CW51" s="23">
        <v>11921.293448017341</v>
      </c>
      <c r="CX51" s="23">
        <v>11811.755162678548</v>
      </c>
      <c r="CY51" s="23">
        <v>11720.241565238444</v>
      </c>
      <c r="CZ51" s="23">
        <v>11645.544279428874</v>
      </c>
      <c r="DA51" s="23">
        <v>11586.575617490445</v>
      </c>
      <c r="DB51" s="23">
        <v>11542.352676291404</v>
      </c>
      <c r="DC51" s="23">
        <v>11511.984016920695</v>
      </c>
      <c r="DD51" s="33">
        <v>11494.658432560085</v>
      </c>
    </row>
    <row r="52" spans="1:108"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49.699234601678178</v>
      </c>
      <c r="BL52" s="9">
        <v>41.858361926085905</v>
      </c>
      <c r="BM52" s="9">
        <f ca="1"/>
        <v>47.912986544938889</v>
      </c>
      <c r="BN52" s="9">
        <v>47.919158784081802</v>
      </c>
    </row>
    <row r="53" spans="1:108"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47.980239755518035</v>
      </c>
      <c r="BN53" s="9">
        <v>47.988326614216106</v>
      </c>
    </row>
    <row r="54" spans="1:108"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48.046534306048159</v>
      </c>
      <c r="BN54" s="9">
        <v>48.05651569537438</v>
      </c>
    </row>
    <row r="55" spans="1:108"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48.111903365569184</v>
      </c>
      <c r="BN55" s="9">
        <v>48.123759755602784</v>
      </c>
    </row>
    <row r="56" spans="1:108"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49.958527331705298</v>
      </c>
      <c r="BL56" s="9">
        <v>42.089842382480057</v>
      </c>
      <c r="BM56" s="9">
        <f ca="1"/>
        <v>48.176378324662558</v>
      </c>
      <c r="BN56" s="9">
        <v>48.190090719209721</v>
      </c>
    </row>
    <row r="57" spans="1:108"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48.239988923326607</v>
      </c>
      <c r="BN57" s="9">
        <v>48.255538836209368</v>
      </c>
    </row>
    <row r="58" spans="1:108"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48.302763367408872</v>
      </c>
      <c r="BN58" s="9">
        <v>48.320132800199531</v>
      </c>
    </row>
    <row r="59" spans="1:108"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48.364728434813131</v>
      </c>
      <c r="BN59" s="9">
        <v>48.383899855903032</v>
      </c>
    </row>
    <row r="60" spans="1:108"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48.425909572549337</v>
      </c>
      <c r="BN60" s="9">
        <v>48.44686589745114</v>
      </c>
    </row>
    <row r="61" spans="1:108"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50.260649044289082</v>
      </c>
      <c r="BL61" s="9">
        <v>42.366892178565244</v>
      </c>
      <c r="BM61" s="9">
        <f ca="1"/>
        <v>48.486330985565971</v>
      </c>
      <c r="BN61" s="9">
        <v>48.509055558357531</v>
      </c>
    </row>
    <row r="62" spans="1:108"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50.318467213432029</v>
      </c>
      <c r="BL62" s="9">
        <v>42.420810332066608</v>
      </c>
      <c r="BM62" s="9">
        <f ca="1"/>
        <v>48.546015718193004</v>
      </c>
      <c r="BN62" s="9">
        <v>48.570492294019445</v>
      </c>
    </row>
    <row r="63" spans="1:108"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48.604985728927524</v>
      </c>
      <c r="BN63" s="9">
        <v>48.631198457485162</v>
      </c>
    </row>
    <row r="64" spans="1:108"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50.431719730655438</v>
      </c>
      <c r="BL64" s="9">
        <v>42.527258009133945</v>
      </c>
      <c r="BM64" s="9">
        <f ca="1"/>
        <v>48.663261959209962</v>
      </c>
      <c r="BN64" s="9">
        <v>48.691195369142548</v>
      </c>
    </row>
    <row r="65" spans="1:66"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48.720864396766451</v>
      </c>
      <c r="BN65" s="9">
        <v>48.750503380909976</v>
      </c>
    </row>
    <row r="66" spans="1:66"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50.541957057167835</v>
      </c>
      <c r="BL66" s="9">
        <v>42.631931185341728</v>
      </c>
      <c r="BM66" s="9">
        <f ca="1"/>
        <v>48.777812134028892</v>
      </c>
      <c r="BN66" s="9">
        <v>48.80914193544659</v>
      </c>
    </row>
    <row r="67" spans="1:66"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48.834123422088609</v>
      </c>
      <c r="BN67" s="9">
        <v>48.86712962084269</v>
      </c>
    </row>
    <row r="68" spans="1:66"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50.649359316583009</v>
      </c>
      <c r="BL68" s="9">
        <v>42.734915752276834</v>
      </c>
      <c r="BM68" s="9">
        <f ca="1"/>
        <v>48.889815720590896</v>
      </c>
      <c r="BN68" s="9">
        <v>48.924484221201837</v>
      </c>
    </row>
    <row r="69" spans="1:66"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50.70204913965037</v>
      </c>
      <c r="BL69" s="9">
        <v>42.785799792564561</v>
      </c>
      <c r="BM69" s="9">
        <f ca="1"/>
        <v>48.944905743934676</v>
      </c>
      <c r="BN69" s="9">
        <v>48.981222763482755</v>
      </c>
    </row>
    <row r="70" spans="1:66"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48.999409504103554</v>
      </c>
      <c r="BN70" s="9">
        <v>49.037361560931124</v>
      </c>
    </row>
    <row r="71" spans="1:66"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49.053342350421559</v>
      </c>
      <c r="BN71" s="9">
        <v>49.092916253397568</v>
      </c>
    </row>
    <row r="72" spans="1:66"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50.856300696003494</v>
      </c>
      <c r="BL72" s="9">
        <v>42.936129770736841</v>
      </c>
      <c r="BM72" s="9">
        <f ca="1"/>
        <v>49.106719006496938</v>
      </c>
      <c r="BN72" s="9">
        <v>49.147901844808302</v>
      </c>
    </row>
    <row r="73" spans="1:66"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50.906503692993383</v>
      </c>
      <c r="BL73" s="9">
        <v>42.985494497791798</v>
      </c>
      <c r="BM73" s="9">
        <f ca="1"/>
        <v>49.159553604591636</v>
      </c>
      <c r="BN73" s="9">
        <v>49.202332738028716</v>
      </c>
    </row>
    <row r="74" spans="1:66"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50.956126990392576</v>
      </c>
      <c r="BL74" s="9">
        <v>43.034500194354656</v>
      </c>
      <c r="BM74" s="9">
        <f ca="1"/>
        <v>49.211859717630446</v>
      </c>
      <c r="BN74" s="9">
        <v>49.25622276733629</v>
      </c>
    </row>
    <row r="75" spans="1:66"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49.26365038904364</v>
      </c>
      <c r="BN75" s="9">
        <v>49.309585228699007</v>
      </c>
    </row>
    <row r="76" spans="1:66"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51.053695559591013</v>
      </c>
      <c r="BL76" s="9">
        <v>43.131465109481347</v>
      </c>
      <c r="BM76" s="9">
        <f ca="1"/>
        <v>49.31493816061807</v>
      </c>
      <c r="BN76" s="9">
        <v>49.362432908036169</v>
      </c>
    </row>
    <row r="77" spans="1:66"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51.101669842971738</v>
      </c>
      <c r="BL77" s="9">
        <v>43.179438965916404</v>
      </c>
      <c r="BM77" s="9">
        <f ca="1"/>
        <v>49.365735098515707</v>
      </c>
      <c r="BN77" s="9">
        <v>49.414778107622503</v>
      </c>
    </row>
    <row r="78" spans="1:66"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49.416052817603564</v>
      </c>
      <c r="BN78" s="9">
        <v>49.466632670781266</v>
      </c>
    </row>
    <row r="79" spans="1:66"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51.19606669812039</v>
      </c>
      <c r="BL79" s="9">
        <v>43.274404198681637</v>
      </c>
      <c r="BM79" s="9">
        <f ca="1"/>
        <v>49.465902504226136</v>
      </c>
      <c r="BN79" s="9">
        <v>49.518008004998961</v>
      </c>
    </row>
    <row r="80" spans="1:66"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49.515294937539423</v>
      </c>
      <c r="BN80" s="9">
        <v>49.568915103582292</v>
      </c>
    </row>
    <row r="81" spans="1:66"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51.288479607158791</v>
      </c>
      <c r="BL81" s="9">
        <v>43.368103058327165</v>
      </c>
      <c r="BM81" s="9">
        <f ca="1"/>
        <v>49.564240509515287</v>
      </c>
      <c r="BN81" s="9">
        <v>49.619364565967317</v>
      </c>
    </row>
    <row r="82" spans="1:66"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49.612749243715193</v>
      </c>
      <c r="BN82" s="9">
        <v>49.669366616781154</v>
      </c>
    </row>
    <row r="83" spans="1:66"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49.660830812923926</v>
      </c>
      <c r="BN83" s="9">
        <v>49.718931123747872</v>
      </c>
    </row>
    <row r="84" spans="1:66"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51.423585845564169</v>
      </c>
      <c r="BL84" s="9">
        <v>43.506383989045048</v>
      </c>
      <c r="BM84" s="9">
        <f ca="1"/>
        <v>49.708494555726077</v>
      </c>
      <c r="BN84" s="9">
        <v>49.768067614522536</v>
      </c>
    </row>
    <row r="85" spans="1:66"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v>
      </c>
      <c r="BL85" s="9">
        <v>43.551895933259175</v>
      </c>
      <c r="BM85" s="9">
        <f ca="1"/>
        <v>49.755749492101074</v>
      </c>
      <c r="BN85" s="9">
        <v>49.816785292530056</v>
      </c>
    </row>
    <row r="86" spans="1:66"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49.802604338106534</v>
      </c>
      <c r="BN86" s="9">
        <v>49.865093051879342</v>
      </c>
    </row>
    <row r="87" spans="1:66"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49.849067519713401</v>
      </c>
      <c r="BN87" s="9">
        <v>49.912999491417501</v>
      </c>
    </row>
    <row r="88" spans="1:66"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51.597618065615698</v>
      </c>
      <c r="BL88" s="9">
        <v>43.686761399369928</v>
      </c>
      <c r="BM88" s="9">
        <f ca="1"/>
        <v>49.89514718585184</v>
      </c>
      <c r="BN88" s="9">
        <v>49.960512927983146</v>
      </c>
    </row>
    <row r="89" spans="1:66"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51.6401001922437</v>
      </c>
      <c r="BL89" s="9">
        <v>43.731176488885382</v>
      </c>
      <c r="BM89" s="9">
        <f ca="1"/>
        <v>49.940851220721513</v>
      </c>
      <c r="BN89" s="9">
        <v>50.007641408913898</v>
      </c>
    </row>
    <row r="90" spans="1:66"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49.986187255416148</v>
      </c>
      <c r="BN90" s="9">
        <v>50.05439272385793</v>
      </c>
    </row>
    <row r="91" spans="1:66"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51.723895887034715</v>
      </c>
      <c r="BL91" s="9">
        <v>43.819225123589362</v>
      </c>
      <c r="BM91" s="9">
        <f ca="1"/>
        <v>50.031162678908011</v>
      </c>
      <c r="BN91" s="9">
        <v>50.100774415936243</v>
      </c>
    </row>
    <row r="92" spans="1:66"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50.075784648434471</v>
      </c>
      <c r="BN92" s="9">
        <v>50.146793792298347</v>
      </c>
    </row>
    <row r="93" spans="1:66"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50.120060099325769</v>
      </c>
      <c r="BN93" s="9">
        <v>50.192457934110692</v>
      </c>
    </row>
    <row r="94" spans="1:66"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50.163995754309937</v>
      </c>
      <c r="BN94" s="9">
        <v>50.237773706014686</v>
      </c>
    </row>
    <row r="95" spans="1:66"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50.207598132328144</v>
      </c>
      <c r="BN95" s="9">
        <v>50.282747765087755</v>
      </c>
    </row>
    <row r="96" spans="1:66"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50.250873556891449</v>
      </c>
      <c r="BN96" s="9">
        <v>50.327386569338977</v>
      </c>
    </row>
    <row r="97" spans="1:66"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50.2938281640075</v>
      </c>
      <c r="BN97" s="9">
        <v>50.371696385768089</v>
      </c>
    </row>
    <row r="98" spans="1:66"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52.005746156653842</v>
      </c>
      <c r="BL98" s="9">
        <v>44.119643983495479</v>
      </c>
      <c r="BM98" s="9">
        <f ca="1"/>
        <v>50.336467909703714</v>
      </c>
      <c r="BN98" s="9">
        <v>50.415683298014912</v>
      </c>
    </row>
    <row r="99" spans="1:66"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52.044655515537542</v>
      </c>
      <c r="BL99" s="9">
        <v>44.161630115850215</v>
      </c>
      <c r="BM99" s="9">
        <f ca="1"/>
        <v>50.378798577171494</v>
      </c>
      <c r="BN99" s="9">
        <v>50.459353213624112</v>
      </c>
    </row>
    <row r="100" spans="1:66"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50.420825783554598</v>
      </c>
      <c r="BN100" s="9">
        <v>50.502711870948417</v>
      </c>
    </row>
    <row r="101" spans="1:66"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50.46255498640253</v>
      </c>
      <c r="BN101" s="9">
        <v>50.545764845712029</v>
      </c>
    </row>
    <row r="102" spans="1:66"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50.503991489809209</v>
      </c>
      <c r="BN102" s="9">
        <v>50.588517557254114</v>
      </c>
    </row>
    <row r="103" spans="1:66"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52.197166462909465</v>
      </c>
      <c r="BL103" s="9">
        <v>44.327393238036215</v>
      </c>
      <c r="BM103" s="9">
        <f ca="1"/>
        <v>50.545140450255026</v>
      </c>
      <c r="BN103" s="9">
        <v>50.630975274471233</v>
      </c>
    </row>
    <row r="104" spans="1:66"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50.586006882169521</v>
      </c>
      <c r="BN104" s="9">
        <v>50.67314312147608</v>
      </c>
    </row>
    <row r="105" spans="1:66"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50.626595663230873</v>
      </c>
      <c r="BN105" s="9">
        <v>50.715026082988686</v>
      </c>
    </row>
    <row r="106" spans="1:66"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52.308429824351386</v>
      </c>
      <c r="BL106" s="9">
        <v>44.449517437979026</v>
      </c>
      <c r="BM106" s="9">
        <f ca="1"/>
        <v>50.666911539416944</v>
      </c>
      <c r="BN106" s="9">
        <v>50.756629009475432</v>
      </c>
    </row>
    <row r="107" spans="1:66"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50.706959129821968</v>
      </c>
      <c r="BN107" s="9">
        <v>50.797956622049902</v>
      </c>
    </row>
    <row r="108" spans="1:66"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52.381200935894881</v>
      </c>
      <c r="BL108" s="9">
        <v>44.529933257378943</v>
      </c>
      <c r="BM108" s="9">
        <f ca="1"/>
        <v>50.746742931251909</v>
      </c>
      <c r="BN108" s="9">
        <v>50.839013517148885</v>
      </c>
    </row>
    <row r="109" spans="1:66"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50.786267322610612</v>
      </c>
      <c r="BN109" s="9">
        <v>50.879804170995882</v>
      </c>
    </row>
    <row r="110" spans="1:66"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50.825536569088399</v>
      </c>
      <c r="BN110" s="9">
        <v>50.920332943863741</v>
      </c>
    </row>
    <row r="111" spans="1:66"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50.864554826163491</v>
      </c>
      <c r="BN111" s="9">
        <v>50.960604084147221</v>
      </c>
    </row>
    <row r="112" spans="1:66"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52.523550134522864</v>
      </c>
      <c r="BL112" s="9">
        <v>44.688466935261062</v>
      </c>
      <c r="BM112" s="9">
        <f ca="1"/>
        <v>50.903326143426568</v>
      </c>
      <c r="BN112" s="9">
        <v>51.000621732255745</v>
      </c>
    </row>
    <row r="113" spans="1:66"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52.558499091552484</v>
      </c>
      <c r="BL113" s="9">
        <v>44.727637293829815</v>
      </c>
      <c r="BM113" s="9">
        <f ca="1"/>
        <v>50.941854468237636</v>
      </c>
      <c r="BN113" s="9">
        <v>51.040389924335763</v>
      </c>
    </row>
    <row r="114" spans="1:66"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50.980143649224203</v>
      </c>
      <c r="BN114" s="9">
        <v>51.0799125958318</v>
      </c>
    </row>
    <row r="115" spans="1:66"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52.627661341046895</v>
      </c>
      <c r="BL115" s="9">
        <v>44.805440183093125</v>
      </c>
      <c r="BM115" s="9">
        <f ca="1"/>
        <v>51.018197439628906</v>
      </c>
      <c r="BN115" s="9">
        <v>51.119193584894525</v>
      </c>
    </row>
    <row r="116" spans="1:66"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51.056019500514502</v>
      </c>
      <c r="BN116" s="9">
        <v>51.158236635643682</v>
      </c>
    </row>
    <row r="117" spans="1:66"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52.695869936134351</v>
      </c>
      <c r="BL117" s="9">
        <v>44.882542102560052</v>
      </c>
      <c r="BM117" s="9">
        <f ca="1"/>
        <v>51.093613403833288</v>
      </c>
      <c r="BN117" s="9">
        <v>51.197045401293451</v>
      </c>
    </row>
    <row r="118" spans="1:66"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52.729626436374502</v>
      </c>
      <c r="BL118" s="9">
        <v>44.920836046965043</v>
      </c>
      <c r="BM118" s="9">
        <f ca="1"/>
        <v>51.130982635368149</v>
      </c>
      <c r="BN118" s="9">
        <v>51.235623447147049</v>
      </c>
    </row>
    <row r="119" spans="1:66"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51.16813059755146</v>
      </c>
      <c r="BN119" s="9">
        <v>51.273974253467266</v>
      </c>
    </row>
    <row r="120" spans="1:66"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52.79646263026801</v>
      </c>
      <c r="BL120" s="9">
        <v>44.996921153761711</v>
      </c>
      <c r="BM120" s="9">
        <f ca="1"/>
        <v>51.205060612167948</v>
      </c>
      <c r="BN120" s="9">
        <v>51.312101218229053</v>
      </c>
    </row>
    <row r="121" spans="1:66"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51.241775922947419</v>
      </c>
      <c r="BN121" s="9">
        <v>51.350007659759974</v>
      </c>
    </row>
    <row r="122" spans="1:66"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52.862420390183964</v>
      </c>
      <c r="BL122" s="9">
        <v>45.072350317743627</v>
      </c>
      <c r="BM122" s="9">
        <f ca="1"/>
        <v>51.278279698052522</v>
      </c>
      <c r="BN122" s="9">
        <v>51.387696819274041</v>
      </c>
    </row>
    <row r="123" spans="1:66"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52.895078520311223</v>
      </c>
      <c r="BL123" s="9">
        <v>45.109824160693904</v>
      </c>
      <c r="BM123" s="9">
        <f ca="1"/>
        <v>51.314575032466806</v>
      </c>
      <c r="BN123" s="9">
        <v>51.425171863304129</v>
      </c>
    </row>
    <row r="124" spans="1:66"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51.350664950287843</v>
      </c>
      <c r="BN124" s="9">
        <v>51.462435886037788</v>
      </c>
    </row>
    <row r="125" spans="1:66"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51.386552406929894</v>
      </c>
      <c r="BN125" s="9">
        <v>51.499491911561101</v>
      </c>
    </row>
    <row r="126" spans="1:66"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51.422240291240485</v>
      </c>
      <c r="BN126" s="9">
        <v>51.536342896014936</v>
      </c>
    </row>
    <row r="127" spans="1:66"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51.457731427534888</v>
      </c>
      <c r="BN127" s="9">
        <v>51.57299172966772</v>
      </c>
    </row>
    <row r="128" spans="1:66"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51.49302857755233</v>
      </c>
      <c r="BN128" s="9">
        <v>51.609441238908545</v>
      </c>
    </row>
    <row r="129" spans="1:66"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51.528134442337574</v>
      </c>
      <c r="BN129" s="9">
        <v>51.645694188164441</v>
      </c>
    </row>
    <row r="130" spans="1:66"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51.563051664051351</v>
      </c>
      <c r="BN130" s="9">
        <v>51.681753281745102</v>
      </c>
    </row>
    <row r="131" spans="1:66"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51.597782827712678</v>
      </c>
      <c r="BN131" s="9">
        <v>51.717621165618468</v>
      </c>
    </row>
    <row r="132" spans="1:66"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53.179952979271086</v>
      </c>
      <c r="BL132" s="9">
        <v>45.440217218841319</v>
      </c>
      <c r="BM132" s="9">
        <f ca="1"/>
        <v>51.632330462876411</v>
      </c>
      <c r="BN132" s="9">
        <v>51.75330042912033</v>
      </c>
    </row>
    <row r="133" spans="1:66"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53.210654434136771</v>
      </c>
      <c r="BL133" s="9">
        <v>45.476197462895847</v>
      </c>
      <c r="BM133" s="9">
        <f ca="1"/>
        <v>51.666697045248711</v>
      </c>
      <c r="BN133" s="9">
        <v>51.788793606600748</v>
      </c>
    </row>
    <row r="134" spans="1:66"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51.700884998243339</v>
      </c>
      <c r="BN134" s="9">
        <v>51.824103179010244</v>
      </c>
    </row>
    <row r="135" spans="1:66"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51.734896694481215</v>
      </c>
      <c r="BN135" s="9">
        <v>51.859231575428367</v>
      </c>
    </row>
    <row r="136" spans="1:66"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51.768734457235951</v>
      </c>
      <c r="BN136" s="9">
        <v>51.894181174537067</v>
      </c>
    </row>
    <row r="137" spans="1:66"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53.331684230053838</v>
      </c>
      <c r="BL137" s="9">
        <v>45.618737132764132</v>
      </c>
      <c r="BM137" s="9">
        <f ca="1"/>
        <v>51.802400561827497</v>
      </c>
      <c r="BN137" s="9">
        <v>51.928954306041469</v>
      </c>
    </row>
    <row r="138" spans="1:66"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51.835897236966233</v>
      </c>
      <c r="BN138" s="9">
        <v>51.963553252040057</v>
      </c>
    </row>
    <row r="139" spans="1:66"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51.869226666049656</v>
      </c>
      <c r="BN139" s="9">
        <v>51.997980248346678</v>
      </c>
    </row>
    <row r="140" spans="1:66"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51.902390988413572</v>
      </c>
      <c r="BN140" s="9">
        <v>52.032237485766196</v>
      </c>
    </row>
    <row r="141" spans="1:66"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51.935392300539817</v>
      </c>
      <c r="BN141" s="9">
        <v>52.066327111325904</v>
      </c>
    </row>
    <row r="142" spans="1:66"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51.968232657222281</v>
      </c>
      <c r="BN142" s="9">
        <v>52.100251229464504</v>
      </c>
    </row>
    <row r="143" spans="1:66"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52.000914072692929</v>
      </c>
      <c r="BN143" s="9">
        <v>52.134011903180308</v>
      </c>
    </row>
    <row r="144" spans="1:66"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52.033438521709535</v>
      </c>
      <c r="BN144" s="9">
        <v>52.167611155140506</v>
      </c>
    </row>
    <row r="145" spans="1:66"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53.565718235007296</v>
      </c>
      <c r="BL145" s="9">
        <v>45.897502331493378</v>
      </c>
      <c r="BM145" s="9">
        <f ca="1"/>
        <v>52.065807940606646</v>
      </c>
      <c r="BN145" s="9">
        <v>52.201050968752973</v>
      </c>
    </row>
    <row r="146" spans="1:66"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v>
      </c>
      <c r="BL146" s="9">
        <v>45.931783797649537</v>
      </c>
      <c r="BM146" s="9">
        <f ca="1"/>
        <v>52.098024228311367</v>
      </c>
      <c r="BN146" s="9">
        <v>52.234333289202198</v>
      </c>
    </row>
    <row r="147" spans="1:66"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52.130089247325166</v>
      </c>
      <c r="BN147" s="9">
        <v>52.267460024450742</v>
      </c>
    </row>
    <row r="148" spans="1:66"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52.162004824673353</v>
      </c>
      <c r="BN148" s="9">
        <v>52.300433046207615</v>
      </c>
    </row>
    <row r="149" spans="1:66"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52.193772752823321</v>
      </c>
      <c r="BN149" s="9">
        <v>52.333254190864963</v>
      </c>
    </row>
    <row r="150" spans="1:66"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52.225394790572793</v>
      </c>
      <c r="BN150" s="9">
        <v>52.365925260404111</v>
      </c>
    </row>
    <row r="151" spans="1:66"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52.256872663909334</v>
      </c>
      <c r="BN151" s="9">
        <v>52.398448023272472</v>
      </c>
    </row>
    <row r="152" spans="1:66"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53.762439040895984</v>
      </c>
      <c r="BL152" s="9">
        <v>46.134976914017457</v>
      </c>
      <c r="BM152" s="9">
        <f ca="1"/>
        <v>52.288208066842273</v>
      </c>
      <c r="BN152" s="9">
        <v>52.430824215232121</v>
      </c>
    </row>
    <row r="153" spans="1:66"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53.789969617123091</v>
      </c>
      <c r="BL153" s="9">
        <v>46.1684378452358</v>
      </c>
      <c r="BM153" s="9">
        <f ca="1"/>
        <v>52.319402662207906</v>
      </c>
      <c r="BN153" s="9">
        <v>52.463055540181422</v>
      </c>
    </row>
    <row r="154" spans="1:66"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52.350458082449236</v>
      </c>
      <c r="BN154" s="9">
        <v>52.495143670950526</v>
      </c>
    </row>
    <row r="155" spans="1:66"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52.381375930371135</v>
      </c>
      <c r="BN155" s="9">
        <v>52.527090250071879</v>
      </c>
    </row>
    <row r="156" spans="1:66"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53.871741775217039</v>
      </c>
      <c r="BL156" s="9">
        <v>46.268150278728783</v>
      </c>
      <c r="BM156" s="9">
        <f ca="1"/>
        <v>52.412157779871805</v>
      </c>
      <c r="BN156" s="9">
        <v>52.558896890526619</v>
      </c>
    </row>
    <row r="157" spans="1:66"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52.442805176651504</v>
      </c>
      <c r="BN157" s="9">
        <v>52.590565176467763</v>
      </c>
    </row>
    <row r="158" spans="1:66"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52.473319638899419</v>
      </c>
      <c r="BN158" s="9">
        <v>52.622096663921127</v>
      </c>
    </row>
    <row r="159" spans="1:66"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52.503702657959295</v>
      </c>
      <c r="BN159" s="9">
        <v>52.653492881464686</v>
      </c>
    </row>
    <row r="160" spans="1:66"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52.533955698974964</v>
      </c>
      <c r="BN160" s="9">
        <v>52.684755330887313</v>
      </c>
    </row>
    <row r="161" spans="1:66"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52.564080201516134</v>
      </c>
      <c r="BN161" s="9">
        <v>52.715885487827478</v>
      </c>
    </row>
    <row r="162" spans="1:66"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52.594077580185434</v>
      </c>
      <c r="BN162" s="9">
        <v>52.746884802392906</v>
      </c>
    </row>
    <row r="163" spans="1:66"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54.057971530664126</v>
      </c>
      <c r="BL163" s="9">
        <v>46.497040973601834</v>
      </c>
      <c r="BM163" s="9">
        <f ca="1"/>
        <v>52.623949225207241</v>
      </c>
      <c r="BN163" s="9">
        <v>52.777754699761481</v>
      </c>
    </row>
    <row r="164" spans="1:66"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52.653696502998997</v>
      </c>
      <c r="BN164" s="9">
        <v>52.80849658076454</v>
      </c>
    </row>
    <row r="165" spans="1:66"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52.683320756725678</v>
      </c>
      <c r="BN165" s="9">
        <v>52.839111822452807</v>
      </c>
    </row>
    <row r="166" spans="1:66"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52.712823306837947</v>
      </c>
      <c r="BN166" s="9">
        <v>52.869601778645745</v>
      </c>
    </row>
    <row r="167" spans="1:66"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54.161670668232439</v>
      </c>
      <c r="BL167" s="9">
        <v>46.625569392275246</v>
      </c>
      <c r="BM167" s="9">
        <f ca="1"/>
        <v>52.742205451594579</v>
      </c>
      <c r="BN167" s="9">
        <v>52.899967780465019</v>
      </c>
    </row>
    <row r="168" spans="1:66"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52.771468467569804</v>
      </c>
      <c r="BN168" s="9">
        <v>52.930211136852279</v>
      </c>
    </row>
    <row r="169" spans="1:66"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52.800613610145959</v>
      </c>
      <c r="BN169" s="9">
        <v>52.960333135072318</v>
      </c>
    </row>
    <row r="170" spans="1:66"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54.238216748803957</v>
      </c>
      <c r="BL170" s="9">
        <v>46.720930685830297</v>
      </c>
      <c r="BM170" s="9">
        <f ca="1"/>
        <v>52.829642113992008</v>
      </c>
      <c r="BN170" s="9">
        <v>52.990335041201533</v>
      </c>
    </row>
    <row r="171" spans="1:66"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54.263505164261218</v>
      </c>
      <c r="BL171" s="9">
        <v>46.752525420301183</v>
      </c>
      <c r="BM171" s="9">
        <f ca="1"/>
        <v>52.858555193528545</v>
      </c>
      <c r="BN171" s="9">
        <v>53.020218100602811</v>
      </c>
    </row>
    <row r="172" spans="1:66"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54.2886822141745</v>
      </c>
      <c r="BL172" s="9">
        <v>46.784025417297272</v>
      </c>
      <c r="BM172" s="9">
        <f ca="1"/>
        <v>52.887354043379474</v>
      </c>
      <c r="BN172" s="9">
        <v>53.049983538386641</v>
      </c>
    </row>
    <row r="173" spans="1:66"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52.916039838811088</v>
      </c>
      <c r="BN173" s="9">
        <v>53.07963255985964</v>
      </c>
    </row>
    <row r="174" spans="1:66"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54.338707124113199</v>
      </c>
      <c r="BL174" s="9">
        <v>46.846744574876119</v>
      </c>
      <c r="BM174" s="9">
        <f ca="1"/>
        <v>52.944613736158857</v>
      </c>
      <c r="BN174" s="9">
        <v>53.109166350960194</v>
      </c>
    </row>
    <row r="175" spans="1:66"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52.973076873242263</v>
      </c>
      <c r="BN175" s="9">
        <v>53.13858607868228</v>
      </c>
    </row>
    <row r="176" spans="1:66"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54.388301087057151</v>
      </c>
      <c r="BL176" s="9">
        <v>46.90909478663059</v>
      </c>
      <c r="BM176" s="9">
        <f ca="1"/>
        <v>53.001430369768286</v>
      </c>
      <c r="BN176" s="9">
        <v>53.167892891487419</v>
      </c>
    </row>
    <row r="177" spans="1:66"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53.029675327723695</v>
      </c>
      <c r="BN177" s="9">
        <v>53.19708791970541</v>
      </c>
    </row>
    <row r="178" spans="1:66"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53.057812831756692</v>
      </c>
      <c r="BN178" s="9">
        <v>53.226172275924057</v>
      </c>
    </row>
    <row r="179" spans="1:66"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53.085843949548106</v>
      </c>
      <c r="BN179" s="9">
        <v>53.25514705536839</v>
      </c>
    </row>
    <row r="180" spans="1:66"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54.486233030742873</v>
      </c>
      <c r="BL180" s="9">
        <v>47.032713929234617</v>
      </c>
      <c r="BM180" s="9">
        <f ca="1"/>
        <v>53.113769732172671</v>
      </c>
      <c r="BN180" s="9">
        <v>53.284013336269624</v>
      </c>
    </row>
    <row r="181" spans="1:66"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53.141591214450514</v>
      </c>
      <c r="BN181" s="9">
        <v>53.312772180224222</v>
      </c>
    </row>
    <row r="182" spans="1:66"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53.16930941528922</v>
      </c>
      <c r="BN182" s="9">
        <v>53.341424632543365</v>
      </c>
    </row>
    <row r="183" spans="1:66"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53.196925338016982</v>
      </c>
      <c r="BN183" s="9">
        <v>53.36997172259322</v>
      </c>
    </row>
    <row r="184" spans="1:66"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54.520904124383605</v>
      </c>
      <c r="BH184" s="9">
        <v>54.597900001973692</v>
      </c>
      <c r="BI184" s="9">
        <v>4.3794660002730943</v>
      </c>
      <c r="BJ184" s="9">
        <v>54.080401510968123</v>
      </c>
      <c r="BK184" s="9">
        <v>54.582548804393703</v>
      </c>
      <c r="BL184" s="9">
        <v>47.154932152655</v>
      </c>
      <c r="BM184" s="9">
        <f ca="1"/>
        <v>53.224439970706719</v>
      </c>
      <c r="BN184" s="9">
        <v>53.39841446412612</v>
      </c>
    </row>
    <row r="185" spans="1:66"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53.25185428649192</v>
      </c>
      <c r="BN185" s="9">
        <v>53.426753855603188</v>
      </c>
    </row>
    <row r="186" spans="1:66"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53.279169243874009</v>
      </c>
      <c r="BN186" s="9">
        <v>53.454990880508447</v>
      </c>
    </row>
    <row r="187" spans="1:66"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54.653765067855879</v>
      </c>
      <c r="BL187" s="9">
        <v>47.245704581672825</v>
      </c>
      <c r="BM187" s="9">
        <f ca="1"/>
        <v>53.306385787021938</v>
      </c>
      <c r="BN187" s="9">
        <v>53.483126507654852</v>
      </c>
    </row>
    <row r="188" spans="1:66"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54.677314715553315</v>
      </c>
      <c r="BL188" s="9">
        <v>47.275796032113263</v>
      </c>
      <c r="BM188" s="9">
        <f ca="1"/>
        <v>53.333504846063846</v>
      </c>
      <c r="BN188" s="9">
        <v>53.511161691482357</v>
      </c>
    </row>
    <row r="189" spans="1:66"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54.700771404302046</v>
      </c>
      <c r="BL189" s="9">
        <v>47.305805600600578</v>
      </c>
      <c r="BM189" s="9">
        <f ca="1"/>
        <v>53.360527337371423</v>
      </c>
      <c r="BN189" s="9">
        <v>53.539097372348408</v>
      </c>
    </row>
    <row r="190" spans="1:66"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53.387454163836807</v>
      </c>
      <c r="BN190" s="9">
        <v>53.566934476810985</v>
      </c>
    </row>
    <row r="191" spans="1:66"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54.747409628838078</v>
      </c>
      <c r="BL191" s="9">
        <v>47.365581742016914</v>
      </c>
      <c r="BM191" s="9">
        <f ca="1"/>
        <v>53.41428621514261</v>
      </c>
      <c r="BN191" s="9">
        <v>53.594673917904451</v>
      </c>
    </row>
    <row r="192" spans="1:66"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53.44102436802504</v>
      </c>
      <c r="BN192" s="9">
        <v>53.622316595408478</v>
      </c>
    </row>
    <row r="193" spans="1:66"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53.467669486530369</v>
      </c>
      <c r="BN193" s="9">
        <v>53.649863396110163</v>
      </c>
    </row>
    <row r="194" spans="1:66"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53.494222422265082</v>
      </c>
      <c r="BN194" s="9">
        <v>53.677315194059688</v>
      </c>
    </row>
    <row r="195" spans="1:66"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53.520684014639762</v>
      </c>
      <c r="BN195" s="9">
        <v>53.704672850819506</v>
      </c>
    </row>
    <row r="196" spans="1:66"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53.547055091106913</v>
      </c>
      <c r="BN196" s="9">
        <v>53.731937215707504</v>
      </c>
    </row>
    <row r="197" spans="1:66"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54.885187604551859</v>
      </c>
      <c r="BL197" s="9">
        <v>47.543012338047745</v>
      </c>
      <c r="BM197" s="9">
        <f ca="1"/>
        <v>53.573336467392906</v>
      </c>
      <c r="BN197" s="9">
        <v>53.759109126034033</v>
      </c>
    </row>
    <row r="198" spans="1:66"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53.59952894772438</v>
      </c>
      <c r="BN198" s="9">
        <v>53.786189407333332</v>
      </c>
    </row>
    <row r="199" spans="1:66"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53.625633325048952</v>
      </c>
      <c r="BN199" s="9">
        <v>53.813178873589131</v>
      </c>
    </row>
    <row r="200" spans="1:66"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53.651650381250704</v>
      </c>
      <c r="BN200" s="9">
        <v>53.840078327454933</v>
      </c>
    </row>
    <row r="201" spans="1:66"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53.677580887360378</v>
      </c>
      <c r="BN201" s="9">
        <v>53.866888560468908</v>
      </c>
    </row>
    <row r="202" spans="1:66"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53.703425603760664</v>
      </c>
      <c r="BN202" s="9">
        <v>53.893610353263696</v>
      </c>
    </row>
    <row r="203" spans="1:66"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55.019902880785423</v>
      </c>
      <c r="BL203" s="9">
        <v>47.717698665825935</v>
      </c>
      <c r="BM203" s="9">
        <f ca="1"/>
        <v>53.729185280386396</v>
      </c>
      <c r="BN203" s="9">
        <v>53.920244475771142</v>
      </c>
    </row>
    <row r="204" spans="1:66"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55.042069820069905</v>
      </c>
      <c r="BL204" s="9">
        <v>47.746555060270545</v>
      </c>
      <c r="BM204" s="9">
        <f ca="1"/>
        <v>53.754860656920172</v>
      </c>
      <c r="BN204" s="9">
        <v>53.946791687422277</v>
      </c>
    </row>
    <row r="205" spans="1:66"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55.064157187696637</v>
      </c>
      <c r="BL205" s="9">
        <v>47.775339223100083</v>
      </c>
      <c r="BM205" s="9">
        <f ca="1"/>
        <v>53.780452462983249</v>
      </c>
      <c r="BN205" s="9">
        <v>53.973252737342435</v>
      </c>
    </row>
    <row r="206" spans="1:66"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53.805961418321957</v>
      </c>
      <c r="BN206" s="9">
        <v>53.999628364541977</v>
      </c>
    </row>
    <row r="207" spans="1:66"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53.831388232989845</v>
      </c>
      <c r="BN207" s="9">
        <v>54.025919298102309</v>
      </c>
    </row>
    <row r="208" spans="1:66"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55.12994917936706</v>
      </c>
      <c r="BL208" s="9">
        <v>47.861263685747545</v>
      </c>
      <c r="BM208" s="9">
        <f ca="1"/>
        <v>53.856733607525399</v>
      </c>
      <c r="BN208" s="9">
        <v>54.052126257357898</v>
      </c>
    </row>
    <row r="209" spans="1:66"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53.88199823312587</v>
      </c>
      <c r="BN209" s="9">
        <v>54.078249952073747</v>
      </c>
    </row>
    <row r="210" spans="1:66"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53.907182791816894</v>
      </c>
      <c r="BN210" s="9">
        <v>54.104291082619</v>
      </c>
    </row>
    <row r="211" spans="1:66"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53.932287956618339</v>
      </c>
      <c r="BN211" s="9">
        <v>54.130250340136506</v>
      </c>
    </row>
    <row r="212" spans="1:66"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53.957314391706362</v>
      </c>
      <c r="BN212" s="9">
        <v>54.156128406708518</v>
      </c>
    </row>
    <row r="213" spans="1:66"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53.9822627525717</v>
      </c>
      <c r="BN213" s="9">
        <v>54.181925955518615</v>
      </c>
    </row>
    <row r="214" spans="1:66"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54.00713368617447</v>
      </c>
      <c r="BN214" s="9">
        <v>54.207643651009988</v>
      </c>
    </row>
    <row r="215" spans="1:66"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55.280811583047665</v>
      </c>
      <c r="BL215" s="9">
        <v>48.059323628959447</v>
      </c>
      <c r="BM215" s="9">
        <f ca="1"/>
        <v>54.031927831095452</v>
      </c>
      <c r="BN215" s="9">
        <v>54.233282149040164</v>
      </c>
    </row>
    <row r="216" spans="1:66"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55.302070116190258</v>
      </c>
      <c r="BL216" s="9">
        <v>48.087347449198525</v>
      </c>
      <c r="BM216" s="9">
        <f ca="1"/>
        <v>54.056645817683957</v>
      </c>
      <c r="BN216" s="9">
        <v>54.258842097032286</v>
      </c>
    </row>
    <row r="217" spans="1:66"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54.081288268202471</v>
      </c>
      <c r="BN217" s="9">
        <v>54.284324134122997</v>
      </c>
    </row>
    <row r="218" spans="1:66"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54.105855796967973</v>
      </c>
      <c r="BN218" s="9">
        <v>54.309728891307046</v>
      </c>
    </row>
    <row r="219" spans="1:66"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55.365419975814476</v>
      </c>
      <c r="BL219" s="9">
        <v>48.171023737314663</v>
      </c>
      <c r="BM219" s="9">
        <f ca="1"/>
        <v>54.130349010490292</v>
      </c>
      <c r="BN219" s="9">
        <v>54.335056991578753</v>
      </c>
    </row>
    <row r="220" spans="1:66"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54.154768507607244</v>
      </c>
      <c r="BN220" s="9">
        <v>54.360309050070299</v>
      </c>
    </row>
    <row r="221" spans="1:66"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55.407304573870995</v>
      </c>
      <c r="BL221" s="9">
        <v>48.226483216737009</v>
      </c>
      <c r="BM221" s="9">
        <f ca="1"/>
        <v>54.179114879616961</v>
      </c>
      <c r="BN221" s="9">
        <v>54.385485674187052</v>
      </c>
    </row>
    <row r="222" spans="1:66"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54.203388710407268</v>
      </c>
      <c r="BN222" s="9">
        <v>54.41058746373993</v>
      </c>
    </row>
    <row r="223" spans="1:66"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54.227590576582251</v>
      </c>
      <c r="BN223" s="9">
        <v>54.435615011074887</v>
      </c>
    </row>
    <row r="224" spans="1:66"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54.251721047586102</v>
      </c>
      <c r="BN224" s="9">
        <v>54.460568901199629</v>
      </c>
    </row>
    <row r="225" spans="1:66"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54.275780685824351</v>
      </c>
      <c r="BN225" s="9">
        <v>54.485449711907592</v>
      </c>
    </row>
    <row r="226" spans="1:66"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54.299770046782427</v>
      </c>
      <c r="BN226" s="9">
        <v>54.510258013899289</v>
      </c>
    </row>
    <row r="227" spans="1:66"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55.53133684008597</v>
      </c>
      <c r="BL227" s="9">
        <v>48.391342114107267</v>
      </c>
      <c r="BM227" s="9">
        <f ca="1"/>
        <v>54.323689679141737</v>
      </c>
      <c r="BN227" s="9">
        <v>54.534994370901082</v>
      </c>
    </row>
    <row r="228" spans="1:66"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54.347540124893314</v>
      </c>
      <c r="BN228" s="9">
        <v>54.559659339781405</v>
      </c>
    </row>
    <row r="229" spans="1:66"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54.371321919448988</v>
      </c>
      <c r="BN229" s="9">
        <v>54.584253470664592</v>
      </c>
    </row>
    <row r="230" spans="1:66"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54.395035591750315</v>
      </c>
      <c r="BN230" s="9">
        <v>54.608777307042295</v>
      </c>
    </row>
    <row r="231" spans="1:66"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54.41868166437515</v>
      </c>
      <c r="BN231" s="9">
        <v>54.633231385882496</v>
      </c>
    </row>
    <row r="232" spans="1:66"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54.442260653642052</v>
      </c>
      <c r="BN232" s="9">
        <v>54.657616237736448</v>
      </c>
    </row>
    <row r="233" spans="1:66"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54.465773069712483</v>
      </c>
      <c r="BN233" s="9">
        <v>54.681932386843208</v>
      </c>
    </row>
    <row r="234" spans="1:66"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54.489219416690986</v>
      </c>
      <c r="BN234" s="9">
        <v>54.706180351232057</v>
      </c>
    </row>
    <row r="235" spans="1:66"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54.512600192723134</v>
      </c>
      <c r="BN235" s="9">
        <v>54.730360642822959</v>
      </c>
    </row>
    <row r="236" spans="1:66"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54.535915890091701</v>
      </c>
      <c r="BN236" s="9">
        <v>54.754473767524757</v>
      </c>
    </row>
    <row r="237" spans="1:66"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55.732917067508886</v>
      </c>
      <c r="BL237" s="9">
        <v>48.661242675515027</v>
      </c>
      <c r="BM237" s="9">
        <f ca="1"/>
        <v>54.559166995310676</v>
      </c>
      <c r="BN237" s="9">
        <v>54.778520225331555</v>
      </c>
    </row>
    <row r="238" spans="1:66"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54.582353989217481</v>
      </c>
      <c r="BN238" s="9">
        <v>54.802500510416998</v>
      </c>
    </row>
    <row r="239" spans="1:66"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54.605477347063285</v>
      </c>
      <c r="BN239" s="9">
        <v>54.826415111226794</v>
      </c>
    </row>
    <row r="240" spans="1:66"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54.62853753860152</v>
      </c>
      <c r="BN240" s="9">
        <v>54.850264510569225</v>
      </c>
    </row>
    <row r="241" spans="1:66"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54.651535028174628</v>
      </c>
      <c r="BN241" s="9">
        <v>54.874049185704024</v>
      </c>
    </row>
    <row r="242" spans="1:66"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54.674470274799049</v>
      </c>
      <c r="BN242" s="9">
        <v>54.897769608429321</v>
      </c>
    </row>
    <row r="243" spans="1:66"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54.697343732248548</v>
      </c>
      <c r="BN243" s="9">
        <v>54.921426245166948</v>
      </c>
    </row>
    <row r="244" spans="1:66"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55.870432904140145</v>
      </c>
      <c r="BL244" s="9">
        <v>48.84673341853938</v>
      </c>
      <c r="BM244" s="9">
        <f ca="1"/>
        <v>54.720155849135899</v>
      </c>
      <c r="BN244" s="9">
        <v>54.945019557046052</v>
      </c>
    </row>
    <row r="245" spans="1:66"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54.742907068992935</v>
      </c>
      <c r="BN245" s="9">
        <v>54.968549999985058</v>
      </c>
    </row>
    <row r="246" spans="1:66"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54.765597830349058</v>
      </c>
      <c r="BN246" s="9">
        <v>54.992018024772015</v>
      </c>
    </row>
    <row r="247" spans="1:66"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54.788228566808201</v>
      </c>
      <c r="BN247" s="9">
        <v>55.015424077143408</v>
      </c>
    </row>
    <row r="248" spans="1:66"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54.810799707124261</v>
      </c>
      <c r="BN248" s="9">
        <v>55.038768597861392</v>
      </c>
    </row>
    <row r="249" spans="1:66"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54.833311675275155</v>
      </c>
      <c r="BN249" s="9">
        <v>55.062052022789587</v>
      </c>
    </row>
    <row r="250" spans="1:66"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54.855764890535355</v>
      </c>
      <c r="BN250" s="9">
        <v>55.085274782967346</v>
      </c>
    </row>
    <row r="251" spans="1:66"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54.878159767547118</v>
      </c>
      <c r="BN251" s="9">
        <v>55.108437304682703</v>
      </c>
    </row>
    <row r="252" spans="1:66"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54.900496716390236</v>
      </c>
      <c r="BN252" s="9">
        <v>55.131540009543798</v>
      </c>
    </row>
    <row r="253" spans="1:66"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54.922776142650619</v>
      </c>
      <c r="BN253" s="9">
        <v>55.154583314549029</v>
      </c>
    </row>
    <row r="254" spans="1:66"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54.944998447487436</v>
      </c>
      <c r="BN254" s="9">
        <v>55.177567632155863</v>
      </c>
    </row>
    <row r="255" spans="1:66"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56.080980327428584</v>
      </c>
      <c r="BL255" s="9">
        <v>49.132825124656172</v>
      </c>
      <c r="BM255" s="9">
        <f ca="1"/>
        <v>54.967164027699013</v>
      </c>
      <c r="BN255" s="9">
        <v>55.200493370348362</v>
      </c>
    </row>
    <row r="256" spans="1:66"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56.099800728847711</v>
      </c>
      <c r="BL256" s="9">
        <v>49.158519118515557</v>
      </c>
      <c r="BM256" s="9">
        <f ca="1"/>
        <v>54.989273275787554</v>
      </c>
      <c r="BN256" s="9">
        <v>55.223360932703358</v>
      </c>
    </row>
    <row r="257" spans="1:66"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55.011326580022619</v>
      </c>
      <c r="BN257" s="9">
        <v>55.246170718455488</v>
      </c>
    </row>
    <row r="258" spans="1:66"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55.033324324503383</v>
      </c>
      <c r="BN258" s="9">
        <v>55.26892312256097</v>
      </c>
    </row>
    <row r="259" spans="1:66"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v>
      </c>
      <c r="BL259" s="9">
        <v>49.235296122991812</v>
      </c>
      <c r="BM259" s="9">
        <f ca="1"/>
        <v>55.055266889219752</v>
      </c>
      <c r="BN259" s="9">
        <v>55.291618535760207</v>
      </c>
    </row>
    <row r="260" spans="1:66"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55.077154650112405</v>
      </c>
      <c r="BN260" s="9">
        <v>55.314257344639223</v>
      </c>
    </row>
    <row r="261" spans="1:66"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55.098987979131607</v>
      </c>
      <c r="BN261" s="9">
        <v>55.336839931689944</v>
      </c>
    </row>
    <row r="262" spans="1:66"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55.120767244295081</v>
      </c>
      <c r="BN262" s="9">
        <v>55.359366675369436</v>
      </c>
    </row>
    <row r="263" spans="1:66"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55.142492809744709</v>
      </c>
      <c r="BN263" s="9">
        <v>55.381837950158015</v>
      </c>
    </row>
    <row r="264" spans="1:66"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55.164165035802277</v>
      </c>
      <c r="BN264" s="9">
        <v>55.404254126616287</v>
      </c>
    </row>
    <row r="265" spans="1:66"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55.185784279024119</v>
      </c>
      <c r="BN265" s="9">
        <v>55.426615571441204</v>
      </c>
    </row>
    <row r="266" spans="1:66"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56.285225360112129</v>
      </c>
      <c r="BL266" s="9">
        <v>49.412701361450544</v>
      </c>
      <c r="BM266" s="9">
        <f ca="1"/>
        <v>55.207350892254887</v>
      </c>
      <c r="BN266" s="9">
        <v>55.448922647521016</v>
      </c>
    </row>
    <row r="267" spans="1:66"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55.228865224680249</v>
      </c>
      <c r="BN267" s="9">
        <v>55.471175713989375</v>
      </c>
    </row>
    <row r="268" spans="1:66"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55.250327621878682</v>
      </c>
      <c r="BN268" s="9">
        <v>55.493375126278323</v>
      </c>
    </row>
    <row r="269" spans="1:66"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55.271738425872371</v>
      </c>
      <c r="BN269" s="9">
        <v>55.515521236170429</v>
      </c>
    </row>
    <row r="270" spans="1:66"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55.293097975177133</v>
      </c>
      <c r="BN270" s="9">
        <v>55.537614391849942</v>
      </c>
    </row>
    <row r="271" spans="1:66"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55.314406604851484</v>
      </c>
      <c r="BN271" s="9">
        <v>55.559654937953056</v>
      </c>
    </row>
    <row r="272" spans="1:66"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55.33566464654487</v>
      </c>
      <c r="BN272" s="9">
        <v>55.581643215617333</v>
      </c>
    </row>
    <row r="273" spans="1:66"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55.356872428545003</v>
      </c>
      <c r="BN273" s="9">
        <v>55.603579562530179</v>
      </c>
    </row>
    <row r="274" spans="1:66"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55.378030275824386</v>
      </c>
      <c r="BN274" s="9">
        <v>55.625464312976504</v>
      </c>
    </row>
    <row r="275" spans="1:66"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56.447989659500749</v>
      </c>
      <c r="BL275" s="9">
        <v>49.637340533981586</v>
      </c>
      <c r="BM275" s="9">
        <f ca="1"/>
        <v>55.399138510086011</v>
      </c>
      <c r="BN275" s="9">
        <v>55.647297797885557</v>
      </c>
    </row>
    <row r="276" spans="1:66"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55.420197449808299</v>
      </c>
      <c r="BN276" s="9">
        <v>55.66908034487696</v>
      </c>
    </row>
    <row r="277" spans="1:66"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55.441207410289181</v>
      </c>
      <c r="BN277" s="9">
        <v>55.690812278305884</v>
      </c>
    </row>
    <row r="278" spans="1:66"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55.4621687036895</v>
      </c>
      <c r="BN278" s="9">
        <v>55.712493919307505</v>
      </c>
    </row>
    <row r="279" spans="1:66"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55.48308163907565</v>
      </c>
      <c r="BN279" s="9">
        <v>55.734125585840644</v>
      </c>
    </row>
    <row r="280" spans="1:66"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55.503946522461419</v>
      </c>
      <c r="BN280" s="9">
        <v>55.755707592730772</v>
      </c>
    </row>
    <row r="281" spans="1:66"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56.554456279080419</v>
      </c>
      <c r="BL281" s="9">
        <v>49.785029271584932</v>
      </c>
      <c r="BM281" s="9">
        <f ca="1"/>
        <v>55.52476365684916</v>
      </c>
      <c r="BN281" s="9">
        <v>55.777240251712072</v>
      </c>
    </row>
    <row r="282" spans="1:66"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55.545533342270318</v>
      </c>
      <c r="BN282" s="9">
        <v>55.798723871469008</v>
      </c>
    </row>
    <row r="283" spans="1:66"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55.566255875825121</v>
      </c>
      <c r="BN283" s="9">
        <v>55.820158757677035</v>
      </c>
    </row>
    <row r="284" spans="1:66"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55.58693155172179</v>
      </c>
      <c r="BN284" s="9">
        <v>55.8415452130427</v>
      </c>
    </row>
    <row r="285" spans="1:66"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56.624564956967767</v>
      </c>
      <c r="BL285" s="9">
        <v>49.882599754073333</v>
      </c>
      <c r="BM285" s="9">
        <f ca="1"/>
        <v>55.607560661314878</v>
      </c>
      <c r="BN285" s="9">
        <v>55.862883537343009</v>
      </c>
    </row>
    <row r="286" spans="1:66"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55.62814349314317</v>
      </c>
      <c r="BN286" s="9">
        <v>55.884174027464212</v>
      </c>
    </row>
    <row r="287" spans="1:66"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55.648680332966777</v>
      </c>
      <c r="BN287" s="9">
        <v>55.905416977439849</v>
      </c>
    </row>
    <row r="288" spans="1:66"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55.669171463803721</v>
      </c>
      <c r="BN288" s="9">
        <v>55.92661267848824</v>
      </c>
    </row>
    <row r="289" spans="1:66"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55.689617165965878</v>
      </c>
      <c r="BN289" s="9">
        <v>55.947761419049293</v>
      </c>
    </row>
    <row r="290" spans="1:66"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56.711255563732287</v>
      </c>
      <c r="BL290" s="9">
        <v>50.0035897005084</v>
      </c>
      <c r="BM290" s="9">
        <f ca="1"/>
        <v>55.710017717094289</v>
      </c>
      <c r="BN290" s="9">
        <v>55.96886348482073</v>
      </c>
    </row>
    <row r="291" spans="1:66"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56.728470423467584</v>
      </c>
      <c r="BL291" s="9">
        <v>50.02766021708031</v>
      </c>
      <c r="BM291" s="9">
        <f ca="1"/>
        <v>55.730373392193954</v>
      </c>
      <c r="BN291" s="9">
        <v>55.989919158793754</v>
      </c>
    </row>
    <row r="292" spans="1:66"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55.750684463668009</v>
      </c>
      <c r="BN292" s="9">
        <v>56.01092872128801</v>
      </c>
    </row>
    <row r="293" spans="1:66"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55.770951201351352</v>
      </c>
      <c r="BN293" s="9">
        <v>56.031892449986131</v>
      </c>
    </row>
    <row r="294" spans="1:66"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55.791173872543716</v>
      </c>
      <c r="BN294" s="9">
        <v>56.05281061996758</v>
      </c>
    </row>
    <row r="295" spans="1:66"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55.811352742042217</v>
      </c>
      <c r="BN295" s="9">
        <v>56.073683503742075</v>
      </c>
    </row>
    <row r="296" spans="1:66"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55.831488072173343</v>
      </c>
      <c r="BN296" s="9">
        <v>56.094511371282323</v>
      </c>
    </row>
    <row r="297" spans="1:66"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55.851580122824508</v>
      </c>
      <c r="BN297" s="9">
        <v>56.11529449005635</v>
      </c>
    </row>
    <row r="298" spans="1:66"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56.84785622248576</v>
      </c>
      <c r="BL298" s="9">
        <v>50.194990756169041</v>
      </c>
      <c r="BM298" s="9">
        <f ca="1"/>
        <v>55.871629151474949</v>
      </c>
      <c r="BN298" s="9">
        <v>56.136033125059257</v>
      </c>
    </row>
    <row r="299" spans="1:66"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55.891635413226275</v>
      </c>
      <c r="BN299" s="9">
        <v>56.15672753884445</v>
      </c>
    </row>
    <row r="300" spans="1:66"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55.911599160832459</v>
      </c>
      <c r="BN300" s="9">
        <v>56.177377991554422</v>
      </c>
    </row>
    <row r="301" spans="1:66"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55.931520644729346</v>
      </c>
      <c r="BN301" s="9">
        <v>56.197984740951014</v>
      </c>
    </row>
    <row r="302" spans="1:66"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55.951400113063698</v>
      </c>
      <c r="BN302" s="9">
        <v>56.218548042445157</v>
      </c>
    </row>
    <row r="303" spans="1:66"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55.971237811721814</v>
      </c>
      <c r="BN303" s="9">
        <v>56.239068149126247</v>
      </c>
    </row>
    <row r="304" spans="1:66"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55.991033984357628</v>
      </c>
      <c r="BN304" s="9">
        <v>56.259545311790937</v>
      </c>
    </row>
    <row r="305" spans="1:66"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56.965347100973062</v>
      </c>
      <c r="BL305" s="9">
        <v>50.360337488328192</v>
      </c>
      <c r="BM305" s="9">
        <f ca="1"/>
        <v>56.010788872420449</v>
      </c>
      <c r="BN305" s="9">
        <v>56.279979778971594</v>
      </c>
    </row>
    <row r="306" spans="1:66"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56.030502715182173</v>
      </c>
      <c r="BN306" s="9">
        <v>56.30037179696415</v>
      </c>
    </row>
    <row r="307" spans="1:66"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56.050175749764193</v>
      </c>
      <c r="BN307" s="9">
        <v>56.320721609855738</v>
      </c>
    </row>
    <row r="308" spans="1:66"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56.069808211163718</v>
      </c>
      <c r="BN308" s="9">
        <v>56.341029459551677</v>
      </c>
    </row>
    <row r="309" spans="1:66"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57.031665858868081</v>
      </c>
      <c r="BL309" s="9">
        <v>50.453957337307102</v>
      </c>
      <c r="BM309" s="9">
        <f ca="1"/>
        <v>56.089400332279865</v>
      </c>
      <c r="BN309" s="9">
        <v>56.361295585802196</v>
      </c>
    </row>
    <row r="310" spans="1:66"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56.108952343939222</v>
      </c>
      <c r="BN310" s="9">
        <v>56.381520226228687</v>
      </c>
    </row>
    <row r="311" spans="1:66"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56.128464474921053</v>
      </c>
      <c r="BN311" s="9">
        <v>56.401703616349479</v>
      </c>
    </row>
    <row r="312" spans="1:66"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56.147936951982132</v>
      </c>
      <c r="BN312" s="9">
        <v>56.421845989605401</v>
      </c>
    </row>
    <row r="313" spans="1:66"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57.09740740679279</v>
      </c>
      <c r="BL313" s="9">
        <v>50.546964270617224</v>
      </c>
      <c r="BM313" s="9">
        <f ca="1"/>
        <v>56.167369999881188</v>
      </c>
      <c r="BN313" s="9">
        <v>56.441947577384752</v>
      </c>
    </row>
    <row r="314" spans="1:66"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57.113754261170847</v>
      </c>
      <c r="BL314" s="9">
        <v>50.570121636833399</v>
      </c>
      <c r="BM314" s="9">
        <f ca="1"/>
        <v>56.186763841402971</v>
      </c>
      <c r="BN314" s="9">
        <v>56.462008609048048</v>
      </c>
    </row>
    <row r="315" spans="1:66"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56.206118697381925</v>
      </c>
      <c r="BN315" s="9">
        <v>56.482029311952253</v>
      </c>
    </row>
    <row r="316" spans="1:66"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56.225434786725543</v>
      </c>
      <c r="BN316" s="9">
        <v>56.502009911474801</v>
      </c>
    </row>
    <row r="317" spans="1:66"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56.244712326437401</v>
      </c>
      <c r="BN317" s="9">
        <v>56.521950631037079</v>
      </c>
    </row>
    <row r="318" spans="1:66"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56.263951531639705</v>
      </c>
      <c r="BN318" s="9">
        <v>56.541851692127722</v>
      </c>
    </row>
    <row r="319" spans="1:66"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56.283152615595682</v>
      </c>
      <c r="BN319" s="9">
        <v>56.561713314325416</v>
      </c>
    </row>
    <row r="320" spans="1:66"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56.30231578973148</v>
      </c>
      <c r="BN320" s="9">
        <v>56.581535715321493</v>
      </c>
    </row>
    <row r="321" spans="1:66"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56.321441263657832</v>
      </c>
      <c r="BN321" s="9">
        <v>56.601319110942057</v>
      </c>
    </row>
    <row r="322" spans="1:66"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57.243287363902212</v>
      </c>
      <c r="BL322" s="9">
        <v>50.754049833989441</v>
      </c>
      <c r="BM322" s="9">
        <f ca="1"/>
        <v>56.340529245191362</v>
      </c>
      <c r="BN322" s="9">
        <v>56.621063715169889</v>
      </c>
    </row>
    <row r="323" spans="1:66"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57.259326871748691</v>
      </c>
      <c r="BL323" s="9">
        <v>50.776877149185346</v>
      </c>
      <c r="BM323" s="9">
        <f ca="1"/>
        <v>56.359579940375625</v>
      </c>
      <c r="BN323" s="9">
        <v>56.640769740165965</v>
      </c>
    </row>
    <row r="324" spans="1:66"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57.275333242047395</v>
      </c>
      <c r="BL324" s="9">
        <v>50.799668656761867</v>
      </c>
      <c r="BM324" s="9">
        <f ca="1"/>
        <v>56.378593553501702</v>
      </c>
      <c r="BN324" s="9">
        <v>56.660437396290689</v>
      </c>
    </row>
    <row r="325" spans="1:66"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57.291306670645149</v>
      </c>
      <c r="BL325" s="9">
        <v>50.822424524698974</v>
      </c>
      <c r="BM325" s="9">
        <f ca="1"/>
        <v>56.397570287128687</v>
      </c>
      <c r="BN325" s="9">
        <v>56.680066892124763</v>
      </c>
    </row>
    <row r="326" spans="1:66"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56.416510342103678</v>
      </c>
      <c r="BN326" s="9">
        <v>56.69965843448982</v>
      </c>
    </row>
    <row r="327" spans="1:66"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56.435413917581641</v>
      </c>
      <c r="BN327" s="9">
        <v>56.719212228468706</v>
      </c>
    </row>
    <row r="328" spans="1:66"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57.339031238927817</v>
      </c>
      <c r="BL328" s="9">
        <v>50.890479950919477</v>
      </c>
      <c r="BM328" s="9">
        <f ca="1"/>
        <v>56.454281211044858</v>
      </c>
      <c r="BN328" s="9">
        <v>56.738728477425497</v>
      </c>
    </row>
    <row r="329" spans="1:66"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57.354874824968867</v>
      </c>
      <c r="BL329" s="9">
        <v>50.913094914125395</v>
      </c>
      <c r="BM329" s="9">
        <f ca="1"/>
        <v>56.473112418322138</v>
      </c>
      <c r="BN329" s="9">
        <v>56.758207383025166</v>
      </c>
    </row>
    <row r="330" spans="1:66"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56.491907733607789</v>
      </c>
      <c r="BN330" s="9">
        <v>56.777649145253072</v>
      </c>
    </row>
    <row r="331" spans="1:66"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56.510667349480265</v>
      </c>
      <c r="BN331" s="9">
        <v>56.797053962434028</v>
      </c>
    </row>
    <row r="332" spans="1:66"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56.529391456920536</v>
      </c>
      <c r="BN332" s="9">
        <v>56.816422031251221</v>
      </c>
    </row>
    <row r="333" spans="1:66"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56.548080245330233</v>
      </c>
      <c r="BN333" s="9">
        <v>56.835753546764792</v>
      </c>
    </row>
    <row r="334" spans="1:66"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56.566733902549501</v>
      </c>
      <c r="BN334" s="9">
        <v>56.855048702430139</v>
      </c>
    </row>
    <row r="335" spans="1:66"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56.585352614874637</v>
      </c>
      <c r="BN335" s="9">
        <v>56.874307690116026</v>
      </c>
    </row>
    <row r="336" spans="1:66"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56.603936567075401</v>
      </c>
      <c r="BN336" s="9">
        <v>56.893530700122369</v>
      </c>
    </row>
    <row r="337" spans="1:66"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56.62248594241219</v>
      </c>
      <c r="BN337" s="9">
        <v>56.912717921197796</v>
      </c>
    </row>
    <row r="338" spans="1:66"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56.64100092265285</v>
      </c>
      <c r="BN338" s="9">
        <v>56.931869540556946</v>
      </c>
    </row>
    <row r="339" spans="1:66"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56.659481688089343</v>
      </c>
      <c r="BN339" s="9">
        <v>56.950985743897519</v>
      </c>
    </row>
    <row r="340" spans="1:66"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56.677928417554121</v>
      </c>
      <c r="BN340" s="9">
        <v>56.970066715417147</v>
      </c>
    </row>
    <row r="341" spans="1:66"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57.542554808049204</v>
      </c>
      <c r="BL341" s="9">
        <v>51.181803578000213</v>
      </c>
      <c r="BM341" s="9">
        <f ca="1"/>
        <v>56.696341288436322</v>
      </c>
      <c r="BN341" s="9">
        <v>56.989112637829948</v>
      </c>
    </row>
    <row r="342" spans="1:66"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56.714720476697664</v>
      </c>
      <c r="BN342" s="9">
        <v>57.008123692382874</v>
      </c>
    </row>
    <row r="343" spans="1:66"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56.733066156888199</v>
      </c>
      <c r="BN343" s="9">
        <v>57.027100058871852</v>
      </c>
    </row>
    <row r="344" spans="1:66"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56.751378502161813</v>
      </c>
      <c r="BN344" s="9">
        <v>57.046041915657668</v>
      </c>
    </row>
    <row r="345" spans="1:66"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57.604144466363394</v>
      </c>
      <c r="BL345" s="9">
        <v>51.270305114623575</v>
      </c>
      <c r="BM345" s="9">
        <f ca="1"/>
        <v>56.769657684291488</v>
      </c>
      <c r="BN345" s="9">
        <v>57.064949439681698</v>
      </c>
    </row>
    <row r="346" spans="1:66"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56.787903873684357</v>
      </c>
      <c r="BN346" s="9">
        <v>57.083822806481294</v>
      </c>
    </row>
    <row r="347" spans="1:66"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56.806117239396642</v>
      </c>
      <c r="BN347" s="9">
        <v>57.102662190205102</v>
      </c>
    </row>
    <row r="348" spans="1:66"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56.824297949148203</v>
      </c>
      <c r="BN348" s="9">
        <v>57.121467763628075</v>
      </c>
    </row>
    <row r="349" spans="1:66"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56.842446169337087</v>
      </c>
      <c r="BN349" s="9">
        <v>57.140239698166319</v>
      </c>
    </row>
    <row r="350" spans="1:66"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57.680475753710127</v>
      </c>
      <c r="BL350" s="9">
        <v>51.380204202924411</v>
      </c>
      <c r="BM350" s="9">
        <f ca="1"/>
        <v>56.860562065053756</v>
      </c>
      <c r="BN350" s="9">
        <v>57.158978163891703</v>
      </c>
    </row>
    <row r="351" spans="1:66"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57.695656178583768</v>
      </c>
      <c r="BL351" s="9">
        <v>51.402088385294711</v>
      </c>
      <c r="BM351" s="9">
        <f ca="1"/>
        <v>56.878645800095121</v>
      </c>
      <c r="BN351" s="9">
        <v>57.17768332954634</v>
      </c>
    </row>
    <row r="352" spans="1:66"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56.896697536978479</v>
      </c>
      <c r="BN352" s="9">
        <v>57.196355362556744</v>
      </c>
    </row>
    <row r="353" spans="1:66"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56.914717436955144</v>
      </c>
      <c r="BN353" s="9">
        <v>57.214994429047977</v>
      </c>
    </row>
    <row r="354" spans="1:66"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57.741028601594167</v>
      </c>
      <c r="BL354" s="9">
        <v>51.467552138765384</v>
      </c>
      <c r="BM354" s="9">
        <f ca="1"/>
        <v>56.932705660023949</v>
      </c>
      <c r="BN354" s="9">
        <v>57.233600693857426</v>
      </c>
    </row>
    <row r="355" spans="1:66"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56.950662364944606</v>
      </c>
      <c r="BN355" s="9">
        <v>57.252174320548491</v>
      </c>
    </row>
    <row r="356" spans="1:66"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56.968587709250812</v>
      </c>
      <c r="BN356" s="9">
        <v>57.27071547142409</v>
      </c>
    </row>
    <row r="357" spans="1:66"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56.986481849263214</v>
      </c>
      <c r="BN357" s="9">
        <v>57.289224307539932</v>
      </c>
    </row>
    <row r="358" spans="1:66"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57.004344940102186</v>
      </c>
      <c r="BN358" s="9">
        <v>57.307700988717656</v>
      </c>
    </row>
    <row r="359" spans="1:66"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57.022177135700503</v>
      </c>
      <c r="BN359" s="9">
        <v>57.326145673557789</v>
      </c>
    </row>
    <row r="360" spans="1:66"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57.831027261422975</v>
      </c>
      <c r="BL360" s="9">
        <v>51.597642129628561</v>
      </c>
      <c r="BM360" s="9">
        <f ca="1"/>
        <v>57.039978588815714</v>
      </c>
      <c r="BN360" s="9">
        <v>57.344558519452534</v>
      </c>
    </row>
    <row r="361" spans="1:66"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57.057749451042483</v>
      </c>
      <c r="BN361" s="9">
        <v>57.362939682598338</v>
      </c>
    </row>
    <row r="362" spans="1:66"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57.860810064151302</v>
      </c>
      <c r="BL362" s="9">
        <v>51.640761153132587</v>
      </c>
      <c r="BM362" s="9">
        <f ca="1"/>
        <v>57.075489872824676</v>
      </c>
      <c r="BN362" s="9">
        <v>57.381289318008385</v>
      </c>
    </row>
    <row r="363" spans="1:66"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57.093200003467373</v>
      </c>
      <c r="BN363" s="9">
        <v>57.39960757952484</v>
      </c>
    </row>
    <row r="364" spans="1:66"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57.890486414486404</v>
      </c>
      <c r="BL364" s="9">
        <v>51.683759731731058</v>
      </c>
      <c r="BM364" s="9">
        <f ca="1"/>
        <v>57.110879991148614</v>
      </c>
      <c r="BN364" s="9">
        <v>57.417894619830989</v>
      </c>
    </row>
    <row r="365" spans="1:66"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57.128529982931092</v>
      </c>
      <c r="BN365" s="9">
        <v>57.436150590463178</v>
      </c>
    </row>
    <row r="366" spans="1:66"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57.146150124773627</v>
      </c>
      <c r="BN366" s="9">
        <v>57.454375641822637</v>
      </c>
    </row>
    <row r="367" spans="1:66"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57.163740561542546</v>
      </c>
      <c r="BN367" s="9">
        <v>57.472569923187123</v>
      </c>
    </row>
    <row r="368" spans="1:66"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57.181301437022839</v>
      </c>
      <c r="BN368" s="9">
        <v>57.490733582722413</v>
      </c>
    </row>
    <row r="369" spans="1:66"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57.19883289392925</v>
      </c>
      <c r="BN369" s="9">
        <v>57.508866767493643</v>
      </c>
    </row>
    <row r="370" spans="1:66"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57.216335073917179</v>
      </c>
      <c r="BN370" s="9">
        <v>57.526969623476532</v>
      </c>
    </row>
    <row r="371" spans="1:66"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57.233808117593455</v>
      </c>
      <c r="BN371" s="9">
        <v>57.54504229556845</v>
      </c>
    </row>
    <row r="372" spans="1:66"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57.251252164526953</v>
      </c>
      <c r="BN372" s="9">
        <v>57.563084927599292</v>
      </c>
    </row>
    <row r="373" spans="1:66"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58.022742442330674</v>
      </c>
      <c r="BL373" s="9">
        <v>51.875789419740492</v>
      </c>
      <c r="BM373" s="9">
        <f ca="1"/>
        <v>57.268667353259126</v>
      </c>
      <c r="BN373" s="9">
        <v>57.581097662342273</v>
      </c>
    </row>
    <row r="374" spans="1:66"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57.28605382131434</v>
      </c>
      <c r="BN374" s="9">
        <v>57.599080641524594</v>
      </c>
    </row>
    <row r="375" spans="1:66"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57.303411705210095</v>
      </c>
      <c r="BN375" s="9">
        <v>57.617034005837915</v>
      </c>
    </row>
    <row r="376" spans="1:66"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57.320741140467149</v>
      </c>
      <c r="BN376" s="9">
        <v>57.63495789494872</v>
      </c>
    </row>
    <row r="377" spans="1:66"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57.338042261619506</v>
      </c>
      <c r="BN377" s="9">
        <v>57.652852447508579</v>
      </c>
    </row>
    <row r="378" spans="1:66"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57.355315202224205</v>
      </c>
      <c r="BN378" s="9">
        <v>57.670717801164244</v>
      </c>
    </row>
    <row r="379" spans="1:66"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57.372560094871076</v>
      </c>
      <c r="BN379" s="9">
        <v>57.688554092567642</v>
      </c>
    </row>
    <row r="380" spans="1:66"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57.389777071192356</v>
      </c>
      <c r="BN380" s="9">
        <v>57.706361457385697</v>
      </c>
    </row>
    <row r="381" spans="1:66"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57.406966261872142</v>
      </c>
      <c r="BN381" s="9">
        <v>57.724140030310096</v>
      </c>
    </row>
    <row r="382" spans="1:66"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57.424127796655753</v>
      </c>
      <c r="BN382" s="9">
        <v>57.741889945066887</v>
      </c>
    </row>
    <row r="383" spans="1:66"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57.441261804358959</v>
      </c>
      <c r="BN383" s="9">
        <v>57.759611334425998</v>
      </c>
    </row>
    <row r="384" spans="1:66"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57.458368412877164</v>
      </c>
      <c r="BN384" s="9">
        <v>57.777304330210555</v>
      </c>
    </row>
    <row r="385" spans="1:66"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58.195934321943049</v>
      </c>
      <c r="BL385" s="9">
        <v>52.128217423154595</v>
      </c>
      <c r="BM385" s="9">
        <f ca="1"/>
        <v>57.475447749194345</v>
      </c>
      <c r="BN385" s="9">
        <v>57.794969063306148</v>
      </c>
    </row>
    <row r="386" spans="1:66"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v>
      </c>
      <c r="BL386" s="9">
        <v>52.149072215361137</v>
      </c>
      <c r="BM386" s="9">
        <f ca="1"/>
        <v>57.492499939392033</v>
      </c>
      <c r="BN386" s="9">
        <v>57.812605663670041</v>
      </c>
    </row>
    <row r="387" spans="1:66"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58.224463242216601</v>
      </c>
      <c r="BL387" s="9">
        <v>52.169899692807945</v>
      </c>
      <c r="BM387" s="9">
        <f ca="1"/>
        <v>57.509525108658025</v>
      </c>
      <c r="BN387" s="9">
        <v>57.830214260340128</v>
      </c>
    </row>
    <row r="388" spans="1:66"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57.526523381295121</v>
      </c>
      <c r="BN388" s="9">
        <v>57.847794981443862</v>
      </c>
    </row>
    <row r="389" spans="1:66"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57.54349488072971</v>
      </c>
      <c r="BN389" s="9">
        <v>57.865347954207088</v>
      </c>
    </row>
    <row r="390" spans="1:66"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58.267081520572027</v>
      </c>
      <c r="BL390" s="9">
        <v>52.232219303579122</v>
      </c>
      <c r="BM390" s="9">
        <f ca="1"/>
        <v>57.560439729520184</v>
      </c>
      <c r="BN390" s="9">
        <v>57.882873304962736</v>
      </c>
    </row>
    <row r="391" spans="1:66"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57.57735804936538</v>
      </c>
      <c r="BN391" s="9">
        <v>57.900371159159398</v>
      </c>
    </row>
    <row r="392" spans="1:66"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57.594249961112773</v>
      </c>
      <c r="BN392" s="9">
        <v>57.917841641369847</v>
      </c>
    </row>
    <row r="393" spans="1:66"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58.309492456071474</v>
      </c>
      <c r="BL393" s="9">
        <v>52.294296893701485</v>
      </c>
      <c r="BM393" s="9">
        <f ca="1"/>
        <v>57.611115584766708</v>
      </c>
      <c r="BN393" s="9">
        <v>57.935284875299388</v>
      </c>
    </row>
    <row r="394" spans="1:66"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58.323583890041142</v>
      </c>
      <c r="BL394" s="9">
        <v>52.31493612653216</v>
      </c>
      <c r="BM394" s="9">
        <f ca="1"/>
        <v>57.627955039496428</v>
      </c>
      <c r="BN394" s="9">
        <v>57.952700983794159</v>
      </c>
    </row>
    <row r="395" spans="1:66"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58.337652738879754</v>
      </c>
      <c r="BL395" s="9">
        <v>52.335548881802438</v>
      </c>
      <c r="BM395" s="9">
        <f ca="1"/>
        <v>57.644768443644054</v>
      </c>
      <c r="BN395" s="9">
        <v>57.970090088849346</v>
      </c>
    </row>
    <row r="396" spans="1:66"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57.661555914732432</v>
      </c>
      <c r="BN396" s="9">
        <v>57.987452311617204</v>
      </c>
    </row>
    <row r="397" spans="1:66"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57.678317569472995</v>
      </c>
      <c r="BN397" s="9">
        <v>58.004787772415099</v>
      </c>
    </row>
    <row r="398" spans="1:66"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57.695053523773325</v>
      </c>
      <c r="BN398" s="9">
        <v>58.022096590733398</v>
      </c>
    </row>
    <row r="399" spans="1:66"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58.393704492350537</v>
      </c>
      <c r="BL399" s="9">
        <v>52.417737150415022</v>
      </c>
      <c r="BM399" s="9">
        <f ca="1"/>
        <v>57.711763892744841</v>
      </c>
      <c r="BN399" s="9">
        <v>58.039378885243217</v>
      </c>
    </row>
    <row r="400" spans="1:66"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58.407662065706027</v>
      </c>
      <c r="BL400" s="9">
        <v>52.438219029619617</v>
      </c>
      <c r="BM400" s="9">
        <f ca="1"/>
        <v>57.728448790710281</v>
      </c>
      <c r="BN400" s="9">
        <v>58.056634773804191</v>
      </c>
    </row>
    <row r="401" spans="1:66"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57.745108331211064</v>
      </c>
      <c r="BN401" s="9">
        <v>58.073864373472048</v>
      </c>
    </row>
    <row r="402" spans="1:66"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57.761742627014698</v>
      </c>
      <c r="BN402" s="9">
        <v>58.091067800506153</v>
      </c>
    </row>
    <row r="403" spans="1:66"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57.778351790121924</v>
      </c>
      <c r="BN403" s="9">
        <v>58.108245170376918</v>
      </c>
    </row>
    <row r="404" spans="1:66"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57.794935931773971</v>
      </c>
      <c r="BN404" s="9">
        <v>58.125396597773161</v>
      </c>
    </row>
    <row r="405" spans="1:66"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57.811495162459522</v>
      </c>
      <c r="BN405" s="9">
        <v>58.142522196609391</v>
      </c>
    </row>
    <row r="406" spans="1:66"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58.49095066225231</v>
      </c>
      <c r="BL406" s="9">
        <v>52.560570283813604</v>
      </c>
      <c r="BM406" s="9">
        <f ca="1"/>
        <v>57.828029591921762</v>
      </c>
      <c r="BN406" s="9">
        <v>58.159622080032925</v>
      </c>
    </row>
    <row r="407" spans="1:66"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58.504756930096761</v>
      </c>
      <c r="BL407" s="9">
        <v>52.580873054936035</v>
      </c>
      <c r="BM407" s="9">
        <f ca="1"/>
        <v>57.844539329165286</v>
      </c>
      <c r="BN407" s="9">
        <v>58.176696360431023</v>
      </c>
    </row>
    <row r="408" spans="1:66"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57.861024482462838</v>
      </c>
      <c r="BN408" s="9">
        <v>58.193745149437902</v>
      </c>
    </row>
    <row r="409" spans="1:66"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57.877485159362195</v>
      </c>
      <c r="BN409" s="9">
        <v>58.21076855794162</v>
      </c>
    </row>
    <row r="410" spans="1:66"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57.89392146669266</v>
      </c>
      <c r="BN410" s="9">
        <v>58.227766696090939</v>
      </c>
    </row>
    <row r="411" spans="1:66"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57.910333510571817</v>
      </c>
      <c r="BN411" s="9">
        <v>58.244739673302121</v>
      </c>
    </row>
    <row r="412" spans="1:66"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57.926721396411892</v>
      </c>
      <c r="BN412" s="9">
        <v>58.261687598265567</v>
      </c>
    </row>
    <row r="413" spans="1:66"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58.587152830052808</v>
      </c>
      <c r="BL413" s="9">
        <v>52.702163629638193</v>
      </c>
      <c r="BM413" s="9">
        <f ca="1"/>
        <v>57.943085228926286</v>
      </c>
      <c r="BN413" s="9">
        <v>58.278610578952453</v>
      </c>
    </row>
    <row r="414" spans="1:66"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57.959425112135897</v>
      </c>
      <c r="BN414" s="9">
        <v>58.295508722621278</v>
      </c>
    </row>
    <row r="415" spans="1:66"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57.975741149375402</v>
      </c>
      <c r="BN415" s="9">
        <v>58.312382135824272</v>
      </c>
    </row>
    <row r="416" spans="1:66"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57.992033443299505</v>
      </c>
      <c r="BN416" s="9">
        <v>58.329230924413821</v>
      </c>
    </row>
    <row r="417" spans="1:66"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58.008302095889029</v>
      </c>
      <c r="BN417" s="9">
        <v>58.346055193548779</v>
      </c>
    </row>
    <row r="418" spans="1:66"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58.02454720845703</v>
      </c>
      <c r="BN418" s="9">
        <v>58.362855047700705</v>
      </c>
    </row>
    <row r="419" spans="1:66"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58.04076888165477</v>
      </c>
      <c r="BN419" s="9">
        <v>58.37963059066</v>
      </c>
    </row>
    <row r="420" spans="1:66"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58.056967215477684</v>
      </c>
      <c r="BN420" s="9">
        <v>58.39638192554203</v>
      </c>
    </row>
    <row r="421" spans="1:66"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58.695863684975663</v>
      </c>
      <c r="BL421" s="9">
        <v>52.862507136096724</v>
      </c>
      <c r="BM421" s="9">
        <f ca="1"/>
        <v>58.073142309271233</v>
      </c>
      <c r="BN421" s="9">
        <v>58.413109154793183</v>
      </c>
    </row>
    <row r="422" spans="1:66"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58.089294261736697</v>
      </c>
      <c r="BN422" s="9">
        <v>58.429812380196779</v>
      </c>
    </row>
    <row r="423" spans="1:66"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58.105423170936916</v>
      </c>
      <c r="BN423" s="9">
        <v>58.446491702878959</v>
      </c>
    </row>
    <row r="424" spans="1:66"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58.736300232073503</v>
      </c>
      <c r="BL424" s="9">
        <v>52.922238450858771</v>
      </c>
      <c r="BM424" s="9">
        <f ca="1"/>
        <v>58.121529134301966</v>
      </c>
      <c r="BN424" s="9">
        <v>58.4631472233146</v>
      </c>
    </row>
    <row r="425" spans="1:66"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58.137612248634781</v>
      </c>
      <c r="BN425" s="9">
        <v>58.479779041332968</v>
      </c>
    </row>
    <row r="426" spans="1:66"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58.153672610116644</v>
      </c>
      <c r="BN426" s="9">
        <v>58.496387256123477</v>
      </c>
    </row>
    <row r="427" spans="1:66"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58.169710314312766</v>
      </c>
      <c r="BN427" s="9">
        <v>58.512971966241309</v>
      </c>
    </row>
    <row r="428" spans="1:66"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58.185725456177586</v>
      </c>
      <c r="BN428" s="9">
        <v>58.52953326961299</v>
      </c>
    </row>
    <row r="429" spans="1:66"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58.803304249061448</v>
      </c>
      <c r="BL429" s="9">
        <v>53.02131798260659</v>
      </c>
      <c r="BM429" s="9">
        <f ca="1"/>
        <v>58.201718130060229</v>
      </c>
      <c r="BN429" s="9">
        <v>58.546071263541876</v>
      </c>
    </row>
    <row r="430" spans="1:66"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58.217688429709781</v>
      </c>
      <c r="BN430" s="9">
        <v>58.562586044713655</v>
      </c>
    </row>
    <row r="431" spans="1:66"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58.2336364482805</v>
      </c>
      <c r="BN431" s="9">
        <v>58.579077709201655</v>
      </c>
    </row>
    <row r="432" spans="1:66"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58.249562278337038</v>
      </c>
      <c r="BN432" s="9">
        <v>58.59554635247224</v>
      </c>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58.265466011859559</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58.281347740248805</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58.297207554331123</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58.896308960538597</v>
      </c>
      <c r="BL436" s="9">
        <v>53.159054166793069</v>
      </c>
      <c r="BM436" s="9">
        <f ca="1"/>
        <v>58.313045544363398</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58.328861800037998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58.344656410487602</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58.360429464289993</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58.376181049472848</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58.391911253518387</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58.407620163368051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58.423307865427063</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58.438974445569016</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58.454619989140362</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59.02760484043079</v>
      </c>
      <c r="BL446" s="9">
        <v>53.353896472700384</v>
      </c>
      <c r="BM446" s="9">
        <f ca="1"/>
        <v>58.470244580964831</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58.485848305347858</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58.501431246080941</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58.516993486445955</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58.532535109219381</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58.548056196676562</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58.563556830595857</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58.579037092262773</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58.594497062474062</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58.609936821541766</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59.157128562505704</v>
      </c>
      <c r="BL456" s="9">
        <v>53.546544398573239</v>
      </c>
      <c r="BM456" s="9">
        <f ca="1"/>
        <v>58.625356449297158</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58.640756025094831</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58.656135627816468</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58.67149533587483</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59.208459032788177</v>
      </c>
      <c r="BL460" s="9">
        <v>53.623005519899692</v>
      </c>
      <c r="BM460" s="9">
        <f ca="1"/>
        <v>58.686835227217529</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59.221249802886732</v>
      </c>
      <c r="BL461" s="9">
        <v>53.642068285391119</v>
      </c>
      <c r="BM461" s="9">
        <f ca="1"/>
        <v>58.702155379330861</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59.234023977902773</v>
      </c>
      <c r="BL462" s="9">
        <v>53.661110183030736</v>
      </c>
      <c r="BM462" s="9">
        <f ca="1"/>
        <v>58.717455869243551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59.246781629020191</v>
      </c>
      <c r="BL463" s="9">
        <v>53.68013128120046</v>
      </c>
      <c r="BM463" s="9">
        <f ca="1"/>
        <v>58.732736773530448</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58.747998168316286</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58.763240129279211</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58.778462731654493</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59.297648403078519</v>
      </c>
      <c r="BL467" s="9">
        <v>53.756009033835305</v>
      </c>
      <c r="BM467" s="9">
        <f ca="1"/>
        <v>58.793666050238031</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59.310324487408543</v>
      </c>
      <c r="BL468" s="9">
        <v>53.774927147440188</v>
      </c>
      <c r="BM468" s="9">
        <f ca="1"/>
        <v>58.808850159389905</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58.824015133037889</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58.839161044680878</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58.854287967392352</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59.360868447148242</v>
      </c>
      <c r="BL472" s="9">
        <v>53.85039628935737</v>
      </c>
      <c r="BM472" s="9">
        <f ca="1"/>
        <v>58.869395973823742</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58.884485136207786</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58.899555526361901</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58.91460721569139</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59.411159033696791</v>
      </c>
      <c r="BL476" s="9">
        <v>53.9255432533635</v>
      </c>
      <c r="BM476" s="9">
        <f ca="1"/>
        <v>58.929640275192774</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58.944654775456968</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58.959650786672512</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58.974628378628694</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58.989587620718723</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59.004528581942793</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59.019451330911167</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59.034355935847188</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59.049242464590336</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59.064110984599168</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59.078961562954277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59.093794266361215</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59.108609161153382</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59.123406313294886</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59.138185788383396</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59.597563108188083</v>
      </c>
      <c r="BL491" s="9">
        <v>54.204543812671687</v>
      </c>
      <c r="BM491" s="9">
        <f ca="1"/>
        <v>59.152947651652902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59.609870689916107</v>
      </c>
      <c r="BL492" s="9">
        <v>54.222989882057703</v>
      </c>
      <c r="BM492" s="9">
        <f ca="1"/>
        <v>59.16769196797658</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59.622163696794473</v>
      </c>
      <c r="BL493" s="9">
        <v>54.241417042080393</v>
      </c>
      <c r="BM493" s="9">
        <f ca="1"/>
        <v>59.18241880186946</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59.197128217491205</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59.211820278648787</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59.226495048799165</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59.241152591051964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59.255792968172059</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59.270416242582208</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59.707811585743578</v>
      </c>
      <c r="BL500" s="9">
        <v>54.369882537853748</v>
      </c>
      <c r="BM500" s="9">
        <f ca="1"/>
        <v>59.28502247636559</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59.299611731268385</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59.314184068702275</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59.328739549746984</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59.343278235152709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59.357800185342612</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59.372305460415234</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59.386794120146888</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59.401266223994099</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59.415721831095894</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59.828971018877567</v>
      </c>
      <c r="BL510" s="9">
        <v>54.551840740567187</v>
      </c>
      <c r="BM510" s="9">
        <f ca="1"/>
        <v>59.430161000276208</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59.444583790046167</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59.458990258606406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59.473380463849317</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59.487754463361341</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59.502112314425183</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59.516454074022029</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59.530779798833741</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59.924919701531834</v>
      </c>
      <c r="BL518" s="9">
        <v>54.696115214763623</v>
      </c>
      <c r="BM518" s="9">
        <f ca="1"/>
        <v>59.545089545245034</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59.559383369345611</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59.573661326932324</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59.960682266797278</v>
      </c>
      <c r="BL521" s="9">
        <v>54.749928110433999</v>
      </c>
      <c r="BM521" s="9">
        <f ca="1"/>
        <v>59.587923473511275</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59.972577086677227</v>
      </c>
      <c r="BL522" s="9">
        <v>54.767830996199834</v>
      </c>
      <c r="BM522" s="9">
        <f ca="1"/>
        <v>59.602169864299917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59.616400554229116</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59.63061559794523</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59.644815049812124</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59.658998963913206</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59.673167394053436</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59.687320393761262</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59.701458016290673</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59.715580314623054</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59.729687341469202</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60.090822155528571</v>
      </c>
      <c r="BL532" s="9">
        <v>54.945917121674029</v>
      </c>
      <c r="BM532" s="9">
        <f ca="1"/>
        <v>59.743779149271163</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60.102577428105043</v>
      </c>
      <c r="BL533" s="9">
        <v>54.963632537416011</v>
      </c>
      <c r="BM533" s="9">
        <f ca="1"/>
        <v>59.757855790204154</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59.771917316178488</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59.785963778841385</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59.799995229578826</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60.149475038166315</v>
      </c>
      <c r="BL537" s="9">
        <v>55.034327151836507</v>
      </c>
      <c r="BM537" s="9">
        <f ca="1"/>
        <v>59.814011719517389</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59.828013299526077</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59.842000020218094</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59.855971931952638</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60.196177327410211</v>
      </c>
      <c r="BL541" s="9">
        <v>55.104756741473572</v>
      </c>
      <c r="BM541" s="9">
        <f ca="1"/>
        <v>59.869929084836656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59.883871528726615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59.897799313230237</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59.911712487708165</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60.242687242554645</v>
      </c>
      <c r="BL545" s="9">
        <v>55.174924264794882</v>
      </c>
      <c r="BM545" s="9">
        <f ca="1"/>
        <v>59.925611101275763</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59.939495202804707</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59.953364840924749</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59.967220064025305</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59.98106092025715</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59.994887457534034</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60.008699723534278</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60.022497765702433</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60.335141438580258</v>
      </c>
      <c r="BL553" s="9">
        <v>55.314484674583241</v>
      </c>
      <c r="BM553" s="9">
        <f ca="1"/>
        <v>60.036281631250816</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60.050051367161117</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60.063807020185941</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60.077548636850388</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60.091276263453558</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60.104989946070091</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60.118689730551694</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60.132375662528574</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60.146047787411021</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60.159706150390804</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60.173350796442648</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60.186981770325716</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60.472450227881318</v>
      </c>
      <c r="BL565" s="9">
        <v>55.521930685768709</v>
      </c>
      <c r="BM565" s="9">
        <f ca="1"/>
        <v>60.200599116584982</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60.214202879552715</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60.495179204683261</v>
      </c>
      <c r="BL567" s="9">
        <v>55.556288343492497</v>
      </c>
      <c r="BM567" s="9">
        <f ca="1"/>
        <v>60.227793103349867</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60.241369831887454</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60.254933108867974</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60.268482977786761</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60.540506519593919</v>
      </c>
      <c r="BL571" s="9">
        <v>55.624820904435481</v>
      </c>
      <c r="BM571" s="9">
        <f ca="1"/>
        <v>60.282019481933382</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60.295542664392933</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60.309052568047456</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60.574388942951266</v>
      </c>
      <c r="BL574" s="9">
        <v>55.676061683812037</v>
      </c>
      <c r="BM574" s="9">
        <f ca="1"/>
        <v>60.322549235577199</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60.336032709461975</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60.596923971225927</v>
      </c>
      <c r="BL576" s="9">
        <v>55.71014725683051</v>
      </c>
      <c r="BM576" s="9">
        <f ca="1"/>
        <v>60.349503031982479</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60.362960245221558</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60.37640439106552</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60.389835511205405</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60.641867601534194</v>
      </c>
      <c r="BL580" s="9">
        <v>55.778139943418203</v>
      </c>
      <c r="BM580" s="9">
        <f ca="1"/>
        <v>60.403253647138229</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60.653077391777146</v>
      </c>
      <c r="BL581" s="9">
        <v>55.795101162371083</v>
      </c>
      <c r="BM581" s="9">
        <f ca="1"/>
        <v>60.416658840168296</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60.430051131408391</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60.443430561781021</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60.456797172019698</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60.470151002670065</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60.48349209409119</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60.496820486456699</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60.510136219755964</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60.523439333795338</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60.536729868199288</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60.550007862411533</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60.56327335569619</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60.576526387138983</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60.58976699564829</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60.808942154104578</v>
      </c>
      <c r="BL595" s="9">
        <v>56.031031440708134</v>
      </c>
      <c r="BM595" s="9">
        <f ca="1"/>
        <v>60.602995219956306</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60.616211098620155</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60.831048426119999</v>
      </c>
      <c r="BL597" s="9">
        <v>56.064506475545841</v>
      </c>
      <c r="BM597" s="9">
        <f ca="1"/>
        <v>60.629414670022996</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60.642605972375094</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60.655785043714928</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60.668951921910264</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60.682106644659214</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60.695249249491312</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60.70837977376857</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60.908113621287661</v>
      </c>
      <c r="BL604" s="9">
        <v>56.181226412316505</v>
      </c>
      <c r="BM604" s="9">
        <f ca="1"/>
        <v>60.72149825468648</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60.734604729275148</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60.747699234400166</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60.760781806763788</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60.773852482905859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60.962872801769414</v>
      </c>
      <c r="BL609" s="9">
        <v>56.264181104521015</v>
      </c>
      <c r="BM609" s="9">
        <f ca="1"/>
        <v>60.786911299204803</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60.799958291878703</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60.812993496986195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60.826016950427508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60.839028687945415</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60.852028745126212</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60.865017157400644</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60.877993960044904</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60.890959188181526</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61.060850426727917</v>
      </c>
      <c r="BL618" s="9">
        <v>56.412639611474852</v>
      </c>
      <c r="BM618" s="9">
        <f ca="1"/>
        <v>60.903912876780382</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60.916855060659529</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60.929785774486206</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60.942705052777711</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60.95561292990233</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60.968509440080176</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60.981394617384197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60.99426849574094</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61.007131108931546</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61.019982490592511</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61.168850755565259</v>
      </c>
      <c r="BL628" s="9">
        <v>56.576322001264082</v>
      </c>
      <c r="BM628" s="9">
        <f ca="1"/>
        <v>61.032822674216632</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61.045651693153843</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61.058469580612076</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61.071276369658094</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61.084072093218339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61.09685678407979</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61.109630474890722</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61.122393198161646</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61.135144986265985</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61.147885871441005</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61.160615885788559</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61.173335061275871</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v>
      </c>
      <c r="BL640" s="9">
        <v>56.771017796393366</v>
      </c>
      <c r="BM640" s="9">
        <f ca="1"/>
        <v>61.186043429736394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61.198741022870514</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61.211427872246418</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61.224104009300774</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61.236769465339592</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61.350449065150222</v>
      </c>
      <c r="BL645" s="9">
        <v>56.851598074112474</v>
      </c>
      <c r="BM645" s="9">
        <f ca="1"/>
        <v>61.249424271538928</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61.262068458945635</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61.274702058478198</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61.287325100927347</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61.299937616956953</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61.312539637104614</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61.325131191782496</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61.337712311278025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61.435068690740039</v>
      </c>
      <c r="BL653" s="9">
        <v>56.979875098918242</v>
      </c>
      <c r="BM653" s="9">
        <f ca="1"/>
        <v>61.350283025754564</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61.362843365252189</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61.375393359688374</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61.466667028350869</v>
      </c>
      <c r="BL656" s="9">
        <v>57.027774835691638</v>
      </c>
      <c r="BM656" s="9">
        <f ca="1"/>
        <v>61.387933038858684</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61.47718377984409</v>
      </c>
      <c r="BL657" s="9">
        <v>57.043716897749228</v>
      </c>
      <c r="BM657" s="9">
        <f ca="1"/>
        <v>61.400462432437507</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61.412981569978697</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61.425490480916309</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61.437989194565276</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61.450477740122061</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61.462956146665363</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61.540117864786595</v>
      </c>
      <c r="BL663" s="9">
        <v>57.13911380622676</v>
      </c>
      <c r="BM663" s="9">
        <f ca="1"/>
        <v>61.475424443156783</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61.48788265844145</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61.500330821248745</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61.512768960192901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61.525197103773699</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61.592347888378718</v>
      </c>
      <c r="BL668" s="9">
        <v>57.218279735218104</v>
      </c>
      <c r="BM668" s="9">
        <f ca="1"/>
        <v>61.537615280377061</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61.550023518275736</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61.562421845629942</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61.574810290487946</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61.587188880786741</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61.599557644352672</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61.611916608902</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61.624265802041592</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61.636605251269465</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61.648934983975451</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61.66125502744174</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61.706582347795582</v>
      </c>
      <c r="BL679" s="9">
        <v>57.39140145465791</v>
      </c>
      <c r="BM679" s="9">
        <f ca="1"/>
        <v>61.673565408843544</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61.716922360661187</v>
      </c>
      <c r="BL680" s="9">
        <v>57.407069557181927</v>
      </c>
      <c r="BM680" s="9">
        <f ca="1"/>
        <v>61.685866155249613</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61.698157293622891</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61.710438850821077</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61.722710853597206</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61.734973328600205</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61.747226302375523</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61.759469801365654</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61.771703851910701</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61.78392848024896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61.79614371251747</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61.808349574752555</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61.82054609289041</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61.8327332927676</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61.844911200121622</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61.857079840591474</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61.869239239718127</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61.881389422945126</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61.891592512823713</v>
      </c>
      <c r="BL697" s="9">
        <v>57.6716742338496</v>
      </c>
      <c r="BM697" s="9">
        <f ca="1"/>
        <v>61.893530415619068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61.90566224299014</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61.917784930212648</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61.929898502345537</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61.942002984352882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61.942576930430896</v>
      </c>
      <c r="BL702" s="9">
        <v>57.748879436239562</v>
      </c>
      <c r="BM702" s="9">
        <f ca="1"/>
        <v>61.954098401104432</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61.952753114144883</v>
      </c>
      <c r="BL703" s="9">
        <v>57.764287234301563</v>
      </c>
      <c r="BM703" s="9">
        <f ca="1"/>
        <v>61.966184777376078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61.9782621378504</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61.990330507117122</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62.002389909673639</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62.014440369925509</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62.026481912186938</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62.038514560681264</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62.050538339541419</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62.062553272810462</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62.074559384442026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62.086556698300761</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62.098545238162885</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62.110525027716562</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62.084428365538471</v>
      </c>
      <c r="BL716" s="9">
        <v>57.963593829458731</v>
      </c>
      <c r="BM716" s="9">
        <f ca="1"/>
        <v>62.122496090562422</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62.094510673104523</v>
      </c>
      <c r="BL717" s="9">
        <v>57.978849394269233</v>
      </c>
      <c r="BM717" s="9">
        <f ca="1"/>
        <v>62.134458450214026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62.14641213009827</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62.158357153555926</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62.170293543842007</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62.182221324126267</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62.144824469501884</v>
      </c>
      <c r="BL722" s="9">
        <v>58.054967138335655</v>
      </c>
      <c r="BM722" s="9">
        <f ca="1"/>
        <v>62.194140517493651</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62.206051146944709</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62.164904765721396</v>
      </c>
      <c r="BL724" s="9">
        <v>58.085339948511795</v>
      </c>
      <c r="BM724" s="9">
        <f ca="1"/>
        <v>62.217953235396038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62.229846805680786</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62.241731880548983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62.253608482668049</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62.265476634623184</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62.277336358917836</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62.289187677974084</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62.301030614133069</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62.31286518965544</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62.324691426721721</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62.336509347432767</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62.274893297587163</v>
      </c>
      <c r="BL735" s="9">
        <v>58.251641027686688</v>
      </c>
      <c r="BM735" s="9">
        <f ca="1"/>
        <v>62.348318973810144</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62.360120327796579</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62.371913431256303</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62.383698305975514</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62.395474973662743</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62.407243455949242</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62.419003774389417</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62.43075595046119</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62.442500005566401</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62.454235961031188</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62.465963838106383</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62.477683657967887</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62.489395441717036</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62.403918188684493</v>
      </c>
      <c r="BL748" s="9">
        <v>58.44657255810484</v>
      </c>
      <c r="BM748" s="9">
        <f ca="1"/>
        <v>62.501099210381</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62.512794984913164</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62.524482786193488</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62.433549438543793</v>
      </c>
      <c r="BL751" s="9">
        <v>58.491314167266552</v>
      </c>
      <c r="BM751" s="9">
        <f ca="1"/>
        <v>62.536162635028845</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62.547834552153475</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62.559498558229251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62.57115467384611</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62.472975700636177</v>
      </c>
      <c r="BL755" s="9">
        <v>58.550830030608608</v>
      </c>
      <c r="BM755" s="9">
        <f ca="1"/>
        <v>62.5828029195224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62.594443315705213</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62.606075882770782</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62.617700641024811</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62.629317610702813</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62.640926811970502</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62.652528264924115</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62.66412198959074</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62.675708005928712</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62.687286333827885</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62.698856993110056</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62.580923418721603</v>
      </c>
      <c r="BL766" s="9">
        <v>58.713685715023203</v>
      </c>
      <c r="BM766" s="9">
        <f ca="1"/>
        <v>62.710420003529215</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62.721975384771937</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62.7335231564577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62.745063338139225</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62.756595949302778</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62.768121009368528</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62.639517114372424</v>
      </c>
      <c r="BL772" s="9">
        <v>58.802020468790033</v>
      </c>
      <c r="BM772" s="9">
        <f ca="1"/>
        <v>62.77963853769085</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62.791148553558664</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62.802651076195744</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62.814146124761045</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62.825633718349025</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62.837113875989942</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62.848586616650188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62.860051959232578</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62.717335267109569</v>
      </c>
      <c r="BL780" s="9">
        <v>58.91926476996791</v>
      </c>
      <c r="BM780" s="9">
        <f ca="1"/>
        <v>62.871509922576692</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62.882960525459147</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62.894403786593941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62.905839724632699</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62.917268358165053</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62.928689705718874</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62.775473611120631</v>
      </c>
      <c r="BL786" s="9">
        <v>59.006801639089623</v>
      </c>
      <c r="BM786" s="9">
        <f ca="1"/>
        <v>62.940103785760613</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62.951510616695572</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62.96291021686821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62.974302604562467</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62.985687798001976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62.997065815350425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63.008436674711831</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63.019800394130797</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63.031156991592852</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63.04250648502466</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63.05384889229434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63.065184231211788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63.076512519528862</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63.087833774939753</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63.099148015081177</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63.110455257532713</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63.12175551981705</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63.13304881940023</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63.144335173691971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63.15561460004588</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63.166887115759749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63.178152738075838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63.189411484181065</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62.996616736493593</v>
      </c>
      <c r="BL809" s="9">
        <v>59.33928576969457</v>
      </c>
      <c r="BM809" s="9">
        <f ca="1"/>
        <v>63.200663371207355</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63.211908416231836</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63.223146636277122</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63.234378048311541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63.245602669249472</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63.256820515951475</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v>
      </c>
      <c r="BL815" s="9">
        <v>59.425236386072726</v>
      </c>
      <c r="BM815" s="9">
        <f ca="1"/>
        <v>63.26803160522465</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63.279235953822806</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63.290433578446795</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63.301624495744676</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63.312808722312013</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63.323986274692089</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v>
      </c>
      <c r="BL821" s="9">
        <v>59.510869447655523</v>
      </c>
      <c r="BM821" s="9">
        <f ca="1"/>
        <v>63.335157169376174</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63.346321422803769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63.357479051362802</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63.368630071389923</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63.379774499170708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63.3909123509399</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63.402043642881665</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63.413168391129794</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63.42428661176794</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63.43539832082989</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63.44650353429973</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63.215175755088367</v>
      </c>
      <c r="BL832" s="9">
        <v>59.667050184744284</v>
      </c>
      <c r="BM832" s="9">
        <f ca="1"/>
        <v>63.45760226811214</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63.468694538152533</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63.479780360257408</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63.49085975021444</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63.501932723762806</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63.512999296593321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63.524059484348768</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63.535113302623984</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63.546160766966203</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v>
      </c>
      <c r="BL841" s="9">
        <v>59.794063922233903</v>
      </c>
      <c r="BM841" s="9">
        <f ca="1"/>
        <v>63.55720189287517</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63.568236695803449</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63.579265191156551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63.590287394293213</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63.601303320525588</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63.612312985119431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63.623316403294368</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63.634313590224032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63.375165543026696</v>
      </c>
      <c r="BL849" s="9">
        <v>59.906392592803002</v>
      </c>
      <c r="BM849" s="9">
        <f ca="1"/>
        <v>63.645304561036333</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63.384537332161592</v>
      </c>
      <c r="BL850" s="9">
        <v>59.920396200180534</v>
      </c>
      <c r="BM850" s="9">
        <f ca="1"/>
        <v>63.656289330813621</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63.667267914592912</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63.678240327366098</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63.412627030017532</v>
      </c>
      <c r="BL853" s="9">
        <v>59.962357408058928</v>
      </c>
      <c r="BM853" s="9">
        <f ca="1"/>
        <v>63.689206584080139</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63.700166699637265</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63.711120688895164</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63.722068566667218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63.450020571468151</v>
      </c>
      <c r="BL857" s="9">
        <v>60.018190463342677</v>
      </c>
      <c r="BM857" s="9">
        <f ca="1"/>
        <v>63.733010347722669</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63.743946046786832</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63.754875678541261</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63.765799257624018</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63.776716798629778</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63.787628316110087</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63.798533824573525</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63.809433338485874</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63.820326872270385</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63.533912061035096</v>
      </c>
      <c r="BL866" s="9">
        <v>60.143337870614062</v>
      </c>
      <c r="BM866" s="9">
        <f ca="1"/>
        <v>63.831214440307889</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63.842096056937017</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63.8529717364544</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63.863841493114819</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63.874705341131417</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63.88556329467589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63.896415367878646</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63.907261574828993</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63.918101929575322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63.92893644612532</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63.939765138446091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63.950588020464352</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63.961405106066664</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63.972216409099516</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63.983021943369579</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63.99382172264383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64.004615760649784</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64.015404071075594</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64.026186667570258</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64.036963563743811</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64.047734773167434</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64.058500309373713</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64.069260185856706</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64.080014416072189</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64.090763013437808</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64.101505991333184</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63.774444639755529</v>
      </c>
      <c r="BL892" s="9">
        <v>60.501247761269781</v>
      </c>
      <c r="BM892" s="9">
        <f ca="1"/>
        <v>64.112243363100163</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64.122975142042904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64.133701341428136</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64.144421974485184</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64.155137054406268</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64.165846594346576</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64.17655060742446</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63.838761648307681</v>
      </c>
      <c r="BL899" s="9">
        <v>60.596709268473788</v>
      </c>
      <c r="BM899" s="9">
        <f ca="1"/>
        <v>64.18724910672158</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64.197942105283062</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64.208629616117676</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64.219311652197973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64.229988226460421</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64.240659351805604</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64.251325041098355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64.261985307167876</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64.272640162807988</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64.283289620777126</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64.293933693798678</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64.30457239456095</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64.315205735717456</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64.32583372988698</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64.336456389653804</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64.347073727567732</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64.357685756144392</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64.368292487865219</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64.00333399810755</v>
      </c>
      <c r="BL917" s="9">
        <v>60.840480288665582</v>
      </c>
      <c r="BM917" s="9">
        <f ca="1"/>
        <v>64.378893935177757</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64.389490110495672</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64.400081026198976</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64.410666694634116</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64.421247128114203</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64.431822338919019</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64.442392339295282</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64.452957141456679</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64.463516757584145</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64.474071199825843</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64.484620480297394</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64.495164611082018</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64.505703604230618</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64.51623747176194</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64.526766225662755</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64.537289877887915</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64.547808440360498</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64.558321924972034</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64.568830343582491</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64.579333708020542</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64.589832030083613</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64.600325321538008</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64.610813594119108</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64.621296859531427</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64.631775129448826</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64.642248415514516</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64.652716729341279</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64.663180082511602</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64.67363848657773</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64.684091953061852</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64.694540493456202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64.704984119223198</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64.715422841795515</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64.725856672576285</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64.736285622939178</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64.746709704228508</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64.757128927759382</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64.767543304817806</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64.777952846660796</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64.788357564516517</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64.79875746958443</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64.80915257303532</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64.819542886011504</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64.829928419626881</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64.840309184967097</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64.85068519308966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64.861056455023984</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64.871422981771616</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64.881784784306248</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64.892141873573905</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64.902494260492986</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64.912841955954477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64.923184970821936</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64.933523315931708</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64.943857002092983</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64.954186040087961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64.964510440671873</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64.97483021457316</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64.985145372493562</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64.995455925108232</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65.005761883065801</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65.016063256988588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65.026360057472587</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65.036652295087634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65.04693998037753</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65.057223123860112</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65.067501736027324</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65.077775827345434</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65.088045408255027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65.098310489171141</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65.108571080483429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65.118827192556139</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65.129078835728336</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65.139326020313945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65.149568756601852</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65.159807054856032</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65.170040925315604</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65.180270378194962</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65.190495423683899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65.200716071947667</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65.210932333127033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65.221144217338477</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65.231351734674234</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65.241554895202412</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65.251753708967001</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65.261948185988132</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65.272138336262017</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65.282324169761139</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65.292505696434304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65.302682926206742</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65.312855868980208</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65.323024534633092</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65.333188933020466</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65.34334907397421</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64.84602832751952</v>
      </c>
      <c r="BL1011" s="9">
        <v>62.076154546792722</v>
      </c>
      <c r="BM1011" s="9">
        <f ca="1"/>
        <v>65.353504967303095</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65.363656622792902</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65.373804050206431</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65.383947259283715</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65.394086259741997</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65.404221061275891</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65.41435167355742</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65.424478106236151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65.434600368939286</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65.444718471271685</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65.45483242281604</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65.464942233132859</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65.475047911760697</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65.485149468216107</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65.495246911993803</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65.505340252566711</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65.515429499386045</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65.525514661881473</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65.535595749461081</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65.545672771511576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65.555745737398254</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65.565814656465179</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65.575879538035252</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65.585940391410233</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65.59599722587086</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65.606050050676984</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65.616098875067536</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65.626143708260727</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65.636184559454065</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65.646221437824408</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65.656254352528137</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65.666283312701168</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65.67630832745904</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65.686329405896984</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65.696346557090052</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65.706359790093131</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65.716369113941099</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65.726374537648795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65.736376070211222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65.746373720603529</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65.756367497781113</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65.766357410679745</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65.776343468215543</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65.78632567928517</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65.796304052765819</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65.806278597515316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65.816249322372201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65.826216236155858</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65.83617934766643</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65.846138665685046</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65.856094198973892</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65.866045956276167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65.875993946316228</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65.88593817779973</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65.89587865941354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65.905815399825954</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65.915748407686706</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65.925677691627044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65.935603260259811</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65.94552512217949</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65.955443285962303</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65.965357760166299</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65.975268553331361</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65.985175673979342</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65.995079130614116</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66.004978931721567</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66.014875085769816</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66.024767601209177</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66.034656486472201</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66.044541749973874</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66.054423400111531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66.064301445265059</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66.074175893796863</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66.084046754051982</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66.093914034358178</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66.103777743025901</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66.113637888348521</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66.123494478602211</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66.133347522046165</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66.14319702692255</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66.153043001456666</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66.16288545385693</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66.172724392314976</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66.182559825005768</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66.192391760087546</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66.202220205702019</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66.212045169974317</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66.221866661013152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65.614728133262545</v>
      </c>
      <c r="BL1099" s="9">
        <v>63.18162771314114</v>
      </c>
      <c r="BM1099" s="9">
        <f ca="1"/>
        <v>66.231684686910839</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66.241499255743278</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66.251310375570213</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66.261118054435045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66.270922300365157</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66.280723121371736</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66.290520525449992</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66.300314520579192</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66.310105114722617</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66.319892315827815</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66.329676131826446</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66.339456570634511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66.349233640152335</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66.35900734826464</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66.368777702840589</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66.378544711733895</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66.388308382782796</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66.39806872381024</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66.4078257426238</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66.417579447015825</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66.427329844763477</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66.43707694362881</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66.446820751358743</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66.456561275685246</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66.466298524325296</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66.47603250498095</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66.485763225339483</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66.495490693073322</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66.505214915840185</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66.514935901283124</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66.524653657030555</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66.534368190696341</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66.544079509879836</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66.553787622165956</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66.563492535125178</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66.573194256313698</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66.582892793273373</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66.592588153531864</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66.602280344602619</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66.611969373985005</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66.621655249164277</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66.631337977611707</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66.641017566784583</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66.650694024126295</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66.660367357066363</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66.670037573020537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66.679704679390781</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66.689368683565391</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66.699029592918976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66.708687414812601</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66.718342156593764</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66.727993825596471</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66.737642429141289</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66.747287974535425</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66.756930469072714</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66.766569920033746</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66.776206334685838</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66.78583972028315</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66.795470084066707</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66.80509743326445</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66.814721775091272</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66.824343116749105</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66.833961465426952</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66.843576828300911</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66.853189212534261</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66.862798625277506</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66.872405073668389</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66.882008564831992</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66.891609105880732</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66.901206703914468</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66.910801366020507</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66.920393099273653</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66.929981910736259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66.939567807458317</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66.949150796477412</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66.958730884818905</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66.968308079495813</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66.977882387509013</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66.987453815847203</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66.997022371486935</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67.006588061392748</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67.016150892517118</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67.025710871800555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67.035268006171648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67.044822302547118</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67.054373767831805</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67.063922408918785</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67.073468232689393</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67.083011246013243</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67.092551455748335</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67.102088868740992</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67.111623491826037</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67.121155331826728</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67.130684395554866</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67.1402106898108</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66.429484576333209</v>
      </c>
      <c r="BL1194" s="9">
        <v>64.326225215107954</v>
      </c>
      <c r="BM1194" s="9">
        <f ca="1"/>
        <v>67.149734221383525</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67.159254997050667</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67.168773023578552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67.178288307722241</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67.187800856225621</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67.19731067582137</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67.206817773231037</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67.216322155165116</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67.225823828323058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67.235322799393302</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67.2448190750533</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67.254312661969692</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67.263803566798131</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67.273291796183528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67.282777356759951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67.292260255150765</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67.301740497968638</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67.311218091815519</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67.320693043282802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67.330165358951277</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67.339635045391205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67.349102109162331</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67.358566556813983</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67.368028394885059</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67.377487629904081</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67.386944268389229</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67.396398316848433</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67.405849781779324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67.415298669669355</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66.676032537906721</v>
      </c>
      <c r="BL1223" s="9">
        <v>64.666446037358966</v>
      </c>
      <c r="BM1223" s="9">
        <f ca="1"/>
        <v>67.42474498699579</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67.434188740225778</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67.443629935816361</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67.453068580214563</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67.462504679857346</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67.471938241171742</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67.481369270574831</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67.490797774473791</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67.500223759265992</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67.509647231338931</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66.760874802626191</v>
      </c>
      <c r="BL1233" s="9">
        <v>64.7828230436468</v>
      </c>
      <c r="BM1233" s="9">
        <f ca="1"/>
        <v>67.519068197070354</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67.528486662828286</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67.537902634971019</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67.54731611984721</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67.556727123795866</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67.566135653146446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67.575541714218829</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67.584945313323402</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67.594346456761087</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67.603745150823343</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67.613141401792291</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67.62253521594063</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67.631926599531766</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67.641315558819841</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67.650702100049713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67.660086229457065</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67.669467953268381</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67.67884727770101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67.688224208963234</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67.697598753254226</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67.706970916764178</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67.71634070567427</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67.725708126156718</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67.735073184374826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67.744435886483046</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67.753796238626947</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67.763154246943301</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67.7725099175601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67.781863256596623</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67.791214270163394</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67.014957568414204</v>
      </c>
      <c r="BL1263" s="9">
        <v>65.129140609971259</v>
      </c>
      <c r="BM1263" s="9">
        <f ca="1"/>
        <v>67.800562964362342</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67.809909345286698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67.819253419021138</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67.828595191641725</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67.83793466921604</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67.847271857803179</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67.85660676345374</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67.865939392209924</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67.875269750105531</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67.884597843166006</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67.89392367740848</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67.903247258841802</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67.91256859346656</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67.921887687275117</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67.931204546251678</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67.940519176372263</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67.949831583604791</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67.959141773909138</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67.968449753237053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67.977755527532324</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67.987059102730726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67.996360484760132</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68.005659679540415</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68.014956692983674</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68.02425153099405</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68.033544199467926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68.042834704293909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68.052123051352808</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68.061409246517755</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68.070693295654181</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68.079975204619856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68.089254979264908</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68.098532625431901</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68.107808148955868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68.117081555664271</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68.126352851377064</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68.135622041906799</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68.144889133058555</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68.154154130630033</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68.163417040411517</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68.172677868186028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68.181936619729228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68.191193300809559</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68.200447917188143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68.209700474618984</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67.395144866590599</v>
      </c>
      <c r="BL1308" s="9">
        <v>65.640967336481083</v>
      </c>
      <c r="BM1308" s="9">
        <f ca="1"/>
        <v>68.21895097884881</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68.228199435617285</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68.237445850656911</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68.246690229693115</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67.428901462469312</v>
      </c>
      <c r="BL1312" s="9">
        <v>65.68603239527171</v>
      </c>
      <c r="BM1312" s="9">
        <f ca="1"/>
        <v>68.255932578444245</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68.265172902621686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68.274411207929745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68.283647500065825</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68.292881784720379</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68.302114067576937</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68.311344354312197</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68.320572650595992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67.496401906054231</v>
      </c>
      <c r="BL1320" s="9">
        <v>65.77595618591252</v>
      </c>
      <c r="BM1320" s="9">
        <f ca="1"/>
        <v>68.329798962091317</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68.339023294454407</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68.348245653334786</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68.357466044375158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68.366684473211635</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68.375900945473617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68.385115466783844</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68.394328042758517</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68.403538679007212</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68.412747381132974</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68.421954154732347</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68.431159005395358</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68.440361938705607</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68.449562960240272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68.458762075570078</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68.467959290259458</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68.477154609866432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68.48634803994274</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68.495539586033843</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68.504729253678974</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68.513917048411059</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68.523102975756899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68.532287041237097</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68.541469250366148</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67.698830172503079</v>
      </c>
      <c r="BL1344" s="9">
        <v>66.044099315732879</v>
      </c>
      <c r="BM1344" s="9">
        <f ca="1"/>
        <v>68.550649608652364</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68.559828121598073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68.569004794699438</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68.578179633446695</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68.58735264332401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68.596523829809612</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68.605693198375803</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68.61486075448893</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68.624026503609443</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67.774725198107078</v>
      </c>
      <c r="BL1353" s="9">
        <v>66.144032964584028</v>
      </c>
      <c r="BM1353" s="9">
        <f ca="1"/>
        <v>68.633190451191993</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68.642352602685364</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68.651512963532539</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68.660671539170707</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68.66982833503134</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68.678983356540158</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67.825320802909587</v>
      </c>
      <c r="BL1359" s="9">
        <v>66.210470230880162</v>
      </c>
      <c r="BM1359" s="9">
        <f ca="1"/>
        <v>68.688136609117223</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68.697288098176912</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67.842186093971719</v>
      </c>
      <c r="BL1361" s="9">
        <v>66.232583274650835</v>
      </c>
      <c r="BM1361" s="9">
        <f ca="1"/>
        <v>68.706437829127935</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68.715585807373444</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68.724732038310961</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68.733876527332498</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68.74301927982448</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68.752160301167848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68.761299596738098</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68.770437171905243</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68.779573032033881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68.788707182483208</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68.797839628607065</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68.806970375753949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68.816099429267027</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68.82522679448418</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67.960249470548447</v>
      </c>
      <c r="BL1375" s="9">
        <v>66.38692031107098</v>
      </c>
      <c r="BM1375" s="9">
        <f ca="1"/>
        <v>68.834352476738061</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68.843476481356007</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68.852598813660236</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68.861719478967714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68.870838482590258</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68.879955829834628</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68.889071526002382</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68.898185576390034</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68.907297986289066</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68.916408760985888</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68.925517905761964</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68.934625425893742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68.943731326652753</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68.952835613305538</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68.961938291113839</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68.971039365334448</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68.980138841219343</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68.989236724015669</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68.998333018965766</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68.120518691683486</v>
      </c>
      <c r="BL1394" s="9">
        <v>66.595122308542514</v>
      </c>
      <c r="BM1394" s="9">
        <f ca="1"/>
        <v>69.00742773130726</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69.016520866272927</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69.025612429090955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69.034702424984729</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69.043790859173029</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69.052877736869959</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69.06196306328502</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69.071046843623108</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69.080129083084572</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69.089209786865197</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69.098288960156268</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69.107366608144559</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69.116442736012388</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69.125517348937635</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69.134590452093761</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69.143662050649809</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69.152732149770486</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69.161800754616138</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69.170867870342789</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69.179933502102188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69.188997655041788</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69.198060334304827</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69.20712154503029</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69.216181292352999</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69.225239581403542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69.234296417308443</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69.243351805190073</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69.252405750166659</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69.261458257352402</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69.270509331857454</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69.279558978787904</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69.28860720324586</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69.297654010329481</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69.306699405132903</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69.315743392746398</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69.324785978256301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69.333827166745053</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68.432904413596745</v>
      </c>
      <c r="BL1431" s="9">
        <v>66.996522920805518</v>
      </c>
      <c r="BM1431" s="9">
        <f ca="1"/>
        <v>69.342866963291286</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69.351905372969739</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69.360942400851386</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69.369978052003361</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69.379012331489108</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69.388045244368271</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69.397076795696819</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69.406106990526993</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69.415135833907371</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69.424163330882934</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68.517428955048473</v>
      </c>
      <c r="BL1441" s="9">
        <v>67.104113252751063</v>
      </c>
      <c r="BM1441" s="9">
        <f ca="1"/>
        <v>69.433189486494967</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69.442214305781221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69.45123779377586</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69.460259955509457</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69.469280796009102</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69.478300320298345</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69.487318533397328</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69.496335440322625</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69.505351046087455</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69.514365355701628</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69.523378374171514</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69.532390106500173</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68.618928345027484</v>
      </c>
      <c r="BL1453" s="9">
        <v>67.232728523311863</v>
      </c>
      <c r="BM1453" s="9">
        <f ca="1"/>
        <v>69.541400557687282</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69.550409732729221</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69.559417636619074</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69.568424274346668</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69.577429650898537</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69.586433771258058</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69.59543664040531</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69.604438263317277</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69.613438644967758</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69.622437790327396</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69.631435704363767</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69.640432392041319</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69.649427858321431</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69.658422108162512</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69.667415146519843</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69.676406978345796</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69.685397608589724</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69.694387042198017</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69.703375284114173</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69.712362339278783</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69.721348212629522</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69.730332909101222</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69.739316433625859</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69.74829879113264</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69.757279986547914</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69.766260024795329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69.775238910795721</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69.784216649467211</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69.793193245725263</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69.802168704482611</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69.811143030649319</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69.820116229132893</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69.829088304838152</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69.838059262667301</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69.847029107520072</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69.855997844293583</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69.864965477882421</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69.873932013178674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69.882897455072012</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69.891861808449548</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69.900825078196021</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69.909787269193728</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69.918748386322633</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69.927708434460229</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69.936667418481719</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69.945625343260005</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69.954582213665645</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69.963538034566923</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69.972492810829849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69.981446547318228</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69.990399248893638</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69.999350920415438</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70.008301566740855</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70.017251192724913</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70.026199803220578</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70.035147403078653</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70.044093997147854</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70.053039590274892</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70.061984187304375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70.070927793078937</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70.079870412439178</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70.088812050223723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70.097752711269308</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70.106692400410651</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70.115631122480622</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70.124568882310157</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70.133505684728348</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70.142441534562479</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70.151376436637932</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70.160310395778353</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70.169243416805571</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70.178175504539681</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70.187106663799042</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70.196036899400269</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70.204966216158326</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70.213894618886442</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70.222822112396287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70.231748701497821</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70.240674390999445</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70.249599185707979</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70.258523090428625</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70.267446109965093</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70.276368249119585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70.285289512692756</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70.294209905483811</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70.303129432290504</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70.312048097909141</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70.320965907134635</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70.329882864760478</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70.338798975578825</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70.347714244380469</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70.356628675954866</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70.365542275090192</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70.374455046573345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70.383366995189917</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70.392278125724275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70.401188442959622</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70.410097951677869</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70.419006656659846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69.460592310451446</v>
      </c>
      <c r="BL1552" s="9">
        <v>68.274102809564283</v>
      </c>
      <c r="BM1552" s="9">
        <f ca="1"/>
        <v>70.427914562685174</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70.436821674532339</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70.445727996978761</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70.45463353480072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70.463538292773464</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70.472442275671156</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70.481345488266967</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70.490247935333045</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70.499149621640584</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70.508050551959784</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70.516950731059907</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70.525850163709336</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69.563305480259714</v>
      </c>
      <c r="BL1564" s="9">
        <v>68.398038014248286</v>
      </c>
      <c r="BM1564" s="9">
        <f ca="1"/>
        <v>70.534748854675499</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70.543646808725001</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69.580442311876624</v>
      </c>
      <c r="BL1566" s="9">
        <v>68.418647463809819</v>
      </c>
      <c r="BM1566" s="9">
        <f ca="1"/>
        <v>70.552544030623579</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70.561440525136106</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70.570336297026685</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70.579231351058624</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70.588125691994435</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70.597019324595905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70.605912253624112</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70.614804483839393</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70.623696020001418</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70.632586866869204</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70.641477029201141</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70.650366511754967</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70.659255319287865</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70.668143456556393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70.677030928316611</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70.685917739323997</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70.694803894333546</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70.703689398099769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70.712574255376708</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70.721458470917938</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70.730342049476633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70.739224995805543</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70.748107314657048</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70.756989010783201</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70.765870088935657</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70.774750553865786</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69.803720375747659</v>
      </c>
      <c r="BL1592" s="9">
        <v>68.685378761384186</v>
      </c>
      <c r="BM1592" s="9">
        <f ca="1"/>
        <v>70.783630410324676</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70.792509663063115</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70.801388316831634</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70.810266376380568</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70.819143846460022</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70.828020731819919</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70.836897037210008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70.845772767379898</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70.854647927079085</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70.863522521056936</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69.889858647303711</v>
      </c>
      <c r="BL1602" s="9">
        <v>68.787385550156856</v>
      </c>
      <c r="BM1602" s="9">
        <f ca="1"/>
        <v>70.872396554062774</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70.881270030845869</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70.890142956155401</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70.899015334740596</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70.907887171350637</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70.916758470734791</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70.925629237642312</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70.93449947682258</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70.943369193025049</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70.952238390999284</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70.961107075494994</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70.969975251262056</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70.978842923050493</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70.987710095610581</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70.996576773692766</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71.005442962047809</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71.014308665426654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71.023173888580629</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71.032038636261277</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71.040902913220592</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71.049766724210784</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71.058630073984531</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71.067492967294925</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71.076355408895424</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71.085217403539943</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71.094078955982866</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71.102940070979088</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71.111800753283987</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71.120661007653482</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71.129520838844016</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71.138380251612674</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71.14723925071705</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71.15609784091545</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71.164956026966777</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71.173813813630531</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71.182671205667049</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70.201296936092618</v>
      </c>
      <c r="BL1638" s="9">
        <v>69.151991726042212</v>
      </c>
      <c r="BM1638" s="9">
        <f ca="1"/>
        <v>71.191528207837237</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71.200384824902798</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71.209241061626173</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71.218096922770584</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71.226952413100022</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71.23580753737933</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71.244662300374188</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71.25351670685113</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71.262370761577571</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70.279510071636011</v>
      </c>
      <c r="BL1647" s="9">
        <v>69.242513745018485</v>
      </c>
      <c r="BM1647" s="9">
        <f ca="1"/>
        <v>71.271224469321837</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71.280077834853202</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71.288930862941854</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71.297783558359015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71.306635925876833</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71.315487970268535</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71.324339696308371</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71.333191108771643</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71.342042212434748</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71.350893012075218</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71.359743512471667</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71.368593718403915</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71.377443634652948</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70.392753793582017</v>
      </c>
      <c r="BL1660" s="9">
        <v>69.372831061792027</v>
      </c>
      <c r="BM1660" s="9">
        <f ca="1"/>
        <v>71.386293266000891</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70.401478411774278</v>
      </c>
      <c r="BL1661" s="9">
        <v>69.382834242168542</v>
      </c>
      <c r="BM1661" s="9">
        <f ca="1"/>
        <v>71.395142617231201</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71.403991693128503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71.412840498478701</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71.421689038069033</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71.430537316687989</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71.439385339125408</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71.448233110172552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71.457080634621988</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71.465927917267763</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71.474774962905272</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71.48362177633139</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71.492468362344525</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71.501314725744493</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71.510160871332687</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71.519006803912035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71.527852528286999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71.536698049263705</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71.545543371649799</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71.554388500254632</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71.563233439889174</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71.572078195366132</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71.580922771499829</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71.589767173106409</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71.598611405003695</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71.607455472011367</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70.620254358083145</v>
      </c>
      <c r="BL1686" s="9">
        <v>69.631939644877548</v>
      </c>
      <c r="BM1686" s="9">
        <f ca="1"/>
        <v>71.616299378950842</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71.625143130645355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71.633986731920018</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71.642830187601831</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71.651673502519628</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70.664167698383508</v>
      </c>
      <c r="BL1691" s="9">
        <v>69.681538007755023</v>
      </c>
      <c r="BM1691" s="9">
        <f ca="1"/>
        <v>71.660516681504205</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71.669359729388304</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71.6782026510066</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70.690541993792195</v>
      </c>
      <c r="BL1694" s="9">
        <v>69.711261739814063</v>
      </c>
      <c r="BM1694" s="9">
        <f ca="1"/>
        <v>71.687045451195772</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71.695888134794515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71.704730706643545</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71.713573171585651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71.722415534465725</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71.73125780013072</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71.74009997342975</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71.748942059214087</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71.757784062337194</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71.766625987654663</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71.775467840024433</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70.787420147820995</v>
      </c>
      <c r="BL1705" s="9">
        <v>69.820023610003375</v>
      </c>
      <c r="BM1705" s="9">
        <f ca="1"/>
        <v>71.784309624306573</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71.79315134536354</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71.801993008060023</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71.810834617263012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71.819676177841941</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71.82851769466852</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71.837359172616928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71.846200616563706</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71.855042031387896</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71.863883421970968</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71.872724793196923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71.881566149952249</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71.890407497126006</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71.899248839609811</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71.908090182297897</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71.916931530087041</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70.928834058210171</v>
      </c>
      <c r="BL1721" s="9">
        <v>69.977596660487563</v>
      </c>
      <c r="BM1721" s="9">
        <f ca="1"/>
        <v>71.925772887876789</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71.934614260569248</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71.943455653069279</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71.952297070284416</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70.964283388532991</v>
      </c>
      <c r="BL1725" s="9">
        <v>70.016875039630023</v>
      </c>
      <c r="BM1725" s="9">
        <f ca="1"/>
        <v>71.961138517124979</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71.96997999850403</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71.978821519337458</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71.987663084543939</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71.996504699044991</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71.008650447819619</v>
      </c>
      <c r="BL1730" s="9">
        <v>70.065908861070625</v>
      </c>
      <c r="BM1730" s="9">
        <f ca="1"/>
        <v>72.005346367765029</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72.014188095631354</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72.023029887574168</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72.03187174852664</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72.040713683424926</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72.04955569720812</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71.06197348429086</v>
      </c>
      <c r="BL1736" s="9">
        <v>70.124655764981739</v>
      </c>
      <c r="BM1736" s="9">
        <f ca="1"/>
        <v>72.058397794818404</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72.067239981200998</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72.076082261304137</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72.084924640079223</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72.09376712248077</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72.102609713466407</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72.111452417996986</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72.120295241036544</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72.129138187552329</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72.137981262514884</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72.146824470898011</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72.155667817678804</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72.164511307837714</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72.173354946358572</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72.182198738228536</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72.19104268843823</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72.199886801981691</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72.208731083856449</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72.217575539063503</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72.226420172607376</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72.235264989496144</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72.244109994741436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71.258289343098255</v>
      </c>
      <c r="BL1758" s="9">
        <v>70.339194992314788</v>
      </c>
      <c r="BM1758" s="9">
        <f ca="1"/>
        <v>72.252955193358503</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71.267243501978029</v>
      </c>
      <c r="BL1759" s="9">
        <v>70.34891470598123</v>
      </c>
      <c r="BM1759" s="9">
        <f ca="1"/>
        <v>72.261800590366235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72.270646190787133</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72.279491999647419</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72.288338021977012</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72.297184262809537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72.306030727182431</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72.314877420136909</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72.323724346717952</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72.332571511974436</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72.341418920959114</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71.356937018618652</v>
      </c>
      <c r="BL1769" s="9">
        <v>70.445959907033739</v>
      </c>
      <c r="BM1769" s="9">
        <f ca="1"/>
        <v>72.350266578728608</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72.359114490343472</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72.367962660868244</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72.376811095371423</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72.385659798925502</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72.394508776607026</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72.403358033496644</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72.412207574679044</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72.421057405243047</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72.429907530281639</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72.438757954892012</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72.447608684175506</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72.456459723237714</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72.465311077188531</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72.474162751142117</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72.483014750216924</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72.491867079535822</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72.500719744226004</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72.509572749419064</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72.518426100251091</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72.527279801862605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71.546222200158297</v>
      </c>
      <c r="BL1790" s="9">
        <v>70.648863752083386</v>
      </c>
      <c r="BM1790" s="9">
        <f ca="1"/>
        <v>72.536133859398589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72.544988278008603</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72.553843062846724</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72.562698219071635</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72.571553751846622</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72.580409666339577</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72.589265967723136</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72.598122661174571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72.606979751875897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72.615837245013921</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72.62469514578018</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72.6335534593711</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72.642412190987912</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72.651271345836719</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72.660130929128556</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72.668990946079404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72.677851401910189</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72.686712301846853</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72.69557365112037</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72.704435454966742</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72.713297718627132</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72.722160447347761</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72.731023646380052</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72.739887320980543</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71.764175694242027</v>
      </c>
      <c r="BL1814" s="9">
        <v>70.879298237249998</v>
      </c>
      <c r="BM1814" s="9">
        <f ca="1"/>
        <v>72.748751476411087</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72.757616117938696</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72.766481250835724</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72.775346880379786</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71.80067829233478</v>
      </c>
      <c r="BL1818" s="9">
        <v>70.917555082095845</v>
      </c>
      <c r="BM1818" s="9">
        <f ca="1"/>
        <v>72.784213011853851</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72.793079650546275</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72.801946801750816</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72.810814470766658</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72.819682662898444</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72.828551383456372</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72.837420637756068</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72.846290431118803</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72.855160768871428</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72.864031656346413</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72.872903098881892</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72.881775101821674</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72.890647670515321</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71.919675018977557</v>
      </c>
      <c r="BL1831" s="9">
        <v>71.041599324801524</v>
      </c>
      <c r="BM1831" s="9">
        <f ca="1"/>
        <v>72.899520810318151</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72.908394526591238</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72.917268824701509</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72.926143710021734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72.935019187930592</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72.943895263812678</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72.952771943058494</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72.961649231064612</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72.970527133233588</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72.979405654974002</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72.988284801700573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72.997164578834131</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73.00604499180163</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73.01492604603628</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73.023807746977425</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73.032690100070781</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73.041573110768269</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73.050456784528166</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72.085388011108023</v>
      </c>
      <c r="BL1849" s="9">
        <v>71.212626403324975</v>
      </c>
      <c r="BM1849" s="9">
        <f ca="1"/>
        <v>73.059341126815099</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73.068226143100148</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73.077111838860745</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73.085998219580844</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73.094885290750867</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73.103773057867826</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73.112661526435247</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73.121550701963272</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73.130440589968757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73.139331195975103</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73.148222525512551</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73.157114584118034</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73.166007377335276</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73.17490091071484</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73.18379518981412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73.192690220197406</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73.201586007435949</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73.210482557107966</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73.219379874798634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73.228277966100208</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73.237176836612022</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73.246076491940485</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73.254976937699226</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73.263878179508993</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73.272780222997795</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73.281683073800906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73.290586737560901</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73.299491219927674</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73.308396526558511</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73.317302663118127</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73.326209635278687</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73.335117448719799</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73.344026109128691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73.352935622200064</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73.361845993636308</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73.370757229147401</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73.379669334451023</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72.429706928529143</v>
      </c>
      <c r="BL1886" s="9">
        <v>71.561580990182648</v>
      </c>
      <c r="BM1886" s="9">
        <f ca="1"/>
        <v>73.388582315272586</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73.397496177345289</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73.406410926410075</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73.415326568215775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73.424243108519107</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73.433160553084676</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73.442078907685087</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73.450998178100875</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73.459918370120747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73.468839489541367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73.477761542167585</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73.486684533812394</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73.495608470297014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73.504533357450882</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73.513459201111772</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73.522386007125718</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73.531313781347166</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73.540242529638959</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73.549172257872428</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72.608582955829206</v>
      </c>
      <c r="BL1905" s="9">
        <v>71.739440654360706</v>
      </c>
      <c r="BM1905" s="9">
        <f ca="1"/>
        <v>73.55810297192734</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73.567034677692035</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73.575967381063464</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73.584901087947131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73.593835804257239</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72.655901541457879</v>
      </c>
      <c r="BL1910" s="9">
        <v>71.786097885829022</v>
      </c>
      <c r="BM1910" s="9">
        <f ca="1"/>
        <v>73.602771535916716</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72.665377836243692</v>
      </c>
      <c r="BL1911" s="9">
        <v>71.795421983558867</v>
      </c>
      <c r="BM1911" s="9">
        <f ca="1"/>
        <v>73.611708288857201</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73.620646069019173</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73.629584882351878</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73.638524734813529</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73.64746563237118</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73.656407581000934</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73.665350586687822</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73.67429465542601</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72.741341046733481</v>
      </c>
      <c r="BL1919" s="9">
        <v>71.86992690570969</v>
      </c>
      <c r="BM1919" s="9">
        <f ca="1"/>
        <v>73.683239793218661</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73.692186006078188</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73.701133300026129</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73.710081681093286</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73.719031155319712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73.727981728754784</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73.736933407457286</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72.808035005936972</v>
      </c>
      <c r="BL1926" s="9">
        <v>71.93499111865637</v>
      </c>
      <c r="BM1926" s="9">
        <f ca="1"/>
        <v>73.745886197495352</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73.754840104946638</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73.763795135898263</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73.772751296446913</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73.781708592698848</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73.79066703077001</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73.799626616786</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73.8085873568822</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73.817549257203666</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72.894101297664733</v>
      </c>
      <c r="BL1935" s="9">
        <v>72.018471211943989</v>
      </c>
      <c r="BM1935" s="9">
        <f ca="1"/>
        <v>73.826512323905419</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73.835476563152284</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73.84444198111899</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72.922870651820645</v>
      </c>
      <c r="BL1938" s="9">
        <v>72.046254650083569</v>
      </c>
      <c r="BM1938" s="9">
        <f ca="1"/>
        <v>73.853408583990301</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73.862376377960956</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73.871345369235797</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73.880315564029729</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72.96129337626364</v>
      </c>
      <c r="BL1942" s="9">
        <v>72.083265727065935</v>
      </c>
      <c r="BM1942" s="9">
        <f ca="1"/>
        <v>73.889286968567873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73.898259589085555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73.907233431828317</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73.916208503052061</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73.925184809023037</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73.934162356017907</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73.943141150323768</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73.95212119823826</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73.961102506069537</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73.048014040558286</v>
      </c>
      <c r="BL1951" s="9">
        <v>72.166401214883294</v>
      </c>
      <c r="BM1951" s="9">
        <f ca="1"/>
        <v>73.970085080136428</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73.979068926768363</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73.988054052305486</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73.997040463098728</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74.006028165509818</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74.01501716591136</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74.02400747068684</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73.115726120347105</v>
      </c>
      <c r="BL1958" s="9">
        <v>72.230929358393865</v>
      </c>
      <c r="BM1958" s="9">
        <f ca="1"/>
        <v>74.03299908623076</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74.041992018948562</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74.050986275256875</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74.059981861583296</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74.068978784366749</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74.077977050057285</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74.086976665116268</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73.183672808476402</v>
      </c>
      <c r="BL1965" s="9">
        <v>72.295341992866923</v>
      </c>
      <c r="BM1965" s="9">
        <f ca="1"/>
        <v>74.0959776360164</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74.104979969241782</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74.113983671287897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74.122988748661797</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74.131995207882014</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74.141003055478748</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74.150012297993797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74.159022941980723</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74.168034994004799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74.177048460643164</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74.186063348484808</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74.195079664130688</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73.300711494410379</v>
      </c>
      <c r="BL1977" s="9">
        <v>72.405496694215998</v>
      </c>
      <c r="BM1977" s="9">
        <f ca="1"/>
        <v>74.204097414193726</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74.213116605298865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74.222137244083214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74.231159337195962</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74.240182891298574</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73.349690385415386</v>
      </c>
      <c r="BL1982" s="9">
        <v>72.451295568424399</v>
      </c>
      <c r="BM1982" s="9">
        <f ca="1"/>
        <v>74.24920791306478</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74.258234409180588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74.267262386344484</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74.276291851267317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73.388965313325755</v>
      </c>
      <c r="BL1986" s="9">
        <v>72.487892995578846</v>
      </c>
      <c r="BM1986" s="9">
        <f ca="1"/>
        <v>74.285322810672469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74.294355271295899</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74.303389239886187</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74.312424723204529</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74.321461728024971</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74.330500261134247</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74.339540329332024</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74.348581939430872</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74.357625098256321</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74.366669812646947</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74.375716089454428</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74.384763935543589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74.393813357792524</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74.402864363092547</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74.411916958348357</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74.420971150478081</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73.54689959873474</v>
      </c>
      <c r="BL2002" s="9">
        <v>72.633914611447693</v>
      </c>
      <c r="BM2002" s="9">
        <f ca="1"/>
        <v>74.430026946413236</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74.439084353098977</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74.448143377493963</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74.457204026570565</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74.466266307314868</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73.596534082226427</v>
      </c>
      <c r="BL2007">
        <v>72.679426342321818</v>
      </c>
      <c r="BM2007">
        <f ca="1"/>
        <v>74.47533022672674</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74.484395791819892</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74.493463009621976</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74.502531887174612</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73.636339835161905</v>
      </c>
      <c r="BL2011">
        <v>72.715794832877378</v>
      </c>
      <c r="BM2011">
        <f ca="1"/>
        <v>74.511602431533433</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74.52067464976821</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74.5297485489629</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74.538824136215723</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74.547901418639142</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73.686221277355727</v>
      </c>
      <c r="BL2016">
        <v>72.761204506591525</v>
      </c>
      <c r="BM2016">
        <f ca="1"/>
        <v>74.556980403360043</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74.56606109751975</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74.575143508274081</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74.584227642793437</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74.593313508262867</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73.736242514067371</v>
      </c>
      <c r="BL2021">
        <v>72.806557777714346</v>
      </c>
      <c r="BM2021">
        <f ca="1"/>
        <v>74.602401111882145</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74.611490460865781</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73.756290573029759</v>
      </c>
      <c r="BL2023">
        <v>72.82468334044303</v>
      </c>
      <c r="BM2023">
        <f ca="1"/>
        <v>74.620581562443206</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73.766323141387417</v>
      </c>
      <c r="BL2024">
        <v>72.833742754412398</v>
      </c>
      <c r="BM2024">
        <f ca="1"/>
        <v>74.629674423858702</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74.6387690523716</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74.647865455256223</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73.796455185854114</v>
      </c>
      <c r="BL2027">
        <v>72.860907546736286</v>
      </c>
      <c r="BM2027">
        <f ca="1"/>
        <v>74.656963639802072</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74.666063613313838</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74.675165383111462</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74.684268956530261</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74.693374340920926</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74.702481543649654</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74.71159057209816</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74.720701433663876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74.729814135759838</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74.738928685814912</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74.748045091273795</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74.757163359597101</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74.766283498261444</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74.775405514759512</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74.784529416600122</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74.793655211308348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74.80278290642552</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74.811912509509355</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74.82104402813404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74.830177469890245</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74.83931284238524</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74.84845015324305</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74.857589410104367</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74.866730620626768</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74.875873792484725</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74.885018933369722</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74.894166050990293</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74.903315153072143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74.912466247358196</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74.921619341608704</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74.930774443601294</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74.939931561131075</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74.121174538017712</v>
      </c>
      <c r="BL2059">
        <v>73.150429683808298</v>
      </c>
      <c r="BM2059">
        <f ca="1"/>
        <v>74.949090702010707</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74.131422775671425</v>
      </c>
      <c r="BL2060">
        <v>73.159534906608144</v>
      </c>
      <c r="BM2060">
        <f ca="1"/>
        <v>74.958251874070527</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74.967415085158549</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74.976580343140583</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74.985747655900397</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74.994917031339654</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75.004088477378119</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75.013262001953663</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75.022437613022419</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75.031615318558821</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74.223942254168691</v>
      </c>
      <c r="BL2069">
        <v>73.241717868107926</v>
      </c>
      <c r="BM2069">
        <f ca="1"/>
        <v>75.040795126555693</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74.234254217559979</v>
      </c>
      <c r="BL2070">
        <v>73.250875692294642</v>
      </c>
      <c r="BM2070">
        <f ca="1"/>
        <v>75.049977045024335</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75.059161081994617</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75.068347245515113</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75.07753554365307</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75.086725984494635</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75.095918576144811</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75.10511332672769</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75.114310244386388</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75.123509337283267</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75.132710613599954</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75.141914081537422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75.151119749316152</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75.160327625176137</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74.368904815745637</v>
      </c>
      <c r="BL2083">
        <v>73.370414049058397</v>
      </c>
      <c r="BM2083">
        <f ca="1"/>
        <v>75.169537717377054</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75.178750034198274</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75.187964583939063</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75.197181374918586</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75.206400415475983</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75.215621713970577</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74.431430828431417</v>
      </c>
      <c r="BL2089">
        <v>73.425894008161251</v>
      </c>
      <c r="BM2089">
        <f ca="1"/>
        <v>75.224845278781899</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75.234071118309728</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74.452327133556977</v>
      </c>
      <c r="BL2091">
        <v>73.444431151094193</v>
      </c>
      <c r="BM2091">
        <f ca="1"/>
        <v>75.243299240974281</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75.252529655216307</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75.261762369497077</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75.270997392298639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75.280234732123787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75.289474397496178</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75.298716396960529</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75.307960739082603</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75.317207432449365</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75.326456485669055</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75.335707907371344</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75.344961706207343</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75.354217890849824</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75.363476469993188</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74.59937695509214</v>
      </c>
      <c r="BL2105">
        <v>73.574812769120797</v>
      </c>
      <c r="BM2105">
        <f ca="1"/>
        <v>75.372737452353718</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75.382000846669527</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75.391266661700783</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75.400534906229765</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75.40980558906098</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75.419078719021272</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75.428354304959882</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75.437632355748619</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75.446912880281943</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75.456195887477108</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75.465481386274163</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75.474769385636208</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75.484059894549361</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75.493352922023021</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75.502648477089849</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75.511946568805953</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75.521247206250919</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75.530550398528092</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75.539856154764465</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75.549164484110989</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75.558475395742605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75.567788898858296</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75.577105002681364</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75.586423716459393</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75.595745049464455</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75.605069010993176</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75.614395610366941</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75.623724856931872</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75.633056760059077</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75.642391329144743</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75.6517285736102</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75.661068502902125</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75.670411126492553</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75.679756453879165</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75.689104494585251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75.698455258159939</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74.984046414582409</v>
      </c>
      <c r="BL2141">
        <v>73.9152355396415</v>
      </c>
      <c r="BM2141">
        <f ca="1"/>
        <v>75.707808754178245</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75.71716499224128</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75.726523981976328</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75.735885733036966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75.745250255103244</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75.754617557881758</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75.763987651105765</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75.059996433888557</v>
      </c>
      <c r="BL2148">
        <v>73.982321815473185</v>
      </c>
      <c r="BM2148">
        <f ca="1"/>
        <v>75.773360544535436</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75.782736247957843</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75.792114771187173</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75.801496124064826</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75.810880316459603</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75.114486807907582</v>
      </c>
      <c r="BL2153">
        <v>74.030424007076988</v>
      </c>
      <c r="BM2153">
        <f ca="1"/>
        <v>75.820267358267742</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75.829657259413167</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75.136339786645848</v>
      </c>
      <c r="BL2155">
        <v>74.049708066365326</v>
      </c>
      <c r="BM2155">
        <f ca="1"/>
        <v>75.839050029847556</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75.848445679550451</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75.857844218529507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75.867245656820515</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75.876650004487601</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75.886057271623358</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75.895467468348969</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75.904880604814366</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75.914296691198402</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75.923715737708889</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75.246099707264335</v>
      </c>
      <c r="BL2165">
        <v>74.146502573208494</v>
      </c>
      <c r="BM2165">
        <f ca="1"/>
        <v>75.933137754582916</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75.942562752086801</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75.951990740516393</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75.961421730197102</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75.970855731484136</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75.98029275476263</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75.989732810447734</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75.999175908984867</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76.008622060849731</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76.018071276548639</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76.027523566618498</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76.036978941627083</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76.046437412173091</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76.055898988886426</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75.401184538360567</v>
      </c>
      <c r="BL2179">
        <v>74.283080560130344</v>
      </c>
      <c r="BM2179">
        <f ca="1"/>
        <v>76.065363682428242</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76.074831503491126</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76.0843024627993</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76.093776571108762</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76.103253839207397</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76.112734277915209</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76.122217898084443</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76.131704710599777</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76.14119472637843</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75.50178546974071</v>
      </c>
      <c r="BL2188">
        <v>74.371551622309084</v>
      </c>
      <c r="BM2188">
        <f ca="1"/>
        <v>76.150687956370405</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76.160184411558603</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76.169684102958982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76.179187041620807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75.546729952208082</v>
      </c>
      <c r="BL2192">
        <v>74.411043686792539</v>
      </c>
      <c r="BM2192">
        <f ca="1"/>
        <v>76.188693238626669</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76.198202705092839</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76.20771545216931</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76.217231491039982</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76.226750832922889</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75.60311570690871</v>
      </c>
      <c r="BL2197">
        <v>74.460559068081295</v>
      </c>
      <c r="BM2197">
        <f ca="1"/>
        <v>76.236273489070342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76.245799470769114</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76.255328789340581</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75.63705786249902</v>
      </c>
      <c r="BL2200">
        <v>74.490349111262589</v>
      </c>
      <c r="BM2200">
        <f ca="1"/>
        <v>76.264861456140991</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76.274397482561497</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76.28393688002852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76.293479660003769</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76.303025833984478</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75.693814990566466</v>
      </c>
      <c r="BL2205">
        <v>74.540135071993632</v>
      </c>
      <c r="BM2205">
        <f ca="1"/>
        <v>76.312575413503652</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76.322128410130162</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75.71658389145577</v>
      </c>
      <c r="BL2207">
        <v>74.560097344067003</v>
      </c>
      <c r="BM2207">
        <f ca="1"/>
        <v>76.331684835468977</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76.34124470116133</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76.350808018884933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76.36037480035418</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76.369945057320237</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76.379518801571365</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76.389096044933027</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76.398676799268131</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75.808042551351789</v>
      </c>
      <c r="BL2215">
        <v>74.640222920907064</v>
      </c>
      <c r="BM2215">
        <f ca="1"/>
        <v>76.40826107647716</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76.417848888498455</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76.427440247308368</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76.437035164921426</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75.854004925847718</v>
      </c>
      <c r="BL2219">
        <v>74.680453221514369</v>
      </c>
      <c r="BM2219">
        <f ca="1"/>
        <v>76.446633653390606</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76.456235724807485</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76.465841391302433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76.475450665044875</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76.485063558243468</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75.911680096239522</v>
      </c>
      <c r="BL2224">
        <v>74.730900013804828</v>
      </c>
      <c r="BM2224">
        <f ca="1"/>
        <v>76.494680083146264</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76.504300252040977</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76.513924077255169</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76.52355157115646</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76.533182746152761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75.969605638609892</v>
      </c>
      <c r="BL2229">
        <v>74.781525127990719</v>
      </c>
      <c r="BM2229">
        <f ca="1"/>
        <v>76.542817614692453</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75.981221124761447</v>
      </c>
      <c r="BL2230">
        <v>74.791671716455824</v>
      </c>
      <c r="BM2230">
        <f ca="1"/>
        <v>76.552456189264618</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76.562098482399264</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76.571744506667514</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76.58139427468187</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76.591047799096415</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76.600705092607015</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76.61036616795154</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76.620031037910124</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76.629699715305364</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76.639372213002574</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76.64904854390997</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76.658728720978957</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76.668412757204294</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76.678100665624399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76.144922876899955</v>
      </c>
      <c r="BL2244">
        <v>74.934489618505566</v>
      </c>
      <c r="BM2244">
        <f ca="1"/>
        <v>76.687792459321528</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76.697488151422064</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76.168477043527744</v>
      </c>
      <c r="BL2246">
        <v>74.955010283975852</v>
      </c>
      <c r="BM2246">
        <f ca="1"/>
        <v>76.707187755096655</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76.716891283560614</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76.726598750074018</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76.736310167941994</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76.746025550515029</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76.755744911189097</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76.765468263405992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76.251255625846028</v>
      </c>
      <c r="BL2253">
        <v>75.02706904573138</v>
      </c>
      <c r="BM2253">
        <f ca="1"/>
        <v>76.775195620653605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76.263124629291056</v>
      </c>
      <c r="BL2254">
        <v>75.037393398219365</v>
      </c>
      <c r="BM2254">
        <f ca="1"/>
        <v>76.784926996466041</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76.794662404424045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76.804401858155089</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76.814145371333765</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76.823892957681963</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76.833644630969175</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76.843400405012702</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76.853160293677988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76.862924310878824</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76.872692470577661</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76.382423897301251</v>
      </c>
      <c r="BL2264">
        <v>75.141058331681535</v>
      </c>
      <c r="BM2264">
        <f ca="1"/>
        <v>76.882464786785846</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76.394415510543354</v>
      </c>
      <c r="BL2265">
        <v>75.151467342991751</v>
      </c>
      <c r="BM2265">
        <f ca="1"/>
        <v>76.892241273563897</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76.902021945021787</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76.911806815319224</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76.921595898665899</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76.442495884239008</v>
      </c>
      <c r="BL2269">
        <v>75.193181563539667</v>
      </c>
      <c r="BM2269">
        <f ca="1"/>
        <v>76.931389209321807</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76.45454463718751</v>
      </c>
      <c r="BL2270">
        <v>75.20362975080414</v>
      </c>
      <c r="BM2270">
        <f ca="1"/>
        <v>76.941186761597507</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76.950988569854346</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76.478676787729327</v>
      </c>
      <c r="BL2272">
        <v>75.224549808440841</v>
      </c>
      <c r="BM2272">
        <f ca="1"/>
        <v>76.960794648504859</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v>
      </c>
      <c r="BL2273">
        <v>75.235021714669443</v>
      </c>
      <c r="BM2273">
        <f ca="1"/>
        <v>76.970605012012939</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76.980419674894208</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76.990238651716297</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77.000061957099049</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77.009889605714946</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77.019721612289302</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77.029557991600612</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77.039398758480857</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77.049243927815738</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77.059093514545069</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77.068947533663021</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77.078806000218478</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77.08866892931529</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77.09853633611263</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77.108408235825308</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77.118284643724067</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77.128165575135924</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77.138051045444442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77.147941070090141</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77.15783566457074</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77.16773484444154</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76.747261276350983</v>
      </c>
      <c r="BL2294">
        <v>75.456794800086655</v>
      </c>
      <c r="BM2294">
        <f ca="1"/>
        <v>77.177638625315694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77.187547022864649</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77.197460052818343</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77.207377730965689</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77.21730007315476</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77.227227095293259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77.237158813348813</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77.247095243349321</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77.257036401383303</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77.266982303600244</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77.276932966210993</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77.286888405488057</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76.896276308402236</v>
      </c>
      <c r="BL2306">
        <v>75.585161846203476</v>
      </c>
      <c r="BM2306">
        <f ca="1"/>
        <v>77.296848637766047</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77.306813679441959</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77.316783546975515</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77.32675825688969</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77.336737825770911</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77.346722270269524</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77.356711607100138</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77.366705853042006</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77.376705024939426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77.38670913970212</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77.021877262010491</v>
      </c>
      <c r="BL2316">
        <v>75.693076551349066</v>
      </c>
      <c r="BM2316">
        <f ca="1"/>
        <v>77.396718214305608</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77.406732265791575</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77.047156684620333</v>
      </c>
      <c r="BL2318">
        <v>75.714764266053024</v>
      </c>
      <c r="BM2318">
        <f ca="1"/>
        <v>77.416751311268357</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77.426775367911233</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77.436804452962861</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77.446838583733722</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77.456877777602458</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77.466922052016358</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77.476971424491623</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77.48702591261403</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77.497085534039073</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77.507150306492591</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77.174369638589312</v>
      </c>
      <c r="BL2328">
        <v>75.823736155137539</v>
      </c>
      <c r="BM2328">
        <f ca="1"/>
        <v>77.517220247771036</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77.527295375742071</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77.53737570834484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77.547461263590478</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77.557552059562553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77.567648114417494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77.251363390768148</v>
      </c>
      <c r="BL2334">
        <v>75.889552303945479</v>
      </c>
      <c r="BM2334">
        <f ca="1"/>
        <v>77.577749446385027</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77.26424518082095</v>
      </c>
      <c r="BL2335">
        <v>75.900553682964016</v>
      </c>
      <c r="BM2335">
        <f ca="1"/>
        <v>77.587856073768606</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77.59796801494592</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77.608085288369253</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77.618207912566092</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77.628335906139398</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77.638469287768245</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77.648608076208134</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77.658752290291616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77.668901948928649</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77.679057071107124</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77.689217675893346</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77.699383782432548</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77.709555409949274</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77.719732577748033</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77.72991530521368</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77.740103611811932</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77.750297517089905</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77.76049704067664</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77.770702202283545</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77.78091302170499</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77.791129518818749</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77.801351713586655</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77.551343605095497</v>
      </c>
      <c r="BL2357">
        <v>76.144956075152535</v>
      </c>
      <c r="BM2357">
        <f ca="1"/>
        <v>77.811579626054922</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77.821813276354916</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77.832052684703527</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77.591058386619096</v>
      </c>
      <c r="BL2360">
        <v>76.178643154577486</v>
      </c>
      <c r="BM2360">
        <f ca="1"/>
        <v>77.842297871403744</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77.852548856845303</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77.86280566150505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77.630913244184029</v>
      </c>
      <c r="BL2363">
        <v>76.212418613328452</v>
      </c>
      <c r="BM2363">
        <f ca="1"/>
        <v>77.873068305947712</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77.883336810826265</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77.893611196882645</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77.903891484948204</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77.684273537243442</v>
      </c>
      <c r="BL2367">
        <v>76.257591247229854</v>
      </c>
      <c r="BM2367">
        <f ca="1"/>
        <v>77.914177695944403</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77.924469850883256</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77.711049189388902</v>
      </c>
      <c r="BL2369">
        <v>76.280237475162792</v>
      </c>
      <c r="BM2369">
        <f ca="1"/>
        <v>77.934767970868009</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77.945072077093684</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77.955382190847743</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77.75133333504462</v>
      </c>
      <c r="BL2372">
        <v>76.314282304771737</v>
      </c>
      <c r="BM2372">
        <f ca="1"/>
        <v>77.965698333510559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77.764793793006206</v>
      </c>
      <c r="BL2373">
        <v>76.325650819035758</v>
      </c>
      <c r="BM2373">
        <f ca="1"/>
        <v>77.976020526556127</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77.986348791552658</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77.996683150163094</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78.007023624145859</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78.017370235355401</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78.027723005742843</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77.845900951976446</v>
      </c>
      <c r="BL2379">
        <v>76.394076310429725</v>
      </c>
      <c r="BM2379">
        <f ca="1"/>
        <v>78.038081957356596</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78.048447112343055</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78.05881849294714</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78.069196121513059</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78.079580020484883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77.913947853736516</v>
      </c>
      <c r="BL2384">
        <v>76.451381374671982</v>
      </c>
      <c r="BM2384">
        <f ca="1"/>
        <v>78.089970212407209</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78.100366719925873</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78.110769565788587</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78.121178772845624</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77.968690399605265</v>
      </c>
      <c r="BL2388">
        <v>76.497413742675946</v>
      </c>
      <c r="BM2388">
        <f ca="1"/>
        <v>78.131594364050457</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78.142016362460581</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77.996164722478852</v>
      </c>
      <c r="BL2390">
        <v>76.520493332516963</v>
      </c>
      <c r="BM2390">
        <f ca="1"/>
        <v>78.152444791237983</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78.162879673650068</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78.023708423465607</v>
      </c>
      <c r="BL2392">
        <v>76.543615504735698</v>
      </c>
      <c r="BM2392">
        <f ca="1"/>
        <v>78.173321033070224</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78.183768892978563</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78.194223276962688</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78.204684208718305</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78.215151712050115</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78.225625810872359</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78.236106529209749</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78.246593891198046</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78.257087921084945</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78.267588643230752</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78.278096082109215</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78.176462221019008</v>
      </c>
      <c r="BL2403">
        <v>76.67155929520149</v>
      </c>
      <c r="BM2403">
        <f ca="1"/>
        <v>78.288610262308211</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78.299131208530653</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78.309658945595132</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78.218500908351089</v>
      </c>
      <c r="BL2406">
        <v>76.706683169388114</v>
      </c>
      <c r="BM2406">
        <f ca="1"/>
        <v>78.320193498436836</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78.330734892108254</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78.246618657870656</v>
      </c>
      <c r="BL2408">
        <v>76.730154705503907</v>
      </c>
      <c r="BM2408">
        <f ca="1"/>
        <v>78.341283151780075</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78.351838302741953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78.362400370403279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78.372969380294137</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78.303077386518737</v>
      </c>
      <c r="BL2412">
        <v>76.777232414558739</v>
      </c>
      <c r="BM2412">
        <f ca="1"/>
        <v>78.383545358066002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78.394128329492716</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78.40471832047119</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78.415315357022436</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78.425919465292282</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78.436530671552347</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78.447149002200831</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78.402608344003653</v>
      </c>
      <c r="BL2419">
        <v>76.860055792230128</v>
      </c>
      <c r="BM2419">
        <f ca="1"/>
        <v>78.457774483763529</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78.468407142894591</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78.43121884574434</v>
      </c>
      <c r="BL2421">
        <v>76.883823152467187</v>
      </c>
      <c r="BM2421">
        <f ca="1"/>
        <v>78.479047006377542</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78.489694101126091</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78.500348454185186</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78.511010092731809</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78.521679044076009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78.532355335661777</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78.543038995068045</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78.531974072381558</v>
      </c>
      <c r="BL2428">
        <v>76.967376997843004</v>
      </c>
      <c r="BM2428">
        <f ca="1"/>
        <v>78.55373005000969</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78.564428528338411</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78.575134458043763</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78.585847867254159</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78.59656878423786</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78.607297237403969</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78.618033255303473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78.628776866630233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78.648327470201224</v>
      </c>
      <c r="BL2436">
        <v>77.063580104065679</v>
      </c>
      <c r="BM2436">
        <f ca="1"/>
        <v>78.639528100222051</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78.650286985061754</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78.661053550278126</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78.671827825147133</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78.706998216284859</v>
      </c>
      <c r="BL2440">
        <v>77.111972309218359</v>
      </c>
      <c r="BM2440">
        <f ca="1"/>
        <v>78.682609839092876</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78.693399621688727</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78.704197202658449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78.71500261187721</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78.725815879372831</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78.736637035326808</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78.747466110075479</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78.810484907369471</v>
      </c>
      <c r="BL2447">
        <v>77.197133960310254</v>
      </c>
      <c r="BM2447">
        <f ca="1"/>
        <v>78.758303134111202</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78.825354550845432</v>
      </c>
      <c r="BL2448">
        <v>77.209349899710702</v>
      </c>
      <c r="BM2448">
        <f ca="1"/>
        <v>78.76914813808348</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78.840245914683393</v>
      </c>
      <c r="BL2449">
        <v>77.221578452378225</v>
      </c>
      <c r="BM2449">
        <f ca="1"/>
        <v>78.780001152800125</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78.855159087767191</v>
      </c>
      <c r="BL2450">
        <v>77.233819657464238</v>
      </c>
      <c r="BM2450">
        <f ca="1"/>
        <v>78.790862209228479</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78.801731338496595</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78.812608571894387</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78.823493940874897</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78.834387477055543</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78.845289212219299</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78.856199178315975</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78.867117407463482</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78.975260448263725</v>
      </c>
      <c r="BL2458">
        <v>77.332209551055413</v>
      </c>
      <c r="BM2458">
        <f ca="1"/>
        <v>78.87804393194908</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78.88897878423073</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78.899921996938289</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79.02066936199634</v>
      </c>
      <c r="BL2461">
        <v>77.369319376501736</v>
      </c>
      <c r="BM2461">
        <f ca="1"/>
        <v>78.910873602874929</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78.921833635018373</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78.932802126522319</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78.943779110717699</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78.954764621114137</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78.965758691401192</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78.976761355449938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78.987772647314188</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78.998792601232012</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79.009821251627145</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79.020858633110407</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79.031904780481227</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79.204394071052093</v>
      </c>
      <c r="BL2473">
        <v>77.518952624906802</v>
      </c>
      <c r="BM2473">
        <f ca="1"/>
        <v>79.042959728729045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79.054023513034849</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79.065096168772683</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79.076177731511095</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79.087268237014811</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79.281960799297153</v>
      </c>
      <c r="BL2478">
        <v>77.581875884211343</v>
      </c>
      <c r="BM2478">
        <f ca="1"/>
        <v>79.098367721246092</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79.109476220366503</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79.120593770738367</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79.131720408926356</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79.142856171699222</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79.36014346673845</v>
      </c>
      <c r="BL2483">
        <v>77.645146218481017</v>
      </c>
      <c r="BM2483">
        <f ca="1"/>
        <v>79.154001096031251</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79.165155219104108</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79.176318578308312</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79.187491211245074</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79.198673155727889</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79.209864449784291</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79.221065131657568</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79.232275239808587</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79.486550823222515</v>
      </c>
      <c r="BL2491">
        <v>77.747115225612134</v>
      </c>
      <c r="BM2491">
        <f ca="1"/>
        <v>79.243494812917433</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79.502467903201691</v>
      </c>
      <c r="BL2492">
        <v>77.759926090660954</v>
      </c>
      <c r="BM2492">
        <f ca="1"/>
        <v>79.254723889885284</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79.265962509836243</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79.277210712119071</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79.288468536309082</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79.566399359883079</v>
      </c>
      <c r="BL2496">
        <v>77.811315544615496</v>
      </c>
      <c r="BM2496">
        <f ca="1"/>
        <v>79.299736022210041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79.311013209855957</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79.322300139513075</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79.614627563997331</v>
      </c>
      <c r="BL2499">
        <v>77.850012335716315</v>
      </c>
      <c r="BM2499">
        <f ca="1"/>
        <v>79.333596851681719</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79.344903387098341</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79.35621978673737</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79.367546091813253</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79.378882343782422</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79.390228584345422</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79.711817163552212</v>
      </c>
      <c r="BL2505">
        <v>77.927809719059653</v>
      </c>
      <c r="BM2505">
        <f ca="1"/>
        <v>79.40158485544886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79.412951199287434</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79.744434586245916</v>
      </c>
      <c r="BL2507">
        <v>77.953863362040295</v>
      </c>
      <c r="BM2507">
        <f ca="1"/>
        <v>79.424327658306183</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79.760785285327358</v>
      </c>
      <c r="BL2508">
        <v>77.966913145081008</v>
      </c>
      <c r="BM2508">
        <f ca="1"/>
        <v>79.4357142752025</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79.44711109292821</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79.458518154691916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79.810006887212523</v>
      </c>
      <c r="BL2511">
        <v>78.006154991608085</v>
      </c>
      <c r="BM2511">
        <f ca="1"/>
        <v>79.469935503960954</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79.481363184463817</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79.492801240192208</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79.859485507084869</v>
      </c>
      <c r="BL2514">
        <v>78.045536739097486</v>
      </c>
      <c r="BM2514">
        <f ca="1"/>
        <v>79.504249715403446</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79.876036117505834</v>
      </c>
      <c r="BL2515">
        <v>78.0586953370603</v>
      </c>
      <c r="BM2515">
        <f ca="1"/>
        <v>79.515708654622614</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79.527178102644982</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79.538658104538214</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79.550148705644887</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79.561649951584698</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79.573161888257019</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79.975955561916578</v>
      </c>
      <c r="BL2521">
        <v>78.137980059103356</v>
      </c>
      <c r="BM2521">
        <f ca="1"/>
        <v>79.584684561843204</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79.596218018809211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79.607762305907912</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79.61931747018177</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79.630883558965294</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80.060043538285186</v>
      </c>
      <c r="BL2526">
        <v>78.204493292387156</v>
      </c>
      <c r="BM2526">
        <f ca="1"/>
        <v>79.642460619887586</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80.076952499271357</v>
      </c>
      <c r="BL2527">
        <v>78.217844936471266</v>
      </c>
      <c r="BM2527">
        <f ca="1"/>
        <v>79.654048700875094</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79.665647850154073</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80.110862960728497</v>
      </c>
      <c r="BL2529">
        <v>78.244597705849102</v>
      </c>
      <c r="BM2529">
        <f ca="1"/>
        <v>79.677258116253356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79.688879548007023</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79.700512194557106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80.161962245952253</v>
      </c>
      <c r="BL2532">
        <v>78.284851485530481</v>
      </c>
      <c r="BM2532">
        <f ca="1"/>
        <v>79.712156105356343</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79.723811330171017</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80.196185935613954</v>
      </c>
      <c r="BL2534">
        <v>78.311771148931328</v>
      </c>
      <c r="BM2534">
        <f ca="1"/>
        <v>79.735477919083735</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79.747155922496248</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79.758845391132397</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79.770546376041025</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79.782258928598836</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79.793983100513543</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79.805718943826733</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79.817466510917029</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79.829225854503107</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80.351787879656641</v>
      </c>
      <c r="BL2543">
        <v>78.433754107260924</v>
      </c>
      <c r="BM2543">
        <f ca="1"/>
        <v>79.840997027646878</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79.852780083756628</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79.864575076590214</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79.876382060258337</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79.888201089227778</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79.900032218324739</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79.911875502738184</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79.923730998023274</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80.492362370146992</v>
      </c>
      <c r="BL2551">
        <v>78.543371967935201</v>
      </c>
      <c r="BM2551">
        <f ca="1"/>
        <v>79.935598760104739</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80.51008840838854</v>
      </c>
      <c r="BL2552">
        <v>78.557154699153514</v>
      </c>
      <c r="BM2552">
        <f ca="1"/>
        <v>79.947478845280429</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80.527849302375543</v>
      </c>
      <c r="BL2553">
        <v>78.570955553644765</v>
      </c>
      <c r="BM2553">
        <f ca="1"/>
        <v>79.959371310224768</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79.971276211992347</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79.983193608021594</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80.58134291160512</v>
      </c>
      <c r="BL2556">
        <v>78.612467575938155</v>
      </c>
      <c r="BM2556">
        <f ca="1"/>
        <v>79.995123556138267</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80.007066114559322</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80.617182907439371</v>
      </c>
      <c r="BL2558">
        <v>78.640234200700192</v>
      </c>
      <c r="BM2558">
        <f ca="1"/>
        <v>80.019021341896519</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80.030989297160289</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80.042970039763517</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80.05496362952546</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80.066970126675642</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80.707415286908997</v>
      </c>
      <c r="BL2563">
        <v>78.709976886405713</v>
      </c>
      <c r="BM2563">
        <f ca="1"/>
        <v>80.078989591857848</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80.091022086134117</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80.103067670988892</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80.115126408333026</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80.127198360508075</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80.139283590290447</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80.816914027217777</v>
      </c>
      <c r="BL2569">
        <v>78.794293970604173</v>
      </c>
      <c r="BM2569">
        <f ca="1"/>
        <v>80.151382160895736</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80.835295953907362</v>
      </c>
      <c r="BL2570">
        <v>78.808414288418021</v>
      </c>
      <c r="BM2570">
        <f ca="1"/>
        <v>80.163494135983015</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80.175619579659283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80.187758556483814</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80.199911131472788</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80.212077370103742</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80.224257338320243</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80.946398890553183</v>
      </c>
      <c r="BL2576">
        <v>78.893548332661354</v>
      </c>
      <c r="BM2576">
        <f ca="1"/>
        <v>80.236451102536577</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80.248658729642401</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80.260880287007694</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81.002481433267675</v>
      </c>
      <c r="BL2579">
        <v>78.936384018886955</v>
      </c>
      <c r="BM2579">
        <f ca="1"/>
        <v>80.273115842487442</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80.28536546442669</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80.297629221665503</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80.309907183543956</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80.322199419907363</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80.334506001111336</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81.115738033669146</v>
      </c>
      <c r="BL2585">
        <v>79.022604193419156</v>
      </c>
      <c r="BM2585">
        <f ca="1"/>
        <v>80.34682699802714</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80.359162482046969</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80.371512525089372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80.383877199604669</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80.396256578580491</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80.408650735547496</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80.421059744584923</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80.433483680326404</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80.445922617965834</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80.458376633263256</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80.470845802550855</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80.483330202739083</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80.495829911322787</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80.508345006387444</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81.385911117177798</v>
      </c>
      <c r="BL2599">
        <v>79.226726330114616</v>
      </c>
      <c r="BM2599">
        <f ca="1"/>
        <v>80.520875566615544</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80.533421671292956</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80.545983400315464</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81.44492910302732</v>
      </c>
      <c r="BL2602">
        <v>79.271020952361283</v>
      </c>
      <c r="BM2602">
        <f ca="1"/>
        <v>80.558560834195376</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81.464692984443758</v>
      </c>
      <c r="BL2603">
        <v>79.285830467360995</v>
      </c>
      <c r="BM2603">
        <f ca="1"/>
        <v>80.571154054068217</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81.484502921497196</v>
      </c>
      <c r="BL2604">
        <v>79.30066247217178</v>
      </c>
      <c r="BM2604">
        <f ca="1"/>
        <v>80.583763141699464</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80.596388179491456</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80.609029250490408</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81.544211789392733</v>
      </c>
      <c r="BL2607">
        <v>79.345294457121739</v>
      </c>
      <c r="BM2607">
        <f ca="1"/>
        <v>80.621686438393411</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80.634359827555656</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80.647049502997689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81.604345062892151</v>
      </c>
      <c r="BL2610">
        <v>79.390132597718278</v>
      </c>
      <c r="BM2610">
        <f ca="1"/>
        <v>80.659755550412754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80.67247805617437</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81.644673463247997</v>
      </c>
      <c r="BL2612">
        <v>79.420140643484572</v>
      </c>
      <c r="BM2612">
        <f ca="1"/>
        <v>80.68521710734376</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80.697972791677742</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80.710745197636371</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80.723534414390926</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80.736340531831971</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81.746349879396178</v>
      </c>
      <c r="BL2617">
        <v>79.495572966226604</v>
      </c>
      <c r="BM2617">
        <f ca="1"/>
        <v>80.749163640577422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80.762003831980877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80.77486119814003</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80.787735831905067</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80.800627826887435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80.813537277468512</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80.826464278808515</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80.839408926855583</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80.852371318354855</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80.865351550857767</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80.878349722731599</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80.891365933168871</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81.995556992465353</v>
      </c>
      <c r="BL2629">
        <v>79.679086883457543</v>
      </c>
      <c r="BM2629">
        <f ca="1"/>
        <v>80.904400282197216</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82.016667099477161</v>
      </c>
      <c r="BL2630">
        <v>79.694542150551499</v>
      </c>
      <c r="BM2630">
        <f ca="1"/>
        <v>80.917452870689118</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80.930523800372058</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80.943613173838557</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80.956721094556585</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80.969847666879971</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82.123039301057361</v>
      </c>
      <c r="BL2635">
        <v>79.772204554277067</v>
      </c>
      <c r="BM2635">
        <f ca="1"/>
        <v>80.982992996059139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82.144480554866817</v>
      </c>
      <c r="BL2636">
        <v>79.787815154808357</v>
      </c>
      <c r="BM2636">
        <f ca="1"/>
        <v>80.996157188251757</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82.165978256088351</v>
      </c>
      <c r="BL2637">
        <v>79.803452102400982</v>
      </c>
      <c r="BM2637">
        <f ca="1"/>
        <v>81.009340350533876</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82.187532773072704</v>
      </c>
      <c r="BL2638">
        <v>79.819115530910139</v>
      </c>
      <c r="BM2638">
        <f ca="1"/>
        <v>81.022542590910987</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81.035764018329289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82.230813745960205</v>
      </c>
      <c r="BL2640">
        <v>79.850522371798434</v>
      </c>
      <c r="BM2640">
        <f ca="1"/>
        <v>81.049004742687274</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82.252540956939015</v>
      </c>
      <c r="BL2641">
        <v>79.866266057628721</v>
      </c>
      <c r="BM2641">
        <f ca="1"/>
        <v>81.062264874847372</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81.075544526647789</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81.088843810914469</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81.102162841473543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81.115501733163498</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81.128860601847961</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81.142239564428522</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82.406286510570695</v>
      </c>
      <c r="BL2648">
        <v>79.977236545520313</v>
      </c>
      <c r="BM2648">
        <f ca="1"/>
        <v>81.155638738857689</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81.16905824415214</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81.1824982004063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81.19595872880582</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82.495476906542834</v>
      </c>
      <c r="BL2652">
        <v>80.041261778500186</v>
      </c>
      <c r="BM2652">
        <f ca="1"/>
        <v>81.20943995164167</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81.222941992324067</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81.236464975397027</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82.563027706795879</v>
      </c>
      <c r="BL2655">
        <v>80.089580830333603</v>
      </c>
      <c r="BM2655">
        <f ca="1"/>
        <v>81.250009026552789</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81.26357427264675</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81.277160841712529</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81.290768862977245</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81.304398466877146</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81.318049785073455</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81.331722950468446</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82.722911607744422</v>
      </c>
      <c r="BL2662">
        <v>80.203351233808974</v>
      </c>
      <c r="BM2662">
        <f ca="1"/>
        <v>81.345418097221881</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81.359135360767624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82.769191801161284</v>
      </c>
      <c r="BL2664">
        <v>80.23612671221737</v>
      </c>
      <c r="BM2664">
        <f ca="1"/>
        <v>81.372874877830597</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81.386636786444072</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81.400421225967065</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81.414228337102344</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82.862575916102614</v>
      </c>
      <c r="BL2668">
        <v>80.302045941865046</v>
      </c>
      <c r="BM2668">
        <f ca="1"/>
        <v>81.428058261914416</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82.886096461880143</v>
      </c>
      <c r="BL2669">
        <v>80.318603485664269</v>
      </c>
      <c r="BM2669">
        <f ca="1"/>
        <v>81.44191114384806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81.455787127747087</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81.469686359873435</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81.483608987926559</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81.497555161063346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81.511525029918076</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81.525518746622993</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81.539536464829197</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81.553578339727721</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81.567644528071312</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81.581735188196305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83.149614107159593</v>
      </c>
      <c r="BL2680">
        <v>80.502852506384215</v>
      </c>
      <c r="BM2680">
        <f ca="1"/>
        <v>81.595850480044987</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81.609990565188525</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81.624155606850039</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81.638345769928335</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81.652561221021884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81.666802128453426</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81.681068662294862</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81.695360994392772</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81.709679298394192</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81.72402374977311</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81.738394525857345</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81.752791805855907</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83.447733094193367</v>
      </c>
      <c r="BL2692">
        <v>80.708490158258087</v>
      </c>
      <c r="BM2692">
        <f ca="1"/>
        <v>81.767215770886907</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81.781666604006048</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81.796144490235562</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81.810649616593864</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81.825182172125537</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81.839742347932074</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81.854330337203308</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83.627178531937147</v>
      </c>
      <c r="BL2699">
        <v>80.830820274592455</v>
      </c>
      <c r="BM2699">
        <f ca="1"/>
        <v>81.868946335249092</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81.883590539532079</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81.898263149700711</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81.912964367623189</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83.731668287660199</v>
      </c>
      <c r="BL2703">
        <v>80.901547435768421</v>
      </c>
      <c r="BM2703">
        <f ca="1"/>
        <v>81.927694397421888</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83.758019648191762</v>
      </c>
      <c r="BL2704">
        <v>80.919325325121378</v>
      </c>
      <c r="BM2704">
        <f ca="1"/>
        <v>81.942453445508605</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81.957241720620502</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81.972059433856657</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83.837635528275527</v>
      </c>
      <c r="BL2707">
        <v>80.972893688479246</v>
      </c>
      <c r="BM2707">
        <f ca="1"/>
        <v>81.986906798715452</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82.001784031132772</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82.016691349520784</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82.031628974807788</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83.945130930606851</v>
      </c>
      <c r="BL2711">
        <v>81.044875580221429</v>
      </c>
      <c r="BM2711">
        <f ca="1"/>
        <v>82.046597130478673</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83.972249748076052</v>
      </c>
      <c r="BL2712">
        <v>81.062972381702878</v>
      </c>
      <c r="BM2712">
        <f ca="1"/>
        <v>82.06159604261623</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83.999468257859164</v>
      </c>
      <c r="BL2713">
        <v>81.081110265752642</v>
      </c>
      <c r="BM2713">
        <f ca="1"/>
        <v>82.076625939943469</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82.091687053866664</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82.106779618519383</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82.121903870807415</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82.13706005045465</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84.137087144166486</v>
      </c>
      <c r="BL2718">
        <v>81.172425875704121</v>
      </c>
      <c r="BM2718">
        <f ca="1"/>
        <v>82.152248400049999</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82.167469165095156</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84.192864002891454</v>
      </c>
      <c r="BL2720">
        <v>81.209249788058642</v>
      </c>
      <c r="BM2720">
        <f ca="1"/>
        <v>82.182722594053587</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82.198008938400434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82.213328452673537</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84.277334338194137</v>
      </c>
      <c r="BL2723">
        <v>81.264812118363764</v>
      </c>
      <c r="BM2723">
        <f ca="1"/>
        <v>82.228681394525594</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82.244068024777462</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82.259488607472534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82.274943409932519</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82.290432702814215</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82.305956760167717</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82.321515859495904</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84.478329106188525</v>
      </c>
      <c r="BL2730">
        <v>81.396025395905767</v>
      </c>
      <c r="BM2730">
        <f ca="1"/>
        <v>82.337110281815214</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84.50750344900959</v>
      </c>
      <c r="BL2731">
        <v>81.414954163068828</v>
      </c>
      <c r="BM2731">
        <f ca="1"/>
        <v>82.352740311717852</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84.536796278593428</v>
      </c>
      <c r="BL2732">
        <v>81.433929958442292</v>
      </c>
      <c r="BM2732">
        <f ca="1"/>
        <v>82.368406237435337</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82.384108350903603</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82.399846947829516</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82.415622327758982</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82.431434794146568</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82.447284654426809</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84.715106218900559</v>
      </c>
      <c r="BL2738">
        <v>81.548792364267499</v>
      </c>
      <c r="BM2738">
        <f ca="1"/>
        <v>82.463172220087188</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82.479097806742786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84.775544209837605</v>
      </c>
      <c r="BL2740">
        <v>81.587472558135943</v>
      </c>
      <c r="BM2740">
        <f ca="1"/>
        <v>82.495061734212726</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82.511064326598486</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84.83649953284241</v>
      </c>
      <c r="BL2742">
        <v>81.626354215435697</v>
      </c>
      <c r="BM2742">
        <f ca="1"/>
        <v>82.527105912363979</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84.867174448900343</v>
      </c>
      <c r="BL2743">
        <v>81.645871583701037</v>
      </c>
      <c r="BM2743">
        <f ca="1"/>
        <v>82.543186824417674</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82.559307400196616</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84.928925476304016</v>
      </c>
      <c r="BL2745">
        <v>81.685061427048041</v>
      </c>
      <c r="BM2745">
        <f ca="1"/>
        <v>82.575467981752553</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82.59166891584016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82.607910554007333</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82.624193252687903</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82.640517373296476</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82.656883282325737</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82.673291351446167</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85.149413754199259</v>
      </c>
      <c r="BL2752">
        <v>81.823898821540695</v>
      </c>
      <c r="BM2752">
        <f ca="1"/>
        <v>82.689741957608291</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82.706235483147552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82.722772315891774</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82.739352849271469</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82.755977482432982</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85.311265677517738</v>
      </c>
      <c r="BL2757">
        <v>81.924723859426578</v>
      </c>
      <c r="BM2757">
        <f ca="1"/>
        <v>82.772646620354593</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82.789360673965476</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82.806120060268128</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85.410216508380486</v>
      </c>
      <c r="BL2760">
        <v>81.985909335892444</v>
      </c>
      <c r="BM2760">
        <f ca="1"/>
        <v>82.822925202463679</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82.839776530080812</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82.856674479107838</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82.873619492128697</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82.890612018462278</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82.907652514305752</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82.924741442881739</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82.941879274589567</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82.959066487160712</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82.976303565818554</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82.993591003442603</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83.010929300737473</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83.028318966406431</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83.045760517330152</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83.063254478750437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85.927537729924083</v>
      </c>
      <c r="BL2775">
        <v>82.300147709274242</v>
      </c>
      <c r="BM2775">
        <f ca="1"/>
        <v>83.080801384459321</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v>
      </c>
      <c r="BL2776">
        <v>82.32161851813072</v>
      </c>
      <c r="BM2776">
        <f ca="1"/>
        <v>83.098401776993754</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85.999584006931101</v>
      </c>
      <c r="BL2777">
        <v>82.343158034102373</v>
      </c>
      <c r="BM2777">
        <f ca="1"/>
        <v>83.11605620783574</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83.133765237618732</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83.151529436339857</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83.169349383578648</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86.146032114276267</v>
      </c>
      <c r="BL2781">
        <v>82.430016608922571</v>
      </c>
      <c r="BM2781">
        <f ca="1"/>
        <v>83.187225668722277</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83.205158891197641</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86.220473804030007</v>
      </c>
      <c r="BL2783">
        <v>82.473875921822454</v>
      </c>
      <c r="BM2783">
        <f ca="1"/>
        <v>83.223149660710519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86.258008159742872</v>
      </c>
      <c r="BL2784">
        <v>82.495915595416733</v>
      </c>
      <c r="BM2784">
        <f ca="1"/>
        <v>83.241198597492073</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83.259306332552896</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83.277473507945118</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86.371898027352401</v>
      </c>
      <c r="BL2787">
        <v>82.562483658619684</v>
      </c>
      <c r="BM2787">
        <f ca="1"/>
        <v>83.295700777032479</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83.313988804769181</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83.33233826798741</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83.350749855694062</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86.526860825227018</v>
      </c>
      <c r="BL2791">
        <v>82.652317975133698</v>
      </c>
      <c r="BM2791">
        <f ca="1"/>
        <v>83.369224269377142</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83.387762223321999</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83.406364444937822</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83.425031675095099</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86.685556379302625</v>
      </c>
      <c r="BL2795">
        <v>82.743431264992509</v>
      </c>
      <c r="BM2795">
        <f ca="1"/>
        <v>83.443764668473946</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83.462564193924365</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83.481431034838437</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83.500365989535041</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83.519369871657929</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83.538443510587328</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86.931065009932141</v>
      </c>
      <c r="BL2801">
        <v>82.882623434023671</v>
      </c>
      <c r="BM2801">
        <f ca="1"/>
        <v>83.557587751865739</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83.576803457638789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83.596091507111396</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83.615452797020225</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83.634888242122898</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83.654398775704877</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87.186244326640747</v>
      </c>
      <c r="BL2807">
        <v>83.025028999565635</v>
      </c>
      <c r="BM2807">
        <f ca="1"/>
        <v>83.673985350104815</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87.229776205662446</v>
      </c>
      <c r="BL2808">
        <v>83.049091654508487</v>
      </c>
      <c r="BM2808">
        <f ca="1"/>
        <v>83.693648937258914</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83.71339052926551</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87.317738716236931</v>
      </c>
      <c r="BL2810">
        <v>83.097508641260035</v>
      </c>
      <c r="BM2810">
        <f ca="1"/>
        <v>83.733211138970589</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83.753111800575283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87.406931070773069</v>
      </c>
      <c r="BL2812">
        <v>83.146322508477226</v>
      </c>
      <c r="BM2812">
        <f ca="1"/>
        <v>83.773093570266141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87.452000684940103</v>
      </c>
      <c r="BL2813">
        <v>83.17088135701681</v>
      </c>
      <c r="BM2813">
        <f ca="1"/>
        <v>83.793157526869692</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83.813304772531765</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83.833536433423575</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87.589164971733851</v>
      </c>
      <c r="BL2816">
        <v>83.245180996270591</v>
      </c>
      <c r="BM2816">
        <f ca="1"/>
        <v>83.853853660474996</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87.635556105868091</v>
      </c>
      <c r="BL2817">
        <v>83.270159688401975</v>
      </c>
      <c r="BM2817">
        <f ca="1"/>
        <v>83.874257630136867</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v>
      </c>
      <c r="BL2818">
        <v>83.295246749487745</v>
      </c>
      <c r="BM2818">
        <f ca="1"/>
        <v>83.894749545173696</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87.729376572796085</v>
      </c>
      <c r="BL2819">
        <v>83.320443602348917</v>
      </c>
      <c r="BM2819">
        <f ca="1"/>
        <v>83.915330635487976</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87.776817625136943</v>
      </c>
      <c r="BL2820">
        <v>83.345751701216329</v>
      </c>
      <c r="BM2820">
        <f ca="1"/>
        <v>83.936002158977885</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87.824620624166712</v>
      </c>
      <c r="BL2821">
        <v>83.371172532710276</v>
      </c>
      <c r="BM2821">
        <f ca="1"/>
        <v>83.956765402430065</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87.872791819359904</v>
      </c>
      <c r="BL2822">
        <v>83.396707616859317</v>
      </c>
      <c r="BM2822">
        <f ca="1"/>
        <v>83.977621682448998</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83.998572346425206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84.019618773543769</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84.040762375835783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88.069289486169964</v>
      </c>
      <c r="BL2826">
        <v>83.500022110507672</v>
      </c>
      <c r="BM2826">
        <f ca="1"/>
        <v>84.062004599274502</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88.119401426778424</v>
      </c>
      <c r="BL2827">
        <v>83.526152504407946</v>
      </c>
      <c r="BM2827">
        <f ca="1"/>
        <v>84.083346924918885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84.104790870106811</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88.220861044130359</v>
      </c>
      <c r="BL2829">
        <v>83.578787489355491</v>
      </c>
      <c r="BM2829">
        <f ca="1"/>
        <v>84.126337989700772</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84.147989877388781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88.324019698531714</v>
      </c>
      <c r="BL2831">
        <v>83.631933529532347</v>
      </c>
      <c r="BM2831">
        <f ca="1"/>
        <v>84.169748167043608</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84.191614534143412</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88.428942194581396</v>
      </c>
      <c r="BL2833">
        <v>83.685605806630363</v>
      </c>
      <c r="BM2833">
        <f ca="1"/>
        <v>84.21359069725743</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84.235678419600035</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84.257879510657446</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88.589784436922116</v>
      </c>
      <c r="BL2836">
        <v>83.767136027230805</v>
      </c>
      <c r="BM2836">
        <f ca="1"/>
        <v>84.280195827890878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84.302629278520854</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84.325181821397265</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84.347855468960361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84.370652289298093</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84.393574408305398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88.924863267044856</v>
      </c>
      <c r="BL2842">
        <v>83.934090875471838</v>
      </c>
      <c r="BM2842">
        <f ca="1"/>
        <v>84.416624011952223</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84.439803348666388</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84.463114731838843</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84.48656054245896</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84.51014323188825</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84.533865324781218</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84.557729422163376</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89.341026434754028</v>
      </c>
      <c r="BL2849">
        <v>84.136031645743444</v>
      </c>
      <c r="BM2849">
        <f ca="1"/>
        <v>84.581738204676483</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89.402932241968941</v>
      </c>
      <c r="BL2850">
        <v>84.165561452513771</v>
      </c>
      <c r="BM2850">
        <f ca="1"/>
        <v>84.605894436002373</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84.630200966477631</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89.528728266447459</v>
      </c>
      <c r="BL2852">
        <v>84.225162932769805</v>
      </c>
      <c r="BM2852">
        <f ca="1"/>
        <v>84.654660736911765</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84.679276782623674</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89.657276717362379</v>
      </c>
      <c r="BL2854">
        <v>84.285509518318236</v>
      </c>
      <c r="BM2854">
        <f ca="1"/>
        <v>84.704052237711224</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84.728990339570927</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84.75409443368558</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84.779367978699611</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84.804814551803375</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84.830437854449755</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90.06085357981992</v>
      </c>
      <c r="BL2860">
        <v>84.471316153594586</v>
      </c>
      <c r="BM2860">
        <f ca="1"/>
        <v>84.856241718428251</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84.882230112324308</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90.20188615123098</v>
      </c>
      <c r="BL2862">
        <v>84.534949575146911</v>
      </c>
      <c r="BM2862">
        <f ca="1"/>
        <v>84.908407148393948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84.934777089886836</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84.96134435885385</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90.420156764071976</v>
      </c>
      <c r="BL2865">
        <v>84.632116856228819</v>
      </c>
      <c r="BM2865">
        <f ca="1"/>
        <v>84.98811354447875</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90.494808231614755</v>
      </c>
      <c r="BL2866">
        <v>84.664984101315156</v>
      </c>
      <c r="BM2866">
        <f ca="1"/>
        <v>85.015089411977627</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85.042276912113792</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90.647119952005895</v>
      </c>
      <c r="BL2868">
        <v>84.731468490264902</v>
      </c>
      <c r="BM2868">
        <f ca="1"/>
        <v>85.069681191380866</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90.724840269807657</v>
      </c>
      <c r="BL2869">
        <v>84.765097262186558</v>
      </c>
      <c r="BM2869">
        <f ca="1"/>
        <v>85.097307602912082</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90.80364592475685</v>
      </c>
      <c r="BL2870">
        <v>84.798991886614317</v>
      </c>
      <c r="BM2870">
        <f ca="1"/>
        <v>85.125161718180109</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85.153249339557888</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85.181576513819479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85.210149546667566</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91.130419746270022</v>
      </c>
      <c r="BL2874">
        <v>84.937361056462706</v>
      </c>
      <c r="BM2874">
        <f ca="1"/>
        <v>85.238975018384807</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85.268059800716472</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91.301275460362234</v>
      </c>
      <c r="BL2876">
        <v>85.008320495879445</v>
      </c>
      <c r="BM2876">
        <f ca="1"/>
        <v>85.297411075104421</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91.388718994249857</v>
      </c>
      <c r="BL2877">
        <v>85.044271249238889</v>
      </c>
      <c r="BM2877">
        <f ca="1"/>
        <v>85.327036352407092</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91.477568871885822</v>
      </c>
      <c r="BL2878">
        <v>85.080547368679532</v>
      </c>
      <c r="BM2878">
        <f ca="1"/>
        <v>85.356943494254935</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91.567875191117821</v>
      </c>
      <c r="BL2879">
        <v>85.11715785144105</v>
      </c>
      <c r="BM2879">
        <f ca="1"/>
        <v>85.387140736210242</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91.659690818860469</v>
      </c>
      <c r="BL2880">
        <v>85.154112117232458</v>
      </c>
      <c r="BM2880">
        <f ca="1"/>
        <v>85.417636712920512</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91.753071600553909</v>
      </c>
      <c r="BL2881">
        <v>85.191420036537139</v>
      </c>
      <c r="BM2881">
        <f ca="1"/>
        <v>85.44844048547823</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91.848076589895427</v>
      </c>
      <c r="BL2882">
        <v>85.229091961403782</v>
      </c>
      <c r="BM2882">
        <f ca="1"/>
        <v>85.479561571227606</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91.944768301251372</v>
      </c>
      <c r="BL2883">
        <v>85.267138758995515</v>
      </c>
      <c r="BM2883">
        <f ca="1"/>
        <v>85.511009976290566</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92.043212987497455</v>
      </c>
      <c r="BL2884">
        <v>85.305571848205176</v>
      </c>
      <c r="BM2884">
        <f ca="1"/>
        <v>85.542796231119809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92.143480946435233</v>
      </c>
      <c r="BL2885">
        <v>85.344403239686542</v>
      </c>
      <c r="BM2885">
        <f ca="1"/>
        <v>85.574931429429924</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92.245646859392608</v>
      </c>
      <c r="BL2886">
        <v>85.383645579699163</v>
      </c>
      <c r="BM2886">
        <f ca="1"/>
        <v>85.607427270905575</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85.640296108143176</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92.455995481100814</v>
      </c>
      <c r="BL2888">
        <v>85.463417161843481</v>
      </c>
      <c r="BM2888">
        <f ca="1"/>
        <v>85.673550998348603</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85.707205760391318</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92.674959295326332</v>
      </c>
      <c r="BL2890">
        <v>85.545002429592799</v>
      </c>
      <c r="BM2890">
        <f ca="1"/>
        <v>85.741275037907073</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85.775774369248893</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92.903337682886516</v>
      </c>
      <c r="BL2892">
        <v>85.62853102072981</v>
      </c>
      <c r="BM2892">
        <f ca="1"/>
        <v>85.810720265213988</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93.021338953461409</v>
      </c>
      <c r="BL2893">
        <v>85.671068932722818</v>
      </c>
      <c r="BM2893">
        <f ca="1"/>
        <v>85.846130295626097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85.88202318603409</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85.918418926004648</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93.392153871565753</v>
      </c>
      <c r="BL2896">
        <v>85.802020824057252</v>
      </c>
      <c r="BM2896">
        <f ca="1"/>
        <v>85.955338890748791</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93.521857953176095</v>
      </c>
      <c r="BL2897">
        <v>85.846859925778332</v>
      </c>
      <c r="BM2897">
        <f ca="1"/>
        <v>85.992805978137852</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93.654890259519973</v>
      </c>
      <c r="BL2898">
        <v>85.892335138458932</v>
      </c>
      <c r="BM2898">
        <f ca="1"/>
        <v>86.03084476354914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93.79143957386151</v>
      </c>
      <c r="BL2899">
        <v>85.938474328241227</v>
      </c>
      <c r="BM2899">
        <f ca="1"/>
        <v>86.069481675451513</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93.931711465750467</v>
      </c>
      <c r="BL2900">
        <v>85.985307457266146</v>
      </c>
      <c r="BM2900">
        <f ca="1"/>
        <v>86.108745195217509</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86.148666085362194</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86.189277651294688</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94.377215846629426</v>
      </c>
      <c r="BL2903">
        <v>86.130306556099455</v>
      </c>
      <c r="BM2903">
        <f ca="1"/>
        <v>86.230616042777555</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86.272720602685709</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94.697569992468871</v>
      </c>
      <c r="BL2905">
        <v>86.231109244041832</v>
      </c>
      <c r="BM2905">
        <f ca="1"/>
        <v>86.315634272429847</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94.865742188520798</v>
      </c>
      <c r="BL2906">
        <v>86.282885950160832</v>
      </c>
      <c r="BM2906">
        <f ca="1"/>
        <v>86.359404065675946</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95.039770671438234</v>
      </c>
      <c r="BL2907">
        <v>86.335649145256156</v>
      </c>
      <c r="BM2907">
        <f ca="1"/>
        <v>86.404081624916842</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86.449723879255686</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86.496393826758791</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86.54416147136719</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86.593104953256599</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96.015747920983742</v>
      </c>
      <c r="BL2912">
        <v>86.616546735085478</v>
      </c>
      <c r="BM2912">
        <f ca="1"/>
        <v>86.643311923622989</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96.236736243117221</v>
      </c>
      <c r="BL2913">
        <v>86.676707953142198</v>
      </c>
      <c r="BM2913">
        <f ca="1"/>
        <v>86.694881231501498</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96.468332341258275</v>
      </c>
      <c r="BL2914">
        <v>86.73843258172063</v>
      </c>
      <c r="BM2914">
        <f ca="1"/>
        <v>86.747925013436728</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96.711676503526007</v>
      </c>
      <c r="BL2915">
        <v>86.801849236424744</v>
      </c>
      <c r="BM2915">
        <f ca="1"/>
        <v>86.802571309720534</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96.968106271263622</v>
      </c>
      <c r="BL2916">
        <v>86.867105198472245</v>
      </c>
      <c r="BM2916">
        <f ca="1"/>
        <v>86.858967378343365</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97.239205076224167</v>
      </c>
      <c r="BL2917">
        <v>86.934370442767928</v>
      </c>
      <c r="BM2917">
        <f ca="1"/>
        <v>86.917283947491725</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97.52686692668459</v>
      </c>
      <c r="BL2918">
        <v>87.003842857683622</v>
      </c>
      <c r="BM2918">
        <f ca="1"/>
        <v>86.977720751969386</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97.833383968794976</v>
      </c>
      <c r="BL2919">
        <v>87.07575511806759</v>
      </c>
      <c r="BM2919">
        <f ca="1"/>
        <v>87.040513859469982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98.16156740494543</v>
      </c>
      <c r="BL2920">
        <v>87.150383900405444</v>
      </c>
      <c r="BM2920">
        <f ca="1"/>
        <v>87.105945545754778</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98.514918334333004</v>
      </c>
      <c r="BL2921">
        <v>87.228062496451841</v>
      </c>
      <c r="BM2921">
        <f ca="1"/>
        <v>87.174357888932278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87.246171943996629</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87.3219155666457</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87.402265166468311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100.29220845946655</v>
      </c>
      <c r="BL2925">
        <v>87.579172285409598</v>
      </c>
      <c r="BM2925">
        <f ca="1"/>
        <v>87.488110944902971</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100.87522498012301</v>
      </c>
      <c r="BL2926">
        <v>87.680920352154246</v>
      </c>
      <c r="BM2926">
        <f ca="1"/>
        <v>87.580664006318088</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101.5487220807359</v>
      </c>
      <c r="BL2927">
        <v>87.790846252998506</v>
      </c>
      <c r="BM2927">
        <f ca="1"/>
        <v>87.681643540073949</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102.34806804452727</v>
      </c>
      <c r="BL2928">
        <v>87.911310340243261</v>
      </c>
      <c r="BM2928">
        <f ca="1"/>
        <v>87.793631604553397</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103.335010540544</v>
      </c>
      <c r="BL2929">
        <v>88.046088937087703</v>
      </c>
      <c r="BM2929">
        <f ca="1"/>
        <v>87.92082430800356</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88.070901476069039</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88.261099406743668</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88.553561523114823</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9">
    <mergeCell ref="CJ1:DD1"/>
    <mergeCell ref="CJ27:DD27"/>
    <mergeCell ref="U1:BC1"/>
    <mergeCell ref="G2:S2"/>
    <mergeCell ref="BE1:BN1"/>
    <mergeCell ref="BP1:BX1"/>
    <mergeCell ref="BP6:BX6"/>
    <mergeCell ref="BZ1:CH1"/>
    <mergeCell ref="BZ6:CH6"/>
  </mergeCells>
  <conditionalFormatting sqref="G5:S12">
    <cfRule type="expression" dxfId="8" priority="1" stopIfTrue="1">
      <formula>$P5=MIN($P$5:$P$12)</formula>
    </cfRule>
  </conditionalFormatting>
  <conditionalFormatting sqref="BQ12:BQ31">
    <cfRule type="colorScale" priority="3">
      <colorScale>
        <cfvo type="min"/>
        <cfvo type="percentile" val="50"/>
        <cfvo type="max"/>
        <color rgb="FF7BBE63"/>
        <color rgb="FF84EBFF"/>
        <color rgb="FF6B69F8"/>
      </colorScale>
    </cfRule>
  </conditionalFormatting>
  <conditionalFormatting sqref="BT12:BT31">
    <cfRule type="colorScale" priority="5">
      <colorScale>
        <cfvo type="min"/>
        <cfvo type="percentile" val="50"/>
        <cfvo type="max"/>
        <color rgb="FF7BBE63"/>
        <color rgb="FF84EBFF"/>
        <color rgb="FF6B69F8"/>
      </colorScale>
    </cfRule>
  </conditionalFormatting>
  <conditionalFormatting sqref="BX3">
    <cfRule type="expression" dxfId="7" priority="2" stopIfTrue="1">
      <formula>OR(INDEX(Grid_Argument_Minimum(UV_WB_S1),1,2)=1,INDEX(Grid_Argument_Minimum(UV_WB_S1),1,2)=$BQ$3)</formula>
    </cfRule>
  </conditionalFormatting>
  <conditionalFormatting sqref="BX8">
    <cfRule type="expression" dxfId="6" priority="4" stopIfTrue="1">
      <formula>OR(INDEX(Grid_Argument_Minimum(UV_WB_S2),1,2)=1,INDEX(Grid_Argument_Minimum(UV_WB_S2),1,2)=$BQ$8)</formula>
    </cfRule>
  </conditionalFormatting>
  <conditionalFormatting sqref="CA12:CA31">
    <cfRule type="colorScale" priority="7">
      <colorScale>
        <cfvo type="min"/>
        <cfvo type="percentile" val="50"/>
        <cfvo type="max"/>
        <color rgb="FF7BBE63"/>
        <color rgb="FF84EBFF"/>
        <color rgb="FF6B69F8"/>
      </colorScale>
    </cfRule>
  </conditionalFormatting>
  <conditionalFormatting sqref="CD12:CD31">
    <cfRule type="colorScale" priority="9">
      <colorScale>
        <cfvo type="min"/>
        <cfvo type="percentile" val="50"/>
        <cfvo type="max"/>
        <color rgb="FF7BBE63"/>
        <color rgb="FF84EBFF"/>
        <color rgb="FF6B69F8"/>
      </colorScale>
    </cfRule>
  </conditionalFormatting>
  <conditionalFormatting sqref="CH3">
    <cfRule type="expression" dxfId="5" priority="6" stopIfTrue="1">
      <formula>OR(INDEX(Grid_Argument_Minimum(UV_GAMMA_S1),1,2)=1,INDEX(Grid_Argument_Minimum(UV_GAMMA_S1),1,2)=$CA$3)</formula>
    </cfRule>
  </conditionalFormatting>
  <conditionalFormatting sqref="CH8">
    <cfRule type="expression" dxfId="4" priority="8" stopIfTrue="1">
      <formula>OR(INDEX(Grid_Argument_Minimum(UV_GAMMA_S2),1,2)=1,INDEX(Grid_Argument_Minimum(UV_GAMMA_S2),1,2)=$CA$8)</formula>
    </cfRule>
  </conditionalFormatting>
  <conditionalFormatting sqref="CK6:DD25">
    <cfRule type="colorScale" priority="12">
      <colorScale>
        <cfvo type="min"/>
        <cfvo type="percentile" val="50"/>
        <cfvo type="max"/>
        <color rgb="FF7BBE63"/>
        <color rgb="FF84EBFF"/>
        <color rgb="FF6B69F8"/>
      </colorScale>
    </cfRule>
  </conditionalFormatting>
  <conditionalFormatting sqref="CK32:DD51">
    <cfRule type="colorScale" priority="15">
      <colorScale>
        <cfvo type="min"/>
        <cfvo type="percentile" val="50"/>
        <cfvo type="max"/>
        <color rgb="FF7BBE63"/>
        <color rgb="FF84EBFF"/>
        <color rgb="FF6B69F8"/>
      </colorScale>
    </cfRule>
  </conditionalFormatting>
  <conditionalFormatting sqref="CR3">
    <cfRule type="expression" dxfId="3" priority="10" stopIfTrue="1">
      <formula>OR(INDEX(Grid_Argument_Minimum(UV_BETA_S1),1,3)=1,INDEX(Grid_Argument_Minimum(UV_BETA_S1),1,3)=$CK$3)</formula>
    </cfRule>
  </conditionalFormatting>
  <conditionalFormatting sqref="CR4">
    <cfRule type="expression" dxfId="2" priority="11" stopIfTrue="1">
      <formula>OR(INDEX(Grid_Argument_Minimum(UV_BETA_S1),1,2)=1,INDEX(Grid_Argument_Minimum(UV_BETA_S1),1,2)=$CK$3)</formula>
    </cfRule>
  </conditionalFormatting>
  <conditionalFormatting sqref="CR29">
    <cfRule type="expression" dxfId="1" priority="13" stopIfTrue="1">
      <formula>OR(INDEX(Grid_Argument_Minimum(UV_BETA_S2),1,3)=1,INDEX(Grid_Argument_Minimum(UV_BETA_S2),1,3)=$CK$29)</formula>
    </cfRule>
  </conditionalFormatting>
  <conditionalFormatting sqref="CR30">
    <cfRule type="expression" dxfId="0" priority="14" stopIfTrue="1">
      <formula>OR(INDEX(Grid_Argument_Minimum(UV_BETA_S2),1,2)=1,INDEX(Grid_Argument_Minimum(UV_BETA_S2),1,2)=$CK$29)</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570</v>
      </c>
      <c r="B1" t="s">
        <v>571</v>
      </c>
      <c r="C1" t="s">
        <v>572</v>
      </c>
      <c r="D1" t="s">
        <v>573</v>
      </c>
      <c r="E1" t="s">
        <v>574</v>
      </c>
      <c r="F1" t="s">
        <v>575</v>
      </c>
      <c r="G1" t="s">
        <v>576</v>
      </c>
      <c r="H1" t="s">
        <v>577</v>
      </c>
      <c r="I1" t="s">
        <v>578</v>
      </c>
      <c r="J1" t="s">
        <v>579</v>
      </c>
      <c r="K1" t="s">
        <v>580</v>
      </c>
      <c r="L1" t="s">
        <v>581</v>
      </c>
      <c r="M1" t="s">
        <v>582</v>
      </c>
      <c r="N1" t="s">
        <v>583</v>
      </c>
      <c r="O1" t="s">
        <v>584</v>
      </c>
      <c r="P1" t="s">
        <v>585</v>
      </c>
      <c r="Q1" t="s">
        <v>586</v>
      </c>
      <c r="R1" t="s">
        <v>587</v>
      </c>
      <c r="S1" t="s">
        <v>588</v>
      </c>
      <c r="T1" t="s">
        <v>589</v>
      </c>
      <c r="U1" t="s">
        <v>590</v>
      </c>
      <c r="V1" t="s">
        <v>591</v>
      </c>
      <c r="W1" t="s">
        <v>592</v>
      </c>
    </row>
    <row r="2" spans="1:23" x14ac:dyDescent="0.25">
      <c r="A2" t="s">
        <v>593</v>
      </c>
      <c r="B2">
        <v>2015</v>
      </c>
      <c r="C2" t="s">
        <v>594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593</v>
      </c>
      <c r="B3">
        <v>2014</v>
      </c>
      <c r="C3" t="s">
        <v>594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593</v>
      </c>
      <c r="B4">
        <v>2013</v>
      </c>
      <c r="C4" t="s">
        <v>594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593</v>
      </c>
      <c r="B5">
        <v>2012</v>
      </c>
      <c r="C5" t="s">
        <v>594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593</v>
      </c>
      <c r="B6">
        <v>2011</v>
      </c>
      <c r="C6" t="s">
        <v>594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593</v>
      </c>
      <c r="B7">
        <v>2010</v>
      </c>
      <c r="C7" t="s">
        <v>594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593</v>
      </c>
      <c r="B8">
        <v>2009</v>
      </c>
      <c r="C8" t="s">
        <v>594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593</v>
      </c>
      <c r="B9">
        <v>2008</v>
      </c>
      <c r="C9" t="s">
        <v>594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593</v>
      </c>
      <c r="B10">
        <v>2007</v>
      </c>
      <c r="C10" t="s">
        <v>594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593</v>
      </c>
      <c r="B11">
        <v>2006</v>
      </c>
      <c r="C11" t="s">
        <v>594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593</v>
      </c>
      <c r="B12">
        <v>2005</v>
      </c>
      <c r="C12" t="s">
        <v>594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593</v>
      </c>
      <c r="B13">
        <v>2004</v>
      </c>
      <c r="C13" t="s">
        <v>594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593</v>
      </c>
      <c r="B14">
        <v>2003</v>
      </c>
      <c r="C14" t="s">
        <v>594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593</v>
      </c>
      <c r="B15">
        <v>2002</v>
      </c>
      <c r="C15" t="s">
        <v>594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593</v>
      </c>
      <c r="B16">
        <v>2001</v>
      </c>
      <c r="C16" t="s">
        <v>594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593</v>
      </c>
      <c r="B17">
        <v>2000</v>
      </c>
      <c r="C17" t="s">
        <v>594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595</v>
      </c>
      <c r="B18">
        <v>2015</v>
      </c>
      <c r="C18" t="s">
        <v>594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595</v>
      </c>
      <c r="B19">
        <v>2014</v>
      </c>
      <c r="C19" t="s">
        <v>594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595</v>
      </c>
      <c r="B20">
        <v>2013</v>
      </c>
      <c r="C20" t="s">
        <v>594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595</v>
      </c>
      <c r="B21">
        <v>2012</v>
      </c>
      <c r="C21" t="s">
        <v>594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595</v>
      </c>
      <c r="B22">
        <v>2011</v>
      </c>
      <c r="C22" t="s">
        <v>594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595</v>
      </c>
      <c r="B23">
        <v>2010</v>
      </c>
      <c r="C23" t="s">
        <v>594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595</v>
      </c>
      <c r="B24">
        <v>2009</v>
      </c>
      <c r="C24" t="s">
        <v>594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595</v>
      </c>
      <c r="B25">
        <v>2008</v>
      </c>
      <c r="C25" t="s">
        <v>594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595</v>
      </c>
      <c r="B26">
        <v>2007</v>
      </c>
      <c r="C26" t="s">
        <v>594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595</v>
      </c>
      <c r="B27">
        <v>2006</v>
      </c>
      <c r="C27" t="s">
        <v>594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595</v>
      </c>
      <c r="B28">
        <v>2005</v>
      </c>
      <c r="C28" t="s">
        <v>594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595</v>
      </c>
      <c r="B29">
        <v>2004</v>
      </c>
      <c r="C29" t="s">
        <v>594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595</v>
      </c>
      <c r="B30">
        <v>2003</v>
      </c>
      <c r="C30" t="s">
        <v>594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595</v>
      </c>
      <c r="B31">
        <v>2002</v>
      </c>
      <c r="C31" t="s">
        <v>594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595</v>
      </c>
      <c r="B32">
        <v>2001</v>
      </c>
      <c r="C32" t="s">
        <v>594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595</v>
      </c>
      <c r="B33">
        <v>2000</v>
      </c>
      <c r="C33" t="s">
        <v>594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596</v>
      </c>
      <c r="B34">
        <v>2015</v>
      </c>
      <c r="C34" t="s">
        <v>594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596</v>
      </c>
      <c r="B35">
        <v>2014</v>
      </c>
      <c r="C35" t="s">
        <v>594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596</v>
      </c>
      <c r="B36">
        <v>2013</v>
      </c>
      <c r="C36" t="s">
        <v>594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596</v>
      </c>
      <c r="B37">
        <v>2012</v>
      </c>
      <c r="C37" t="s">
        <v>594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596</v>
      </c>
      <c r="B38">
        <v>2011</v>
      </c>
      <c r="C38" t="s">
        <v>594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596</v>
      </c>
      <c r="B39">
        <v>2010</v>
      </c>
      <c r="C39" t="s">
        <v>594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596</v>
      </c>
      <c r="B40">
        <v>2009</v>
      </c>
      <c r="C40" t="s">
        <v>594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596</v>
      </c>
      <c r="B41">
        <v>2008</v>
      </c>
      <c r="C41" t="s">
        <v>594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596</v>
      </c>
      <c r="B42">
        <v>2007</v>
      </c>
      <c r="C42" t="s">
        <v>594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596</v>
      </c>
      <c r="B43">
        <v>2006</v>
      </c>
      <c r="C43" t="s">
        <v>594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596</v>
      </c>
      <c r="B44">
        <v>2005</v>
      </c>
      <c r="C44" t="s">
        <v>594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596</v>
      </c>
      <c r="B45">
        <v>2004</v>
      </c>
      <c r="C45" t="s">
        <v>594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596</v>
      </c>
      <c r="B46">
        <v>2003</v>
      </c>
      <c r="C46" t="s">
        <v>594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596</v>
      </c>
      <c r="B47">
        <v>2002</v>
      </c>
      <c r="C47" t="s">
        <v>594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596</v>
      </c>
      <c r="B48">
        <v>2001</v>
      </c>
      <c r="C48" t="s">
        <v>594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596</v>
      </c>
      <c r="B49">
        <v>2000</v>
      </c>
      <c r="C49" t="s">
        <v>594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597</v>
      </c>
      <c r="B50">
        <v>2015</v>
      </c>
      <c r="C50" t="s">
        <v>594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597</v>
      </c>
      <c r="B51">
        <v>2014</v>
      </c>
      <c r="C51" t="s">
        <v>594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597</v>
      </c>
      <c r="B52">
        <v>2013</v>
      </c>
      <c r="C52" t="s">
        <v>594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597</v>
      </c>
      <c r="B53">
        <v>2012</v>
      </c>
      <c r="C53" t="s">
        <v>594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597</v>
      </c>
      <c r="B54">
        <v>2011</v>
      </c>
      <c r="C54" t="s">
        <v>594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597</v>
      </c>
      <c r="B55">
        <v>2010</v>
      </c>
      <c r="C55" t="s">
        <v>594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597</v>
      </c>
      <c r="B56">
        <v>2009</v>
      </c>
      <c r="C56" t="s">
        <v>594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597</v>
      </c>
      <c r="B57">
        <v>2008</v>
      </c>
      <c r="C57" t="s">
        <v>594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597</v>
      </c>
      <c r="B58">
        <v>2007</v>
      </c>
      <c r="C58" t="s">
        <v>594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597</v>
      </c>
      <c r="B59">
        <v>2006</v>
      </c>
      <c r="C59" t="s">
        <v>594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597</v>
      </c>
      <c r="B60">
        <v>2005</v>
      </c>
      <c r="C60" t="s">
        <v>594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597</v>
      </c>
      <c r="B61">
        <v>2004</v>
      </c>
      <c r="C61" t="s">
        <v>594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597</v>
      </c>
      <c r="B62">
        <v>2003</v>
      </c>
      <c r="C62" t="s">
        <v>594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597</v>
      </c>
      <c r="B63">
        <v>2002</v>
      </c>
      <c r="C63" t="s">
        <v>594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597</v>
      </c>
      <c r="B64">
        <v>2001</v>
      </c>
      <c r="C64" t="s">
        <v>594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597</v>
      </c>
      <c r="B65">
        <v>2000</v>
      </c>
      <c r="C65" t="s">
        <v>594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598</v>
      </c>
      <c r="B66">
        <v>2015</v>
      </c>
      <c r="C66" t="s">
        <v>594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598</v>
      </c>
      <c r="B67">
        <v>2014</v>
      </c>
      <c r="C67" t="s">
        <v>594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598</v>
      </c>
      <c r="B68">
        <v>2013</v>
      </c>
      <c r="C68" t="s">
        <v>594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598</v>
      </c>
      <c r="B69">
        <v>2012</v>
      </c>
      <c r="C69" t="s">
        <v>594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598</v>
      </c>
      <c r="B70">
        <v>2011</v>
      </c>
      <c r="C70" t="s">
        <v>594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598</v>
      </c>
      <c r="B71">
        <v>2010</v>
      </c>
      <c r="C71" t="s">
        <v>594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598</v>
      </c>
      <c r="B72">
        <v>2009</v>
      </c>
      <c r="C72" t="s">
        <v>594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598</v>
      </c>
      <c r="B73">
        <v>2008</v>
      </c>
      <c r="C73" t="s">
        <v>594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598</v>
      </c>
      <c r="B74">
        <v>2007</v>
      </c>
      <c r="C74" t="s">
        <v>594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598</v>
      </c>
      <c r="B75">
        <v>2006</v>
      </c>
      <c r="C75" t="s">
        <v>594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598</v>
      </c>
      <c r="B76">
        <v>2005</v>
      </c>
      <c r="C76" t="s">
        <v>594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598</v>
      </c>
      <c r="B77">
        <v>2004</v>
      </c>
      <c r="C77" t="s">
        <v>594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598</v>
      </c>
      <c r="B78">
        <v>2003</v>
      </c>
      <c r="C78" t="s">
        <v>594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598</v>
      </c>
      <c r="B79">
        <v>2002</v>
      </c>
      <c r="C79" t="s">
        <v>594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598</v>
      </c>
      <c r="B80">
        <v>2001</v>
      </c>
      <c r="C80" t="s">
        <v>594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598</v>
      </c>
      <c r="B81">
        <v>2000</v>
      </c>
      <c r="C81" t="s">
        <v>594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599</v>
      </c>
      <c r="B82">
        <v>2015</v>
      </c>
      <c r="C82" t="s">
        <v>594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599</v>
      </c>
      <c r="B83">
        <v>2014</v>
      </c>
      <c r="C83" t="s">
        <v>594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599</v>
      </c>
      <c r="B84">
        <v>2013</v>
      </c>
      <c r="C84" t="s">
        <v>594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599</v>
      </c>
      <c r="B85">
        <v>2012</v>
      </c>
      <c r="C85" t="s">
        <v>594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599</v>
      </c>
      <c r="B86">
        <v>2011</v>
      </c>
      <c r="C86" t="s">
        <v>594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599</v>
      </c>
      <c r="B87">
        <v>2010</v>
      </c>
      <c r="C87" t="s">
        <v>594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599</v>
      </c>
      <c r="B88">
        <v>2009</v>
      </c>
      <c r="C88" t="s">
        <v>594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599</v>
      </c>
      <c r="B89">
        <v>2008</v>
      </c>
      <c r="C89" t="s">
        <v>594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599</v>
      </c>
      <c r="B90">
        <v>2007</v>
      </c>
      <c r="C90" t="s">
        <v>594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599</v>
      </c>
      <c r="B91">
        <v>2006</v>
      </c>
      <c r="C91" t="s">
        <v>594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599</v>
      </c>
      <c r="B92">
        <v>2005</v>
      </c>
      <c r="C92" t="s">
        <v>594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599</v>
      </c>
      <c r="B93">
        <v>2004</v>
      </c>
      <c r="C93" t="s">
        <v>594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599</v>
      </c>
      <c r="B94">
        <v>2003</v>
      </c>
      <c r="C94" t="s">
        <v>594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599</v>
      </c>
      <c r="B95">
        <v>2002</v>
      </c>
      <c r="C95" t="s">
        <v>594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599</v>
      </c>
      <c r="B96">
        <v>2001</v>
      </c>
      <c r="C96" t="s">
        <v>594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599</v>
      </c>
      <c r="B97">
        <v>2000</v>
      </c>
      <c r="C97" t="s">
        <v>594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600</v>
      </c>
      <c r="B98">
        <v>2015</v>
      </c>
      <c r="C98" t="s">
        <v>594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600</v>
      </c>
      <c r="B99">
        <v>2014</v>
      </c>
      <c r="C99" t="s">
        <v>594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600</v>
      </c>
      <c r="B100">
        <v>2013</v>
      </c>
      <c r="C100" t="s">
        <v>594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600</v>
      </c>
      <c r="B101">
        <v>2012</v>
      </c>
      <c r="C101" t="s">
        <v>594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600</v>
      </c>
      <c r="B102">
        <v>2011</v>
      </c>
      <c r="C102" t="s">
        <v>594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600</v>
      </c>
      <c r="B103">
        <v>2010</v>
      </c>
      <c r="C103" t="s">
        <v>594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600</v>
      </c>
      <c r="B104">
        <v>2009</v>
      </c>
      <c r="C104" t="s">
        <v>594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600</v>
      </c>
      <c r="B105">
        <v>2008</v>
      </c>
      <c r="C105" t="s">
        <v>594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600</v>
      </c>
      <c r="B106">
        <v>2007</v>
      </c>
      <c r="C106" t="s">
        <v>594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600</v>
      </c>
      <c r="B107">
        <v>2006</v>
      </c>
      <c r="C107" t="s">
        <v>594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600</v>
      </c>
      <c r="B108">
        <v>2005</v>
      </c>
      <c r="C108" t="s">
        <v>594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600</v>
      </c>
      <c r="B109">
        <v>2004</v>
      </c>
      <c r="C109" t="s">
        <v>594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600</v>
      </c>
      <c r="B110">
        <v>2003</v>
      </c>
      <c r="C110" t="s">
        <v>594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600</v>
      </c>
      <c r="B111">
        <v>2002</v>
      </c>
      <c r="C111" t="s">
        <v>594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600</v>
      </c>
      <c r="B112">
        <v>2001</v>
      </c>
      <c r="C112" t="s">
        <v>594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600</v>
      </c>
      <c r="B113">
        <v>2000</v>
      </c>
      <c r="C113" t="s">
        <v>594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601</v>
      </c>
      <c r="B114">
        <v>2015</v>
      </c>
      <c r="C114" t="s">
        <v>602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601</v>
      </c>
      <c r="B115">
        <v>2014</v>
      </c>
      <c r="C115" t="s">
        <v>602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601</v>
      </c>
      <c r="B116">
        <v>2013</v>
      </c>
      <c r="C116" t="s">
        <v>602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601</v>
      </c>
      <c r="B117">
        <v>2012</v>
      </c>
      <c r="C117" t="s">
        <v>602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601</v>
      </c>
      <c r="B118">
        <v>2011</v>
      </c>
      <c r="C118" t="s">
        <v>602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601</v>
      </c>
      <c r="B119">
        <v>2010</v>
      </c>
      <c r="C119" t="s">
        <v>602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601</v>
      </c>
      <c r="B120">
        <v>2009</v>
      </c>
      <c r="C120" t="s">
        <v>602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601</v>
      </c>
      <c r="B121">
        <v>2008</v>
      </c>
      <c r="C121" t="s">
        <v>602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601</v>
      </c>
      <c r="B122">
        <v>2007</v>
      </c>
      <c r="C122" t="s">
        <v>602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601</v>
      </c>
      <c r="B123">
        <v>2006</v>
      </c>
      <c r="C123" t="s">
        <v>602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601</v>
      </c>
      <c r="B124">
        <v>2005</v>
      </c>
      <c r="C124" t="s">
        <v>602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601</v>
      </c>
      <c r="B125">
        <v>2004</v>
      </c>
      <c r="C125" t="s">
        <v>602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601</v>
      </c>
      <c r="B126">
        <v>2003</v>
      </c>
      <c r="C126" t="s">
        <v>602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601</v>
      </c>
      <c r="B127">
        <v>2002</v>
      </c>
      <c r="C127" t="s">
        <v>602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601</v>
      </c>
      <c r="B128">
        <v>2001</v>
      </c>
      <c r="C128" t="s">
        <v>602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601</v>
      </c>
      <c r="B129">
        <v>2000</v>
      </c>
      <c r="C129" t="s">
        <v>602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603</v>
      </c>
      <c r="B130">
        <v>2015</v>
      </c>
      <c r="C130" t="s">
        <v>602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603</v>
      </c>
      <c r="B131">
        <v>2014</v>
      </c>
      <c r="C131" t="s">
        <v>602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603</v>
      </c>
      <c r="B132">
        <v>2013</v>
      </c>
      <c r="C132" t="s">
        <v>602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603</v>
      </c>
      <c r="B133">
        <v>2012</v>
      </c>
      <c r="C133" t="s">
        <v>602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603</v>
      </c>
      <c r="B134">
        <v>2011</v>
      </c>
      <c r="C134" t="s">
        <v>602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603</v>
      </c>
      <c r="B135">
        <v>2010</v>
      </c>
      <c r="C135" t="s">
        <v>602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603</v>
      </c>
      <c r="B136">
        <v>2009</v>
      </c>
      <c r="C136" t="s">
        <v>602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603</v>
      </c>
      <c r="B137">
        <v>2008</v>
      </c>
      <c r="C137" t="s">
        <v>602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603</v>
      </c>
      <c r="B138">
        <v>2007</v>
      </c>
      <c r="C138" t="s">
        <v>602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603</v>
      </c>
      <c r="B139">
        <v>2006</v>
      </c>
      <c r="C139" t="s">
        <v>602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603</v>
      </c>
      <c r="B140">
        <v>2005</v>
      </c>
      <c r="C140" t="s">
        <v>602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603</v>
      </c>
      <c r="B141">
        <v>2004</v>
      </c>
      <c r="C141" t="s">
        <v>602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603</v>
      </c>
      <c r="B142">
        <v>2003</v>
      </c>
      <c r="C142" t="s">
        <v>602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603</v>
      </c>
      <c r="B143">
        <v>2002</v>
      </c>
      <c r="C143" t="s">
        <v>602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603</v>
      </c>
      <c r="B144">
        <v>2001</v>
      </c>
      <c r="C144" t="s">
        <v>602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603</v>
      </c>
      <c r="B145">
        <v>2000</v>
      </c>
      <c r="C145" t="s">
        <v>602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604</v>
      </c>
      <c r="B146">
        <v>2015</v>
      </c>
      <c r="C146" t="s">
        <v>594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604</v>
      </c>
      <c r="B147">
        <v>2014</v>
      </c>
      <c r="C147" t="s">
        <v>594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604</v>
      </c>
      <c r="B148">
        <v>2013</v>
      </c>
      <c r="C148" t="s">
        <v>594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604</v>
      </c>
      <c r="B149">
        <v>2012</v>
      </c>
      <c r="C149" t="s">
        <v>594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604</v>
      </c>
      <c r="B150">
        <v>2011</v>
      </c>
      <c r="C150" t="s">
        <v>594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604</v>
      </c>
      <c r="B151">
        <v>2010</v>
      </c>
      <c r="C151" t="s">
        <v>594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604</v>
      </c>
      <c r="B152">
        <v>2009</v>
      </c>
      <c r="C152" t="s">
        <v>594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604</v>
      </c>
      <c r="B153">
        <v>2008</v>
      </c>
      <c r="C153" t="s">
        <v>594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604</v>
      </c>
      <c r="B154">
        <v>2007</v>
      </c>
      <c r="C154" t="s">
        <v>594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604</v>
      </c>
      <c r="B155">
        <v>2006</v>
      </c>
      <c r="C155" t="s">
        <v>594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604</v>
      </c>
      <c r="B156">
        <v>2005</v>
      </c>
      <c r="C156" t="s">
        <v>594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604</v>
      </c>
      <c r="B157">
        <v>2004</v>
      </c>
      <c r="C157" t="s">
        <v>594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604</v>
      </c>
      <c r="B158">
        <v>2003</v>
      </c>
      <c r="C158" t="s">
        <v>594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604</v>
      </c>
      <c r="B159">
        <v>2002</v>
      </c>
      <c r="C159" t="s">
        <v>594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604</v>
      </c>
      <c r="B160">
        <v>2001</v>
      </c>
      <c r="C160" t="s">
        <v>594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604</v>
      </c>
      <c r="B161">
        <v>2000</v>
      </c>
      <c r="C161" t="s">
        <v>594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605</v>
      </c>
      <c r="B162">
        <v>2015</v>
      </c>
      <c r="C162" t="s">
        <v>594</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605</v>
      </c>
      <c r="B163">
        <v>2014</v>
      </c>
      <c r="C163" t="s">
        <v>594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605</v>
      </c>
      <c r="B164">
        <v>2013</v>
      </c>
      <c r="C164" t="s">
        <v>594</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605</v>
      </c>
      <c r="B165">
        <v>2012</v>
      </c>
      <c r="C165" t="s">
        <v>594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605</v>
      </c>
      <c r="B166">
        <v>2011</v>
      </c>
      <c r="C166" t="s">
        <v>594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605</v>
      </c>
      <c r="B167">
        <v>2010</v>
      </c>
      <c r="C167" t="s">
        <v>594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605</v>
      </c>
      <c r="B168">
        <v>2009</v>
      </c>
      <c r="C168" t="s">
        <v>594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605</v>
      </c>
      <c r="B169">
        <v>2008</v>
      </c>
      <c r="C169" t="s">
        <v>594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605</v>
      </c>
      <c r="B170">
        <v>2007</v>
      </c>
      <c r="C170" t="s">
        <v>594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605</v>
      </c>
      <c r="B171">
        <v>2006</v>
      </c>
      <c r="C171" t="s">
        <v>594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605</v>
      </c>
      <c r="B172">
        <v>2005</v>
      </c>
      <c r="C172" t="s">
        <v>594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605</v>
      </c>
      <c r="B173">
        <v>2004</v>
      </c>
      <c r="C173" t="s">
        <v>594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605</v>
      </c>
      <c r="B174">
        <v>2003</v>
      </c>
      <c r="C174" t="s">
        <v>594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605</v>
      </c>
      <c r="B175">
        <v>2002</v>
      </c>
      <c r="C175" t="s">
        <v>594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605</v>
      </c>
      <c r="B176">
        <v>2001</v>
      </c>
      <c r="C176" t="s">
        <v>594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605</v>
      </c>
      <c r="B177">
        <v>2000</v>
      </c>
      <c r="C177" t="s">
        <v>594</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606</v>
      </c>
      <c r="B178">
        <v>2015</v>
      </c>
      <c r="C178" t="s">
        <v>594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606</v>
      </c>
      <c r="B179">
        <v>2014</v>
      </c>
      <c r="C179" t="s">
        <v>594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606</v>
      </c>
      <c r="B180">
        <v>2013</v>
      </c>
      <c r="C180" t="s">
        <v>594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606</v>
      </c>
      <c r="B181">
        <v>2012</v>
      </c>
      <c r="C181" t="s">
        <v>594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606</v>
      </c>
      <c r="B182">
        <v>2011</v>
      </c>
      <c r="C182" t="s">
        <v>594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606</v>
      </c>
      <c r="B183">
        <v>2010</v>
      </c>
      <c r="C183" t="s">
        <v>594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606</v>
      </c>
      <c r="B184">
        <v>2009</v>
      </c>
      <c r="C184" t="s">
        <v>594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606</v>
      </c>
      <c r="B185">
        <v>2008</v>
      </c>
      <c r="C185" t="s">
        <v>594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606</v>
      </c>
      <c r="B186">
        <v>2007</v>
      </c>
      <c r="C186" t="s">
        <v>594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606</v>
      </c>
      <c r="B187">
        <v>2006</v>
      </c>
      <c r="C187" t="s">
        <v>594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606</v>
      </c>
      <c r="B188">
        <v>2005</v>
      </c>
      <c r="C188" t="s">
        <v>594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606</v>
      </c>
      <c r="B189">
        <v>2004</v>
      </c>
      <c r="C189" t="s">
        <v>594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606</v>
      </c>
      <c r="B190">
        <v>2003</v>
      </c>
      <c r="C190" t="s">
        <v>594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606</v>
      </c>
      <c r="B191">
        <v>2002</v>
      </c>
      <c r="C191" t="s">
        <v>594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606</v>
      </c>
      <c r="B192">
        <v>2001</v>
      </c>
      <c r="C192" t="s">
        <v>594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606</v>
      </c>
      <c r="B193">
        <v>2000</v>
      </c>
      <c r="C193" t="s">
        <v>594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607</v>
      </c>
      <c r="B194">
        <v>2015</v>
      </c>
      <c r="C194" t="s">
        <v>594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607</v>
      </c>
      <c r="B195">
        <v>2014</v>
      </c>
      <c r="C195" t="s">
        <v>594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607</v>
      </c>
      <c r="B196">
        <v>2013</v>
      </c>
      <c r="C196" t="s">
        <v>594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607</v>
      </c>
      <c r="B197">
        <v>2012</v>
      </c>
      <c r="C197" t="s">
        <v>594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607</v>
      </c>
      <c r="B198">
        <v>2011</v>
      </c>
      <c r="C198" t="s">
        <v>594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607</v>
      </c>
      <c r="B199">
        <v>2010</v>
      </c>
      <c r="C199" t="s">
        <v>594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607</v>
      </c>
      <c r="B200">
        <v>2009</v>
      </c>
      <c r="C200" t="s">
        <v>594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607</v>
      </c>
      <c r="B201">
        <v>2008</v>
      </c>
      <c r="C201" t="s">
        <v>594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607</v>
      </c>
      <c r="B202">
        <v>2007</v>
      </c>
      <c r="C202" t="s">
        <v>594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607</v>
      </c>
      <c r="B203">
        <v>2006</v>
      </c>
      <c r="C203" t="s">
        <v>594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607</v>
      </c>
      <c r="B204">
        <v>2005</v>
      </c>
      <c r="C204" t="s">
        <v>594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607</v>
      </c>
      <c r="B205">
        <v>2004</v>
      </c>
      <c r="C205" t="s">
        <v>594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607</v>
      </c>
      <c r="B206">
        <v>2003</v>
      </c>
      <c r="C206" t="s">
        <v>594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607</v>
      </c>
      <c r="B207">
        <v>2002</v>
      </c>
      <c r="C207" t="s">
        <v>594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607</v>
      </c>
      <c r="B208">
        <v>2001</v>
      </c>
      <c r="C208" t="s">
        <v>594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607</v>
      </c>
      <c r="B209">
        <v>2000</v>
      </c>
      <c r="C209" t="s">
        <v>594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608</v>
      </c>
      <c r="B210">
        <v>2015</v>
      </c>
      <c r="C210" t="s">
        <v>594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608</v>
      </c>
      <c r="B211">
        <v>2014</v>
      </c>
      <c r="C211" t="s">
        <v>594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608</v>
      </c>
      <c r="B212">
        <v>2013</v>
      </c>
      <c r="C212" t="s">
        <v>594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608</v>
      </c>
      <c r="B213">
        <v>2012</v>
      </c>
      <c r="C213" t="s">
        <v>594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608</v>
      </c>
      <c r="B214">
        <v>2011</v>
      </c>
      <c r="C214" t="s">
        <v>594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608</v>
      </c>
      <c r="B215">
        <v>2010</v>
      </c>
      <c r="C215" t="s">
        <v>594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608</v>
      </c>
      <c r="B216">
        <v>2009</v>
      </c>
      <c r="C216" t="s">
        <v>594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608</v>
      </c>
      <c r="B217">
        <v>2008</v>
      </c>
      <c r="C217" t="s">
        <v>594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608</v>
      </c>
      <c r="B218">
        <v>2007</v>
      </c>
      <c r="C218" t="s">
        <v>594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608</v>
      </c>
      <c r="B219">
        <v>2006</v>
      </c>
      <c r="C219" t="s">
        <v>594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608</v>
      </c>
      <c r="B220">
        <v>2005</v>
      </c>
      <c r="C220" t="s">
        <v>594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608</v>
      </c>
      <c r="B221">
        <v>2004</v>
      </c>
      <c r="C221" t="s">
        <v>594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608</v>
      </c>
      <c r="B222">
        <v>2003</v>
      </c>
      <c r="C222" t="s">
        <v>594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608</v>
      </c>
      <c r="B223">
        <v>2002</v>
      </c>
      <c r="C223" t="s">
        <v>594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608</v>
      </c>
      <c r="B224">
        <v>2001</v>
      </c>
      <c r="C224" t="s">
        <v>594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608</v>
      </c>
      <c r="B225">
        <v>2000</v>
      </c>
      <c r="C225" t="s">
        <v>594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609</v>
      </c>
      <c r="B226">
        <v>2015</v>
      </c>
      <c r="C226" t="s">
        <v>594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609</v>
      </c>
      <c r="B227">
        <v>2014</v>
      </c>
      <c r="C227" t="s">
        <v>594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609</v>
      </c>
      <c r="B228">
        <v>2013</v>
      </c>
      <c r="C228" t="s">
        <v>594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609</v>
      </c>
      <c r="B229">
        <v>2012</v>
      </c>
      <c r="C229" t="s">
        <v>594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609</v>
      </c>
      <c r="B230">
        <v>2011</v>
      </c>
      <c r="C230" t="s">
        <v>594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609</v>
      </c>
      <c r="B231">
        <v>2010</v>
      </c>
      <c r="C231" t="s">
        <v>594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609</v>
      </c>
      <c r="B232">
        <v>2009</v>
      </c>
      <c r="C232" t="s">
        <v>594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609</v>
      </c>
      <c r="B233">
        <v>2008</v>
      </c>
      <c r="C233" t="s">
        <v>594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609</v>
      </c>
      <c r="B234">
        <v>2007</v>
      </c>
      <c r="C234" t="s">
        <v>594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609</v>
      </c>
      <c r="B235">
        <v>2006</v>
      </c>
      <c r="C235" t="s">
        <v>594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609</v>
      </c>
      <c r="B236">
        <v>2005</v>
      </c>
      <c r="C236" t="s">
        <v>594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609</v>
      </c>
      <c r="B237">
        <v>2004</v>
      </c>
      <c r="C237" t="s">
        <v>594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609</v>
      </c>
      <c r="B238">
        <v>2003</v>
      </c>
      <c r="C238" t="s">
        <v>594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609</v>
      </c>
      <c r="B239">
        <v>2002</v>
      </c>
      <c r="C239" t="s">
        <v>594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609</v>
      </c>
      <c r="B240">
        <v>2001</v>
      </c>
      <c r="C240" t="s">
        <v>594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609</v>
      </c>
      <c r="B241">
        <v>2000</v>
      </c>
      <c r="C241" t="s">
        <v>594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610</v>
      </c>
      <c r="B242">
        <v>2015</v>
      </c>
      <c r="C242" t="s">
        <v>602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610</v>
      </c>
      <c r="B243">
        <v>2014</v>
      </c>
      <c r="C243" t="s">
        <v>602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610</v>
      </c>
      <c r="B244">
        <v>2013</v>
      </c>
      <c r="C244" t="s">
        <v>602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610</v>
      </c>
      <c r="B245">
        <v>2012</v>
      </c>
      <c r="C245" t="s">
        <v>602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610</v>
      </c>
      <c r="B246">
        <v>2011</v>
      </c>
      <c r="C246" t="s">
        <v>602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610</v>
      </c>
      <c r="B247">
        <v>2010</v>
      </c>
      <c r="C247" t="s">
        <v>602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610</v>
      </c>
      <c r="B248">
        <v>2009</v>
      </c>
      <c r="C248" t="s">
        <v>602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610</v>
      </c>
      <c r="B249">
        <v>2008</v>
      </c>
      <c r="C249" t="s">
        <v>602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610</v>
      </c>
      <c r="B250">
        <v>2007</v>
      </c>
      <c r="C250" t="s">
        <v>602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610</v>
      </c>
      <c r="B251">
        <v>2006</v>
      </c>
      <c r="C251" t="s">
        <v>602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610</v>
      </c>
      <c r="B252">
        <v>2005</v>
      </c>
      <c r="C252" t="s">
        <v>602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610</v>
      </c>
      <c r="B253">
        <v>2004</v>
      </c>
      <c r="C253" t="s">
        <v>602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610</v>
      </c>
      <c r="B254">
        <v>2003</v>
      </c>
      <c r="C254" t="s">
        <v>602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610</v>
      </c>
      <c r="B255">
        <v>2002</v>
      </c>
      <c r="C255" t="s">
        <v>602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610</v>
      </c>
      <c r="B256">
        <v>2001</v>
      </c>
      <c r="C256" t="s">
        <v>602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610</v>
      </c>
      <c r="B257">
        <v>2000</v>
      </c>
      <c r="C257" t="s">
        <v>602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611</v>
      </c>
      <c r="B258">
        <v>2015</v>
      </c>
      <c r="C258" t="s">
        <v>594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611</v>
      </c>
      <c r="B259">
        <v>2014</v>
      </c>
      <c r="C259" t="s">
        <v>594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611</v>
      </c>
      <c r="B260">
        <v>2013</v>
      </c>
      <c r="C260" t="s">
        <v>594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611</v>
      </c>
      <c r="B261">
        <v>2012</v>
      </c>
      <c r="C261" t="s">
        <v>594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611</v>
      </c>
      <c r="B262">
        <v>2011</v>
      </c>
      <c r="C262" t="s">
        <v>594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611</v>
      </c>
      <c r="B263">
        <v>2010</v>
      </c>
      <c r="C263" t="s">
        <v>594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611</v>
      </c>
      <c r="B264">
        <v>2009</v>
      </c>
      <c r="C264" t="s">
        <v>594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611</v>
      </c>
      <c r="B265">
        <v>2008</v>
      </c>
      <c r="C265" t="s">
        <v>594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611</v>
      </c>
      <c r="B266">
        <v>2007</v>
      </c>
      <c r="C266" t="s">
        <v>594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611</v>
      </c>
      <c r="B267">
        <v>2006</v>
      </c>
      <c r="C267" t="s">
        <v>594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611</v>
      </c>
      <c r="B268">
        <v>2005</v>
      </c>
      <c r="C268" t="s">
        <v>594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611</v>
      </c>
      <c r="B269">
        <v>2004</v>
      </c>
      <c r="C269" t="s">
        <v>594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611</v>
      </c>
      <c r="B270">
        <v>2003</v>
      </c>
      <c r="C270" t="s">
        <v>594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611</v>
      </c>
      <c r="B271">
        <v>2002</v>
      </c>
      <c r="C271" t="s">
        <v>594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611</v>
      </c>
      <c r="B272">
        <v>2001</v>
      </c>
      <c r="C272" t="s">
        <v>594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611</v>
      </c>
      <c r="B273">
        <v>2000</v>
      </c>
      <c r="C273" t="s">
        <v>594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612</v>
      </c>
      <c r="B274">
        <v>2015</v>
      </c>
      <c r="C274" t="s">
        <v>594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612</v>
      </c>
      <c r="B275">
        <v>2014</v>
      </c>
      <c r="C275" t="s">
        <v>594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612</v>
      </c>
      <c r="B276">
        <v>2013</v>
      </c>
      <c r="C276" t="s">
        <v>594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612</v>
      </c>
      <c r="B277">
        <v>2012</v>
      </c>
      <c r="C277" t="s">
        <v>594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612</v>
      </c>
      <c r="B278">
        <v>2011</v>
      </c>
      <c r="C278" t="s">
        <v>594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612</v>
      </c>
      <c r="B279">
        <v>2010</v>
      </c>
      <c r="C279" t="s">
        <v>594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612</v>
      </c>
      <c r="B280">
        <v>2009</v>
      </c>
      <c r="C280" t="s">
        <v>594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612</v>
      </c>
      <c r="B281">
        <v>2008</v>
      </c>
      <c r="C281" t="s">
        <v>594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612</v>
      </c>
      <c r="B282">
        <v>2007</v>
      </c>
      <c r="C282" t="s">
        <v>594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612</v>
      </c>
      <c r="B283">
        <v>2006</v>
      </c>
      <c r="C283" t="s">
        <v>594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612</v>
      </c>
      <c r="B284">
        <v>2005</v>
      </c>
      <c r="C284" t="s">
        <v>594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612</v>
      </c>
      <c r="B285">
        <v>2004</v>
      </c>
      <c r="C285" t="s">
        <v>594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612</v>
      </c>
      <c r="B286">
        <v>2003</v>
      </c>
      <c r="C286" t="s">
        <v>594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612</v>
      </c>
      <c r="B287">
        <v>2002</v>
      </c>
      <c r="C287" t="s">
        <v>594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612</v>
      </c>
      <c r="B288">
        <v>2001</v>
      </c>
      <c r="C288" t="s">
        <v>594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612</v>
      </c>
      <c r="B289">
        <v>2000</v>
      </c>
      <c r="C289" t="s">
        <v>594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613</v>
      </c>
      <c r="B290">
        <v>2015</v>
      </c>
      <c r="C290" t="s">
        <v>594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613</v>
      </c>
      <c r="B291">
        <v>2014</v>
      </c>
      <c r="C291" t="s">
        <v>594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613</v>
      </c>
      <c r="B292">
        <v>2013</v>
      </c>
      <c r="C292" t="s">
        <v>594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613</v>
      </c>
      <c r="B293">
        <v>2012</v>
      </c>
      <c r="C293" t="s">
        <v>594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613</v>
      </c>
      <c r="B294">
        <v>2011</v>
      </c>
      <c r="C294" t="s">
        <v>594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613</v>
      </c>
      <c r="B295">
        <v>2010</v>
      </c>
      <c r="C295" t="s">
        <v>594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613</v>
      </c>
      <c r="B296">
        <v>2009</v>
      </c>
      <c r="C296" t="s">
        <v>594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613</v>
      </c>
      <c r="B297">
        <v>2008</v>
      </c>
      <c r="C297" t="s">
        <v>594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613</v>
      </c>
      <c r="B298">
        <v>2007</v>
      </c>
      <c r="C298" t="s">
        <v>594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613</v>
      </c>
      <c r="B299">
        <v>2006</v>
      </c>
      <c r="C299" t="s">
        <v>594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613</v>
      </c>
      <c r="B300">
        <v>2005</v>
      </c>
      <c r="C300" t="s">
        <v>594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613</v>
      </c>
      <c r="B301">
        <v>2004</v>
      </c>
      <c r="C301" t="s">
        <v>594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613</v>
      </c>
      <c r="B302">
        <v>2003</v>
      </c>
      <c r="C302" t="s">
        <v>594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613</v>
      </c>
      <c r="B303">
        <v>2002</v>
      </c>
      <c r="C303" t="s">
        <v>594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613</v>
      </c>
      <c r="B304">
        <v>2001</v>
      </c>
      <c r="C304" t="s">
        <v>594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613</v>
      </c>
      <c r="B305">
        <v>2000</v>
      </c>
      <c r="C305" t="s">
        <v>594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614</v>
      </c>
      <c r="B306">
        <v>2015</v>
      </c>
      <c r="C306" t="s">
        <v>594</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614</v>
      </c>
      <c r="B307">
        <v>2014</v>
      </c>
      <c r="C307" t="s">
        <v>594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614</v>
      </c>
      <c r="B308">
        <v>2013</v>
      </c>
      <c r="C308" t="s">
        <v>594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614</v>
      </c>
      <c r="B309">
        <v>2012</v>
      </c>
      <c r="C309" t="s">
        <v>594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614</v>
      </c>
      <c r="B310">
        <v>2011</v>
      </c>
      <c r="C310" t="s">
        <v>594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614</v>
      </c>
      <c r="B311">
        <v>2010</v>
      </c>
      <c r="C311" t="s">
        <v>594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614</v>
      </c>
      <c r="B312">
        <v>2009</v>
      </c>
      <c r="C312" t="s">
        <v>594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614</v>
      </c>
      <c r="B313">
        <v>2008</v>
      </c>
      <c r="C313" t="s">
        <v>594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614</v>
      </c>
      <c r="B314">
        <v>2007</v>
      </c>
      <c r="C314" t="s">
        <v>594</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614</v>
      </c>
      <c r="B315">
        <v>2006</v>
      </c>
      <c r="C315" t="s">
        <v>594</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614</v>
      </c>
      <c r="B316">
        <v>2005</v>
      </c>
      <c r="C316" t="s">
        <v>594</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614</v>
      </c>
      <c r="B317">
        <v>2004</v>
      </c>
      <c r="C317" t="s">
        <v>594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614</v>
      </c>
      <c r="B318">
        <v>2003</v>
      </c>
      <c r="C318" t="s">
        <v>594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614</v>
      </c>
      <c r="B319">
        <v>2002</v>
      </c>
      <c r="C319" t="s">
        <v>594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614</v>
      </c>
      <c r="B320">
        <v>2001</v>
      </c>
      <c r="C320" t="s">
        <v>594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614</v>
      </c>
      <c r="B321">
        <v>2000</v>
      </c>
      <c r="C321" t="s">
        <v>594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615</v>
      </c>
      <c r="B322">
        <v>2015</v>
      </c>
      <c r="C322" t="s">
        <v>594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615</v>
      </c>
      <c r="B323">
        <v>2014</v>
      </c>
      <c r="C323" t="s">
        <v>594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615</v>
      </c>
      <c r="B324">
        <v>2013</v>
      </c>
      <c r="C324" t="s">
        <v>594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615</v>
      </c>
      <c r="B325">
        <v>2012</v>
      </c>
      <c r="C325" t="s">
        <v>594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615</v>
      </c>
      <c r="B326">
        <v>2011</v>
      </c>
      <c r="C326" t="s">
        <v>594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615</v>
      </c>
      <c r="B327">
        <v>2010</v>
      </c>
      <c r="C327" t="s">
        <v>594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615</v>
      </c>
      <c r="B328">
        <v>2009</v>
      </c>
      <c r="C328" t="s">
        <v>594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615</v>
      </c>
      <c r="B329">
        <v>2008</v>
      </c>
      <c r="C329" t="s">
        <v>594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615</v>
      </c>
      <c r="B330">
        <v>2007</v>
      </c>
      <c r="C330" t="s">
        <v>594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615</v>
      </c>
      <c r="B331">
        <v>2006</v>
      </c>
      <c r="C331" t="s">
        <v>594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615</v>
      </c>
      <c r="B332">
        <v>2005</v>
      </c>
      <c r="C332" t="s">
        <v>594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615</v>
      </c>
      <c r="B333">
        <v>2004</v>
      </c>
      <c r="C333" t="s">
        <v>594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615</v>
      </c>
      <c r="B334">
        <v>2003</v>
      </c>
      <c r="C334" t="s">
        <v>594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615</v>
      </c>
      <c r="B335">
        <v>2002</v>
      </c>
      <c r="C335" t="s">
        <v>594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615</v>
      </c>
      <c r="B336">
        <v>2001</v>
      </c>
      <c r="C336" t="s">
        <v>594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615</v>
      </c>
      <c r="B337">
        <v>2000</v>
      </c>
      <c r="C337" t="s">
        <v>594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616</v>
      </c>
      <c r="B338">
        <v>2015</v>
      </c>
      <c r="C338" t="s">
        <v>594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616</v>
      </c>
      <c r="B339">
        <v>2014</v>
      </c>
      <c r="C339" t="s">
        <v>594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616</v>
      </c>
      <c r="B340">
        <v>2013</v>
      </c>
      <c r="C340" t="s">
        <v>594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616</v>
      </c>
      <c r="B341">
        <v>2012</v>
      </c>
      <c r="C341" t="s">
        <v>594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616</v>
      </c>
      <c r="B342">
        <v>2011</v>
      </c>
      <c r="C342" t="s">
        <v>594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616</v>
      </c>
      <c r="B343">
        <v>2010</v>
      </c>
      <c r="C343" t="s">
        <v>594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616</v>
      </c>
      <c r="B344">
        <v>2009</v>
      </c>
      <c r="C344" t="s">
        <v>594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616</v>
      </c>
      <c r="B345">
        <v>2008</v>
      </c>
      <c r="C345" t="s">
        <v>594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616</v>
      </c>
      <c r="B346">
        <v>2007</v>
      </c>
      <c r="C346" t="s">
        <v>594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616</v>
      </c>
      <c r="B347">
        <v>2006</v>
      </c>
      <c r="C347" t="s">
        <v>594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616</v>
      </c>
      <c r="B348">
        <v>2005</v>
      </c>
      <c r="C348" t="s">
        <v>594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616</v>
      </c>
      <c r="B349">
        <v>2004</v>
      </c>
      <c r="C349" t="s">
        <v>594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616</v>
      </c>
      <c r="B350">
        <v>2003</v>
      </c>
      <c r="C350" t="s">
        <v>594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616</v>
      </c>
      <c r="B351">
        <v>2002</v>
      </c>
      <c r="C351" t="s">
        <v>594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616</v>
      </c>
      <c r="B352">
        <v>2001</v>
      </c>
      <c r="C352" t="s">
        <v>594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616</v>
      </c>
      <c r="B353">
        <v>2000</v>
      </c>
      <c r="C353" t="s">
        <v>594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617</v>
      </c>
      <c r="B354">
        <v>2015</v>
      </c>
      <c r="C354" t="s">
        <v>594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617</v>
      </c>
      <c r="B355">
        <v>2014</v>
      </c>
      <c r="C355" t="s">
        <v>594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617</v>
      </c>
      <c r="B356">
        <v>2013</v>
      </c>
      <c r="C356" t="s">
        <v>594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617</v>
      </c>
      <c r="B357">
        <v>2012</v>
      </c>
      <c r="C357" t="s">
        <v>594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617</v>
      </c>
      <c r="B358">
        <v>2011</v>
      </c>
      <c r="C358" t="s">
        <v>594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617</v>
      </c>
      <c r="B359">
        <v>2010</v>
      </c>
      <c r="C359" t="s">
        <v>594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617</v>
      </c>
      <c r="B360">
        <v>2009</v>
      </c>
      <c r="C360" t="s">
        <v>594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617</v>
      </c>
      <c r="B361">
        <v>2008</v>
      </c>
      <c r="C361" t="s">
        <v>594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617</v>
      </c>
      <c r="B362">
        <v>2007</v>
      </c>
      <c r="C362" t="s">
        <v>594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617</v>
      </c>
      <c r="B363">
        <v>2006</v>
      </c>
      <c r="C363" t="s">
        <v>594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617</v>
      </c>
      <c r="B364">
        <v>2005</v>
      </c>
      <c r="C364" t="s">
        <v>594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617</v>
      </c>
      <c r="B365">
        <v>2004</v>
      </c>
      <c r="C365" t="s">
        <v>594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617</v>
      </c>
      <c r="B366">
        <v>2003</v>
      </c>
      <c r="C366" t="s">
        <v>594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617</v>
      </c>
      <c r="B367">
        <v>2002</v>
      </c>
      <c r="C367" t="s">
        <v>594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617</v>
      </c>
      <c r="B368">
        <v>2001</v>
      </c>
      <c r="C368" t="s">
        <v>594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617</v>
      </c>
      <c r="B369">
        <v>2000</v>
      </c>
      <c r="C369" t="s">
        <v>594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618</v>
      </c>
      <c r="B370">
        <v>2015</v>
      </c>
      <c r="C370" t="s">
        <v>594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618</v>
      </c>
      <c r="B371">
        <v>2014</v>
      </c>
      <c r="C371" t="s">
        <v>594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618</v>
      </c>
      <c r="B372">
        <v>2013</v>
      </c>
      <c r="C372" t="s">
        <v>594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618</v>
      </c>
      <c r="B373">
        <v>2012</v>
      </c>
      <c r="C373" t="s">
        <v>594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618</v>
      </c>
      <c r="B374">
        <v>2011</v>
      </c>
      <c r="C374" t="s">
        <v>594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618</v>
      </c>
      <c r="B375">
        <v>2010</v>
      </c>
      <c r="C375" t="s">
        <v>594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618</v>
      </c>
      <c r="B376">
        <v>2009</v>
      </c>
      <c r="C376" t="s">
        <v>594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618</v>
      </c>
      <c r="B377">
        <v>2008</v>
      </c>
      <c r="C377" t="s">
        <v>594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618</v>
      </c>
      <c r="B378">
        <v>2007</v>
      </c>
      <c r="C378" t="s">
        <v>594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618</v>
      </c>
      <c r="B379">
        <v>2006</v>
      </c>
      <c r="C379" t="s">
        <v>594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618</v>
      </c>
      <c r="B380">
        <v>2005</v>
      </c>
      <c r="C380" t="s">
        <v>594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618</v>
      </c>
      <c r="B381">
        <v>2004</v>
      </c>
      <c r="C381" t="s">
        <v>594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618</v>
      </c>
      <c r="B382">
        <v>2003</v>
      </c>
      <c r="C382" t="s">
        <v>594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618</v>
      </c>
      <c r="B383">
        <v>2002</v>
      </c>
      <c r="C383" t="s">
        <v>594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618</v>
      </c>
      <c r="B384">
        <v>2001</v>
      </c>
      <c r="C384" t="s">
        <v>594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618</v>
      </c>
      <c r="B385">
        <v>2000</v>
      </c>
      <c r="C385" t="s">
        <v>594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619</v>
      </c>
      <c r="B386">
        <v>2015</v>
      </c>
      <c r="C386" t="s">
        <v>602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619</v>
      </c>
      <c r="B387">
        <v>2014</v>
      </c>
      <c r="C387" t="s">
        <v>602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619</v>
      </c>
      <c r="B388">
        <v>2013</v>
      </c>
      <c r="C388" t="s">
        <v>602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619</v>
      </c>
      <c r="B389">
        <v>2012</v>
      </c>
      <c r="C389" t="s">
        <v>602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619</v>
      </c>
      <c r="B390">
        <v>2011</v>
      </c>
      <c r="C390" t="s">
        <v>602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619</v>
      </c>
      <c r="B391">
        <v>2010</v>
      </c>
      <c r="C391" t="s">
        <v>602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619</v>
      </c>
      <c r="B392">
        <v>2009</v>
      </c>
      <c r="C392" t="s">
        <v>602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619</v>
      </c>
      <c r="B393">
        <v>2008</v>
      </c>
      <c r="C393" t="s">
        <v>602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619</v>
      </c>
      <c r="B394">
        <v>2007</v>
      </c>
      <c r="C394" t="s">
        <v>602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619</v>
      </c>
      <c r="B395">
        <v>2006</v>
      </c>
      <c r="C395" t="s">
        <v>602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619</v>
      </c>
      <c r="B396">
        <v>2005</v>
      </c>
      <c r="C396" t="s">
        <v>602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619</v>
      </c>
      <c r="B397">
        <v>2004</v>
      </c>
      <c r="C397" t="s">
        <v>602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619</v>
      </c>
      <c r="B398">
        <v>2003</v>
      </c>
      <c r="C398" t="s">
        <v>602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619</v>
      </c>
      <c r="B399">
        <v>2002</v>
      </c>
      <c r="C399" t="s">
        <v>602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619</v>
      </c>
      <c r="B400">
        <v>2001</v>
      </c>
      <c r="C400" t="s">
        <v>602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619</v>
      </c>
      <c r="B401">
        <v>2000</v>
      </c>
      <c r="C401" t="s">
        <v>602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620</v>
      </c>
      <c r="B402">
        <v>2015</v>
      </c>
      <c r="C402" t="s">
        <v>594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620</v>
      </c>
      <c r="B403">
        <v>2014</v>
      </c>
      <c r="C403" t="s">
        <v>594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620</v>
      </c>
      <c r="B404">
        <v>2013</v>
      </c>
      <c r="C404" t="s">
        <v>594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620</v>
      </c>
      <c r="B405">
        <v>2012</v>
      </c>
      <c r="C405" t="s">
        <v>594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620</v>
      </c>
      <c r="B406">
        <v>2011</v>
      </c>
      <c r="C406" t="s">
        <v>594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620</v>
      </c>
      <c r="B407">
        <v>2010</v>
      </c>
      <c r="C407" t="s">
        <v>594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620</v>
      </c>
      <c r="B408">
        <v>2009</v>
      </c>
      <c r="C408" t="s">
        <v>594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620</v>
      </c>
      <c r="B409">
        <v>2008</v>
      </c>
      <c r="C409" t="s">
        <v>594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620</v>
      </c>
      <c r="B410">
        <v>2007</v>
      </c>
      <c r="C410" t="s">
        <v>594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620</v>
      </c>
      <c r="B411">
        <v>2006</v>
      </c>
      <c r="C411" t="s">
        <v>594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620</v>
      </c>
      <c r="B412">
        <v>2005</v>
      </c>
      <c r="C412" t="s">
        <v>594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620</v>
      </c>
      <c r="B413">
        <v>2004</v>
      </c>
      <c r="C413" t="s">
        <v>594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620</v>
      </c>
      <c r="B414">
        <v>2003</v>
      </c>
      <c r="C414" t="s">
        <v>594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620</v>
      </c>
      <c r="B415">
        <v>2002</v>
      </c>
      <c r="C415" t="s">
        <v>594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620</v>
      </c>
      <c r="B416">
        <v>2001</v>
      </c>
      <c r="C416" t="s">
        <v>594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620</v>
      </c>
      <c r="B417">
        <v>2000</v>
      </c>
      <c r="C417" t="s">
        <v>594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621</v>
      </c>
      <c r="B418">
        <v>2015</v>
      </c>
      <c r="C418" t="s">
        <v>594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621</v>
      </c>
      <c r="B419">
        <v>2014</v>
      </c>
      <c r="C419" t="s">
        <v>594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621</v>
      </c>
      <c r="B420">
        <v>2013</v>
      </c>
      <c r="C420" t="s">
        <v>594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621</v>
      </c>
      <c r="B421">
        <v>2012</v>
      </c>
      <c r="C421" t="s">
        <v>594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621</v>
      </c>
      <c r="B422">
        <v>2011</v>
      </c>
      <c r="C422" t="s">
        <v>594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621</v>
      </c>
      <c r="B423">
        <v>2010</v>
      </c>
      <c r="C423" t="s">
        <v>594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621</v>
      </c>
      <c r="B424">
        <v>2009</v>
      </c>
      <c r="C424" t="s">
        <v>594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621</v>
      </c>
      <c r="B425">
        <v>2008</v>
      </c>
      <c r="C425" t="s">
        <v>594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621</v>
      </c>
      <c r="B426">
        <v>2007</v>
      </c>
      <c r="C426" t="s">
        <v>594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621</v>
      </c>
      <c r="B427">
        <v>2006</v>
      </c>
      <c r="C427" t="s">
        <v>594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621</v>
      </c>
      <c r="B428">
        <v>2005</v>
      </c>
      <c r="C428" t="s">
        <v>594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621</v>
      </c>
      <c r="B429">
        <v>2004</v>
      </c>
      <c r="C429" t="s">
        <v>594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621</v>
      </c>
      <c r="B430">
        <v>2003</v>
      </c>
      <c r="C430" t="s">
        <v>594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621</v>
      </c>
      <c r="B431">
        <v>2002</v>
      </c>
      <c r="C431" t="s">
        <v>594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621</v>
      </c>
      <c r="B432">
        <v>2001</v>
      </c>
      <c r="C432" t="s">
        <v>594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621</v>
      </c>
      <c r="B433">
        <v>2000</v>
      </c>
      <c r="C433" t="s">
        <v>594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622</v>
      </c>
      <c r="B434">
        <v>2015</v>
      </c>
      <c r="C434" t="s">
        <v>594</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622</v>
      </c>
      <c r="B435">
        <v>2014</v>
      </c>
      <c r="C435" t="s">
        <v>594</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622</v>
      </c>
      <c r="B436">
        <v>2013</v>
      </c>
      <c r="C436" t="s">
        <v>594</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622</v>
      </c>
      <c r="B437">
        <v>2012</v>
      </c>
      <c r="C437" t="s">
        <v>594</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622</v>
      </c>
      <c r="B438">
        <v>2011</v>
      </c>
      <c r="C438" t="s">
        <v>594</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622</v>
      </c>
      <c r="B439">
        <v>2010</v>
      </c>
      <c r="C439" t="s">
        <v>594</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622</v>
      </c>
      <c r="B440">
        <v>2009</v>
      </c>
      <c r="C440" t="s">
        <v>594</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622</v>
      </c>
      <c r="B441">
        <v>2008</v>
      </c>
      <c r="C441" t="s">
        <v>594</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622</v>
      </c>
      <c r="B442">
        <v>2007</v>
      </c>
      <c r="C442" t="s">
        <v>594</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622</v>
      </c>
      <c r="B443">
        <v>2006</v>
      </c>
      <c r="C443" t="s">
        <v>594</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622</v>
      </c>
      <c r="B444">
        <v>2005</v>
      </c>
      <c r="C444" t="s">
        <v>594</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622</v>
      </c>
      <c r="B445">
        <v>2004</v>
      </c>
      <c r="C445" t="s">
        <v>594</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622</v>
      </c>
      <c r="B446">
        <v>2003</v>
      </c>
      <c r="C446" t="s">
        <v>594</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622</v>
      </c>
      <c r="B447">
        <v>2002</v>
      </c>
      <c r="C447" t="s">
        <v>594</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622</v>
      </c>
      <c r="B448">
        <v>2001</v>
      </c>
      <c r="C448" t="s">
        <v>594</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622</v>
      </c>
      <c r="B449">
        <v>2000</v>
      </c>
      <c r="C449" t="s">
        <v>594</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623</v>
      </c>
      <c r="B450">
        <v>2015</v>
      </c>
      <c r="C450" t="s">
        <v>594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623</v>
      </c>
      <c r="B451">
        <v>2014</v>
      </c>
      <c r="C451" t="s">
        <v>594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623</v>
      </c>
      <c r="B452">
        <v>2013</v>
      </c>
      <c r="C452" t="s">
        <v>594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623</v>
      </c>
      <c r="B453">
        <v>2012</v>
      </c>
      <c r="C453" t="s">
        <v>594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623</v>
      </c>
      <c r="B454">
        <v>2011</v>
      </c>
      <c r="C454" t="s">
        <v>594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623</v>
      </c>
      <c r="B455">
        <v>2010</v>
      </c>
      <c r="C455" t="s">
        <v>594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623</v>
      </c>
      <c r="B456">
        <v>2009</v>
      </c>
      <c r="C456" t="s">
        <v>594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623</v>
      </c>
      <c r="B457">
        <v>2008</v>
      </c>
      <c r="C457" t="s">
        <v>594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623</v>
      </c>
      <c r="B458">
        <v>2007</v>
      </c>
      <c r="C458" t="s">
        <v>594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623</v>
      </c>
      <c r="B459">
        <v>2006</v>
      </c>
      <c r="C459" t="s">
        <v>594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623</v>
      </c>
      <c r="B460">
        <v>2005</v>
      </c>
      <c r="C460" t="s">
        <v>594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623</v>
      </c>
      <c r="B461">
        <v>2004</v>
      </c>
      <c r="C461" t="s">
        <v>594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623</v>
      </c>
      <c r="B462">
        <v>2003</v>
      </c>
      <c r="C462" t="s">
        <v>594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623</v>
      </c>
      <c r="B463">
        <v>2002</v>
      </c>
      <c r="C463" t="s">
        <v>594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623</v>
      </c>
      <c r="B464">
        <v>2001</v>
      </c>
      <c r="C464" t="s">
        <v>594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623</v>
      </c>
      <c r="B465">
        <v>2000</v>
      </c>
      <c r="C465" t="s">
        <v>594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624</v>
      </c>
      <c r="B466">
        <v>2015</v>
      </c>
      <c r="C466" t="s">
        <v>594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624</v>
      </c>
      <c r="B467">
        <v>2014</v>
      </c>
      <c r="C467" t="s">
        <v>594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624</v>
      </c>
      <c r="B468">
        <v>2013</v>
      </c>
      <c r="C468" t="s">
        <v>594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624</v>
      </c>
      <c r="B469">
        <v>2012</v>
      </c>
      <c r="C469" t="s">
        <v>594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624</v>
      </c>
      <c r="B470">
        <v>2011</v>
      </c>
      <c r="C470" t="s">
        <v>594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624</v>
      </c>
      <c r="B471">
        <v>2010</v>
      </c>
      <c r="C471" t="s">
        <v>594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624</v>
      </c>
      <c r="B472">
        <v>2009</v>
      </c>
      <c r="C472" t="s">
        <v>594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624</v>
      </c>
      <c r="B473">
        <v>2008</v>
      </c>
      <c r="C473" t="s">
        <v>594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624</v>
      </c>
      <c r="B474">
        <v>2007</v>
      </c>
      <c r="C474" t="s">
        <v>594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624</v>
      </c>
      <c r="B475">
        <v>2006</v>
      </c>
      <c r="C475" t="s">
        <v>594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624</v>
      </c>
      <c r="B476">
        <v>2005</v>
      </c>
      <c r="C476" t="s">
        <v>594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624</v>
      </c>
      <c r="B477">
        <v>2004</v>
      </c>
      <c r="C477" t="s">
        <v>594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624</v>
      </c>
      <c r="B478">
        <v>2003</v>
      </c>
      <c r="C478" t="s">
        <v>594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624</v>
      </c>
      <c r="B479">
        <v>2002</v>
      </c>
      <c r="C479" t="s">
        <v>594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624</v>
      </c>
      <c r="B480">
        <v>2001</v>
      </c>
      <c r="C480" t="s">
        <v>594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624</v>
      </c>
      <c r="B481">
        <v>2000</v>
      </c>
      <c r="C481" t="s">
        <v>594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625</v>
      </c>
      <c r="B482">
        <v>2015</v>
      </c>
      <c r="C482" t="s">
        <v>594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625</v>
      </c>
      <c r="B483">
        <v>2014</v>
      </c>
      <c r="C483" t="s">
        <v>594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625</v>
      </c>
      <c r="B484">
        <v>2013</v>
      </c>
      <c r="C484" t="s">
        <v>594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625</v>
      </c>
      <c r="B485">
        <v>2012</v>
      </c>
      <c r="C485" t="s">
        <v>594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625</v>
      </c>
      <c r="B486">
        <v>2011</v>
      </c>
      <c r="C486" t="s">
        <v>594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625</v>
      </c>
      <c r="B487">
        <v>2010</v>
      </c>
      <c r="C487" t="s">
        <v>594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625</v>
      </c>
      <c r="B488">
        <v>2009</v>
      </c>
      <c r="C488" t="s">
        <v>594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625</v>
      </c>
      <c r="B489">
        <v>2008</v>
      </c>
      <c r="C489" t="s">
        <v>594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625</v>
      </c>
      <c r="B490">
        <v>2007</v>
      </c>
      <c r="C490" t="s">
        <v>594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625</v>
      </c>
      <c r="B491">
        <v>2006</v>
      </c>
      <c r="C491" t="s">
        <v>594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625</v>
      </c>
      <c r="B492">
        <v>2005</v>
      </c>
      <c r="C492" t="s">
        <v>594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625</v>
      </c>
      <c r="B493">
        <v>2004</v>
      </c>
      <c r="C493" t="s">
        <v>594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625</v>
      </c>
      <c r="B494">
        <v>2003</v>
      </c>
      <c r="C494" t="s">
        <v>594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625</v>
      </c>
      <c r="B495">
        <v>2002</v>
      </c>
      <c r="C495" t="s">
        <v>594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625</v>
      </c>
      <c r="B496">
        <v>2001</v>
      </c>
      <c r="C496" t="s">
        <v>594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625</v>
      </c>
      <c r="B497">
        <v>2000</v>
      </c>
      <c r="C497" t="s">
        <v>594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626</v>
      </c>
      <c r="B498">
        <v>2015</v>
      </c>
      <c r="C498" t="s">
        <v>594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626</v>
      </c>
      <c r="B499">
        <v>2014</v>
      </c>
      <c r="C499" t="s">
        <v>594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626</v>
      </c>
      <c r="B500">
        <v>2013</v>
      </c>
      <c r="C500" t="s">
        <v>594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626</v>
      </c>
      <c r="B501">
        <v>2012</v>
      </c>
      <c r="C501" t="s">
        <v>594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626</v>
      </c>
      <c r="B502">
        <v>2011</v>
      </c>
      <c r="C502" t="s">
        <v>594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626</v>
      </c>
      <c r="B503">
        <v>2010</v>
      </c>
      <c r="C503" t="s">
        <v>594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626</v>
      </c>
      <c r="B504">
        <v>2009</v>
      </c>
      <c r="C504" t="s">
        <v>594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626</v>
      </c>
      <c r="B505">
        <v>2008</v>
      </c>
      <c r="C505" t="s">
        <v>594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626</v>
      </c>
      <c r="B506">
        <v>2007</v>
      </c>
      <c r="C506" t="s">
        <v>594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626</v>
      </c>
      <c r="B507">
        <v>2006</v>
      </c>
      <c r="C507" t="s">
        <v>594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626</v>
      </c>
      <c r="B508">
        <v>2005</v>
      </c>
      <c r="C508" t="s">
        <v>594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626</v>
      </c>
      <c r="B509">
        <v>2004</v>
      </c>
      <c r="C509" t="s">
        <v>594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626</v>
      </c>
      <c r="B510">
        <v>2003</v>
      </c>
      <c r="C510" t="s">
        <v>594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626</v>
      </c>
      <c r="B511">
        <v>2002</v>
      </c>
      <c r="C511" t="s">
        <v>594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626</v>
      </c>
      <c r="B512">
        <v>2001</v>
      </c>
      <c r="C512" t="s">
        <v>594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626</v>
      </c>
      <c r="B513">
        <v>2000</v>
      </c>
      <c r="C513" t="s">
        <v>594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627</v>
      </c>
      <c r="B514">
        <v>2015</v>
      </c>
      <c r="C514" t="s">
        <v>594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627</v>
      </c>
      <c r="B515">
        <v>2014</v>
      </c>
      <c r="C515" t="s">
        <v>594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627</v>
      </c>
      <c r="B516">
        <v>2013</v>
      </c>
      <c r="C516" t="s">
        <v>594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627</v>
      </c>
      <c r="B517">
        <v>2012</v>
      </c>
      <c r="C517" t="s">
        <v>594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627</v>
      </c>
      <c r="B518">
        <v>2011</v>
      </c>
      <c r="C518" t="s">
        <v>594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627</v>
      </c>
      <c r="B519">
        <v>2010</v>
      </c>
      <c r="C519" t="s">
        <v>594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627</v>
      </c>
      <c r="B520">
        <v>2009</v>
      </c>
      <c r="C520" t="s">
        <v>594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627</v>
      </c>
      <c r="B521">
        <v>2008</v>
      </c>
      <c r="C521" t="s">
        <v>594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627</v>
      </c>
      <c r="B522">
        <v>2007</v>
      </c>
      <c r="C522" t="s">
        <v>594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627</v>
      </c>
      <c r="B523">
        <v>2006</v>
      </c>
      <c r="C523" t="s">
        <v>594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627</v>
      </c>
      <c r="B524">
        <v>2005</v>
      </c>
      <c r="C524" t="s">
        <v>594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627</v>
      </c>
      <c r="B525">
        <v>2004</v>
      </c>
      <c r="C525" t="s">
        <v>594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627</v>
      </c>
      <c r="B526">
        <v>2003</v>
      </c>
      <c r="C526" t="s">
        <v>594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627</v>
      </c>
      <c r="B527">
        <v>2002</v>
      </c>
      <c r="C527" t="s">
        <v>594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627</v>
      </c>
      <c r="B528">
        <v>2001</v>
      </c>
      <c r="C528" t="s">
        <v>594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627</v>
      </c>
      <c r="B529">
        <v>2000</v>
      </c>
      <c r="C529" t="s">
        <v>594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628</v>
      </c>
      <c r="B530">
        <v>2015</v>
      </c>
      <c r="C530" t="s">
        <v>594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628</v>
      </c>
      <c r="B531">
        <v>2014</v>
      </c>
      <c r="C531" t="s">
        <v>594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628</v>
      </c>
      <c r="B532">
        <v>2013</v>
      </c>
      <c r="C532" t="s">
        <v>594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628</v>
      </c>
      <c r="B533">
        <v>2012</v>
      </c>
      <c r="C533" t="s">
        <v>594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628</v>
      </c>
      <c r="B534">
        <v>2011</v>
      </c>
      <c r="C534" t="s">
        <v>594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628</v>
      </c>
      <c r="B535">
        <v>2010</v>
      </c>
      <c r="C535" t="s">
        <v>594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628</v>
      </c>
      <c r="B536">
        <v>2009</v>
      </c>
      <c r="C536" t="s">
        <v>594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628</v>
      </c>
      <c r="B537">
        <v>2008</v>
      </c>
      <c r="C537" t="s">
        <v>594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628</v>
      </c>
      <c r="B538">
        <v>2007</v>
      </c>
      <c r="C538" t="s">
        <v>594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628</v>
      </c>
      <c r="B539">
        <v>2006</v>
      </c>
      <c r="C539" t="s">
        <v>594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628</v>
      </c>
      <c r="B540">
        <v>2005</v>
      </c>
      <c r="C540" t="s">
        <v>594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628</v>
      </c>
      <c r="B541">
        <v>2004</v>
      </c>
      <c r="C541" t="s">
        <v>594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628</v>
      </c>
      <c r="B542">
        <v>2003</v>
      </c>
      <c r="C542" t="s">
        <v>594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628</v>
      </c>
      <c r="B543">
        <v>2002</v>
      </c>
      <c r="C543" t="s">
        <v>594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628</v>
      </c>
      <c r="B544">
        <v>2001</v>
      </c>
      <c r="C544" t="s">
        <v>594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628</v>
      </c>
      <c r="B545">
        <v>2000</v>
      </c>
      <c r="C545" t="s">
        <v>594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629</v>
      </c>
      <c r="B546">
        <v>2015</v>
      </c>
      <c r="C546" t="s">
        <v>594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629</v>
      </c>
      <c r="B547">
        <v>2014</v>
      </c>
      <c r="C547" t="s">
        <v>594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629</v>
      </c>
      <c r="B548">
        <v>2013</v>
      </c>
      <c r="C548" t="s">
        <v>594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629</v>
      </c>
      <c r="B549">
        <v>2012</v>
      </c>
      <c r="C549" t="s">
        <v>594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629</v>
      </c>
      <c r="B550">
        <v>2011</v>
      </c>
      <c r="C550" t="s">
        <v>594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629</v>
      </c>
      <c r="B551">
        <v>2010</v>
      </c>
      <c r="C551" t="s">
        <v>594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629</v>
      </c>
      <c r="B552">
        <v>2009</v>
      </c>
      <c r="C552" t="s">
        <v>594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629</v>
      </c>
      <c r="B553">
        <v>2008</v>
      </c>
      <c r="C553" t="s">
        <v>594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629</v>
      </c>
      <c r="B554">
        <v>2007</v>
      </c>
      <c r="C554" t="s">
        <v>594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629</v>
      </c>
      <c r="B555">
        <v>2006</v>
      </c>
      <c r="C555" t="s">
        <v>594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629</v>
      </c>
      <c r="B556">
        <v>2005</v>
      </c>
      <c r="C556" t="s">
        <v>594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629</v>
      </c>
      <c r="B557">
        <v>2004</v>
      </c>
      <c r="C557" t="s">
        <v>594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629</v>
      </c>
      <c r="B558">
        <v>2003</v>
      </c>
      <c r="C558" t="s">
        <v>594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629</v>
      </c>
      <c r="B559">
        <v>2002</v>
      </c>
      <c r="C559" t="s">
        <v>594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629</v>
      </c>
      <c r="B560">
        <v>2001</v>
      </c>
      <c r="C560" t="s">
        <v>594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629</v>
      </c>
      <c r="B561">
        <v>2000</v>
      </c>
      <c r="C561" t="s">
        <v>594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630</v>
      </c>
      <c r="B562">
        <v>2015</v>
      </c>
      <c r="C562" t="s">
        <v>594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630</v>
      </c>
      <c r="B563">
        <v>2014</v>
      </c>
      <c r="C563" t="s">
        <v>594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630</v>
      </c>
      <c r="B564">
        <v>2013</v>
      </c>
      <c r="C564" t="s">
        <v>594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630</v>
      </c>
      <c r="B565">
        <v>2012</v>
      </c>
      <c r="C565" t="s">
        <v>594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630</v>
      </c>
      <c r="B566">
        <v>2011</v>
      </c>
      <c r="C566" t="s">
        <v>594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630</v>
      </c>
      <c r="B567">
        <v>2010</v>
      </c>
      <c r="C567" t="s">
        <v>594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630</v>
      </c>
      <c r="B568">
        <v>2009</v>
      </c>
      <c r="C568" t="s">
        <v>594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630</v>
      </c>
      <c r="B569">
        <v>2008</v>
      </c>
      <c r="C569" t="s">
        <v>594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630</v>
      </c>
      <c r="B570">
        <v>2007</v>
      </c>
      <c r="C570" t="s">
        <v>594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630</v>
      </c>
      <c r="B571">
        <v>2006</v>
      </c>
      <c r="C571" t="s">
        <v>594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630</v>
      </c>
      <c r="B572">
        <v>2005</v>
      </c>
      <c r="C572" t="s">
        <v>594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630</v>
      </c>
      <c r="B573">
        <v>2004</v>
      </c>
      <c r="C573" t="s">
        <v>594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630</v>
      </c>
      <c r="B574">
        <v>2003</v>
      </c>
      <c r="C574" t="s">
        <v>594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630</v>
      </c>
      <c r="B575">
        <v>2002</v>
      </c>
      <c r="C575" t="s">
        <v>594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630</v>
      </c>
      <c r="B576">
        <v>2001</v>
      </c>
      <c r="C576" t="s">
        <v>594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630</v>
      </c>
      <c r="B577">
        <v>2000</v>
      </c>
      <c r="C577" t="s">
        <v>594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631</v>
      </c>
      <c r="B578">
        <v>2015</v>
      </c>
      <c r="C578" t="s">
        <v>594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631</v>
      </c>
      <c r="B579">
        <v>2014</v>
      </c>
      <c r="C579" t="s">
        <v>594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631</v>
      </c>
      <c r="B580">
        <v>2013</v>
      </c>
      <c r="C580" t="s">
        <v>594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631</v>
      </c>
      <c r="B581">
        <v>2012</v>
      </c>
      <c r="C581" t="s">
        <v>594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631</v>
      </c>
      <c r="B582">
        <v>2011</v>
      </c>
      <c r="C582" t="s">
        <v>594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631</v>
      </c>
      <c r="B583">
        <v>2010</v>
      </c>
      <c r="C583" t="s">
        <v>594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631</v>
      </c>
      <c r="B584">
        <v>2009</v>
      </c>
      <c r="C584" t="s">
        <v>594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631</v>
      </c>
      <c r="B585">
        <v>2008</v>
      </c>
      <c r="C585" t="s">
        <v>594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631</v>
      </c>
      <c r="B586">
        <v>2007</v>
      </c>
      <c r="C586" t="s">
        <v>594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631</v>
      </c>
      <c r="B587">
        <v>2006</v>
      </c>
      <c r="C587" t="s">
        <v>594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631</v>
      </c>
      <c r="B588">
        <v>2005</v>
      </c>
      <c r="C588" t="s">
        <v>594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631</v>
      </c>
      <c r="B589">
        <v>2004</v>
      </c>
      <c r="C589" t="s">
        <v>594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631</v>
      </c>
      <c r="B590">
        <v>2003</v>
      </c>
      <c r="C590" t="s">
        <v>594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631</v>
      </c>
      <c r="B591">
        <v>2002</v>
      </c>
      <c r="C591" t="s">
        <v>594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631</v>
      </c>
      <c r="B592">
        <v>2001</v>
      </c>
      <c r="C592" t="s">
        <v>594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631</v>
      </c>
      <c r="B593">
        <v>2000</v>
      </c>
      <c r="C593" t="s">
        <v>594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632</v>
      </c>
      <c r="B594">
        <v>2015</v>
      </c>
      <c r="C594" t="s">
        <v>594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632</v>
      </c>
      <c r="B595">
        <v>2014</v>
      </c>
      <c r="C595" t="s">
        <v>594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632</v>
      </c>
      <c r="B596">
        <v>2013</v>
      </c>
      <c r="C596" t="s">
        <v>594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632</v>
      </c>
      <c r="B597">
        <v>2012</v>
      </c>
      <c r="C597" t="s">
        <v>594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632</v>
      </c>
      <c r="B598">
        <v>2011</v>
      </c>
      <c r="C598" t="s">
        <v>594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632</v>
      </c>
      <c r="B599">
        <v>2010</v>
      </c>
      <c r="C599" t="s">
        <v>594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632</v>
      </c>
      <c r="B600">
        <v>2009</v>
      </c>
      <c r="C600" t="s">
        <v>594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632</v>
      </c>
      <c r="B601">
        <v>2008</v>
      </c>
      <c r="C601" t="s">
        <v>594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632</v>
      </c>
      <c r="B602">
        <v>2007</v>
      </c>
      <c r="C602" t="s">
        <v>594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632</v>
      </c>
      <c r="B603">
        <v>2006</v>
      </c>
      <c r="C603" t="s">
        <v>594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632</v>
      </c>
      <c r="B604">
        <v>2005</v>
      </c>
      <c r="C604" t="s">
        <v>594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632</v>
      </c>
      <c r="B605">
        <v>2004</v>
      </c>
      <c r="C605" t="s">
        <v>594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632</v>
      </c>
      <c r="B606">
        <v>2003</v>
      </c>
      <c r="C606" t="s">
        <v>594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632</v>
      </c>
      <c r="B607">
        <v>2002</v>
      </c>
      <c r="C607" t="s">
        <v>594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632</v>
      </c>
      <c r="B608">
        <v>2001</v>
      </c>
      <c r="C608" t="s">
        <v>594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632</v>
      </c>
      <c r="B609">
        <v>2000</v>
      </c>
      <c r="C609" t="s">
        <v>594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633</v>
      </c>
      <c r="B610">
        <v>2015</v>
      </c>
      <c r="C610" t="s">
        <v>594</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633</v>
      </c>
      <c r="B611">
        <v>2014</v>
      </c>
      <c r="C611" t="s">
        <v>594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633</v>
      </c>
      <c r="B612">
        <v>2013</v>
      </c>
      <c r="C612" t="s">
        <v>594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633</v>
      </c>
      <c r="B613">
        <v>2012</v>
      </c>
      <c r="C613" t="s">
        <v>594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633</v>
      </c>
      <c r="B614">
        <v>2011</v>
      </c>
      <c r="C614" t="s">
        <v>594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633</v>
      </c>
      <c r="B615">
        <v>2010</v>
      </c>
      <c r="C615" t="s">
        <v>594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633</v>
      </c>
      <c r="B616">
        <v>2009</v>
      </c>
      <c r="C616" t="s">
        <v>594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633</v>
      </c>
      <c r="B617">
        <v>2008</v>
      </c>
      <c r="C617" t="s">
        <v>594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633</v>
      </c>
      <c r="B618">
        <v>2007</v>
      </c>
      <c r="C618" t="s">
        <v>594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633</v>
      </c>
      <c r="B619">
        <v>2006</v>
      </c>
      <c r="C619" t="s">
        <v>594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633</v>
      </c>
      <c r="B620">
        <v>2005</v>
      </c>
      <c r="C620" t="s">
        <v>594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633</v>
      </c>
      <c r="B621">
        <v>2004</v>
      </c>
      <c r="C621" t="s">
        <v>594</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633</v>
      </c>
      <c r="B622">
        <v>2003</v>
      </c>
      <c r="C622" t="s">
        <v>594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633</v>
      </c>
      <c r="B623">
        <v>2002</v>
      </c>
      <c r="C623" t="s">
        <v>594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633</v>
      </c>
      <c r="B624">
        <v>2001</v>
      </c>
      <c r="C624" t="s">
        <v>594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633</v>
      </c>
      <c r="B625">
        <v>2000</v>
      </c>
      <c r="C625" t="s">
        <v>594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634</v>
      </c>
      <c r="B626">
        <v>2013</v>
      </c>
      <c r="C626" t="s">
        <v>594</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635</v>
      </c>
      <c r="B627">
        <v>2015</v>
      </c>
      <c r="C627" t="s">
        <v>594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635</v>
      </c>
      <c r="B628">
        <v>2014</v>
      </c>
      <c r="C628" t="s">
        <v>594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635</v>
      </c>
      <c r="B629">
        <v>2013</v>
      </c>
      <c r="C629" t="s">
        <v>594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635</v>
      </c>
      <c r="B630">
        <v>2012</v>
      </c>
      <c r="C630" t="s">
        <v>594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635</v>
      </c>
      <c r="B631">
        <v>2011</v>
      </c>
      <c r="C631" t="s">
        <v>594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635</v>
      </c>
      <c r="B632">
        <v>2010</v>
      </c>
      <c r="C632" t="s">
        <v>594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635</v>
      </c>
      <c r="B633">
        <v>2009</v>
      </c>
      <c r="C633" t="s">
        <v>594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635</v>
      </c>
      <c r="B634">
        <v>2008</v>
      </c>
      <c r="C634" t="s">
        <v>594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635</v>
      </c>
      <c r="B635">
        <v>2007</v>
      </c>
      <c r="C635" t="s">
        <v>594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635</v>
      </c>
      <c r="B636">
        <v>2006</v>
      </c>
      <c r="C636" t="s">
        <v>594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635</v>
      </c>
      <c r="B637">
        <v>2005</v>
      </c>
      <c r="C637" t="s">
        <v>594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635</v>
      </c>
      <c r="B638">
        <v>2004</v>
      </c>
      <c r="C638" t="s">
        <v>594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635</v>
      </c>
      <c r="B639">
        <v>2003</v>
      </c>
      <c r="C639" t="s">
        <v>594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635</v>
      </c>
      <c r="B640">
        <v>2002</v>
      </c>
      <c r="C640" t="s">
        <v>594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635</v>
      </c>
      <c r="B641">
        <v>2001</v>
      </c>
      <c r="C641" t="s">
        <v>594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635</v>
      </c>
      <c r="B642">
        <v>2000</v>
      </c>
      <c r="C642" t="s">
        <v>594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636</v>
      </c>
      <c r="B643">
        <v>2015</v>
      </c>
      <c r="C643" t="s">
        <v>602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636</v>
      </c>
      <c r="B644">
        <v>2014</v>
      </c>
      <c r="C644" t="s">
        <v>602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636</v>
      </c>
      <c r="B645">
        <v>2013</v>
      </c>
      <c r="C645" t="s">
        <v>602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636</v>
      </c>
      <c r="B646">
        <v>2012</v>
      </c>
      <c r="C646" t="s">
        <v>602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636</v>
      </c>
      <c r="B647">
        <v>2011</v>
      </c>
      <c r="C647" t="s">
        <v>602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636</v>
      </c>
      <c r="B648">
        <v>2010</v>
      </c>
      <c r="C648" t="s">
        <v>602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636</v>
      </c>
      <c r="B649">
        <v>2009</v>
      </c>
      <c r="C649" t="s">
        <v>602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636</v>
      </c>
      <c r="B650">
        <v>2008</v>
      </c>
      <c r="C650" t="s">
        <v>602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636</v>
      </c>
      <c r="B651">
        <v>2007</v>
      </c>
      <c r="C651" t="s">
        <v>602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636</v>
      </c>
      <c r="B652">
        <v>2006</v>
      </c>
      <c r="C652" t="s">
        <v>602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636</v>
      </c>
      <c r="B653">
        <v>2005</v>
      </c>
      <c r="C653" t="s">
        <v>602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636</v>
      </c>
      <c r="B654">
        <v>2004</v>
      </c>
      <c r="C654" t="s">
        <v>602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636</v>
      </c>
      <c r="B655">
        <v>2003</v>
      </c>
      <c r="C655" t="s">
        <v>602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636</v>
      </c>
      <c r="B656">
        <v>2002</v>
      </c>
      <c r="C656" t="s">
        <v>602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636</v>
      </c>
      <c r="B657">
        <v>2001</v>
      </c>
      <c r="C657" t="s">
        <v>602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636</v>
      </c>
      <c r="B658">
        <v>2000</v>
      </c>
      <c r="C658" t="s">
        <v>602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637</v>
      </c>
      <c r="B659">
        <v>2015</v>
      </c>
      <c r="C659" t="s">
        <v>594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637</v>
      </c>
      <c r="B660">
        <v>2014</v>
      </c>
      <c r="C660" t="s">
        <v>594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637</v>
      </c>
      <c r="B661">
        <v>2013</v>
      </c>
      <c r="C661" t="s">
        <v>594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637</v>
      </c>
      <c r="B662">
        <v>2012</v>
      </c>
      <c r="C662" t="s">
        <v>594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637</v>
      </c>
      <c r="B663">
        <v>2011</v>
      </c>
      <c r="C663" t="s">
        <v>594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637</v>
      </c>
      <c r="B664">
        <v>2010</v>
      </c>
      <c r="C664" t="s">
        <v>594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637</v>
      </c>
      <c r="B665">
        <v>2009</v>
      </c>
      <c r="C665" t="s">
        <v>594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637</v>
      </c>
      <c r="B666">
        <v>2008</v>
      </c>
      <c r="C666" t="s">
        <v>594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637</v>
      </c>
      <c r="B667">
        <v>2007</v>
      </c>
      <c r="C667" t="s">
        <v>594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637</v>
      </c>
      <c r="B668">
        <v>2006</v>
      </c>
      <c r="C668" t="s">
        <v>594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637</v>
      </c>
      <c r="B669">
        <v>2005</v>
      </c>
      <c r="C669" t="s">
        <v>594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637</v>
      </c>
      <c r="B670">
        <v>2004</v>
      </c>
      <c r="C670" t="s">
        <v>594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637</v>
      </c>
      <c r="B671">
        <v>2003</v>
      </c>
      <c r="C671" t="s">
        <v>594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637</v>
      </c>
      <c r="B672">
        <v>2002</v>
      </c>
      <c r="C672" t="s">
        <v>594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637</v>
      </c>
      <c r="B673">
        <v>2001</v>
      </c>
      <c r="C673" t="s">
        <v>594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637</v>
      </c>
      <c r="B674">
        <v>2000</v>
      </c>
      <c r="C674" t="s">
        <v>594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638</v>
      </c>
      <c r="B675">
        <v>2015</v>
      </c>
      <c r="C675" t="s">
        <v>602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638</v>
      </c>
      <c r="B676">
        <v>2014</v>
      </c>
      <c r="C676" t="s">
        <v>602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638</v>
      </c>
      <c r="B677">
        <v>2013</v>
      </c>
      <c r="C677" t="s">
        <v>602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638</v>
      </c>
      <c r="B678">
        <v>2012</v>
      </c>
      <c r="C678" t="s">
        <v>602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638</v>
      </c>
      <c r="B679">
        <v>2011</v>
      </c>
      <c r="C679" t="s">
        <v>602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638</v>
      </c>
      <c r="B680">
        <v>2010</v>
      </c>
      <c r="C680" t="s">
        <v>602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638</v>
      </c>
      <c r="B681">
        <v>2009</v>
      </c>
      <c r="C681" t="s">
        <v>602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638</v>
      </c>
      <c r="B682">
        <v>2008</v>
      </c>
      <c r="C682" t="s">
        <v>602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638</v>
      </c>
      <c r="B683">
        <v>2007</v>
      </c>
      <c r="C683" t="s">
        <v>602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638</v>
      </c>
      <c r="B684">
        <v>2006</v>
      </c>
      <c r="C684" t="s">
        <v>602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638</v>
      </c>
      <c r="B685">
        <v>2005</v>
      </c>
      <c r="C685" t="s">
        <v>602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638</v>
      </c>
      <c r="B686">
        <v>2004</v>
      </c>
      <c r="C686" t="s">
        <v>602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638</v>
      </c>
      <c r="B687">
        <v>2003</v>
      </c>
      <c r="C687" t="s">
        <v>602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638</v>
      </c>
      <c r="B688">
        <v>2002</v>
      </c>
      <c r="C688" t="s">
        <v>602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638</v>
      </c>
      <c r="B689">
        <v>2001</v>
      </c>
      <c r="C689" t="s">
        <v>602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638</v>
      </c>
      <c r="B690">
        <v>2000</v>
      </c>
      <c r="C690" t="s">
        <v>602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639</v>
      </c>
      <c r="B691">
        <v>2015</v>
      </c>
      <c r="C691" t="s">
        <v>602</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639</v>
      </c>
      <c r="B692">
        <v>2014</v>
      </c>
      <c r="C692" t="s">
        <v>602</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639</v>
      </c>
      <c r="B693">
        <v>2013</v>
      </c>
      <c r="C693" t="s">
        <v>602</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639</v>
      </c>
      <c r="B694">
        <v>2012</v>
      </c>
      <c r="C694" t="s">
        <v>602</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639</v>
      </c>
      <c r="B695">
        <v>2011</v>
      </c>
      <c r="C695" t="s">
        <v>602</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639</v>
      </c>
      <c r="B696">
        <v>2010</v>
      </c>
      <c r="C696" t="s">
        <v>602</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639</v>
      </c>
      <c r="B697">
        <v>2009</v>
      </c>
      <c r="C697" t="s">
        <v>602</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639</v>
      </c>
      <c r="B698">
        <v>2008</v>
      </c>
      <c r="C698" t="s">
        <v>602</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639</v>
      </c>
      <c r="B699">
        <v>2007</v>
      </c>
      <c r="C699" t="s">
        <v>602</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639</v>
      </c>
      <c r="B700">
        <v>2006</v>
      </c>
      <c r="C700" t="s">
        <v>602</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639</v>
      </c>
      <c r="B701">
        <v>2005</v>
      </c>
      <c r="C701" t="s">
        <v>602</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639</v>
      </c>
      <c r="B702">
        <v>2004</v>
      </c>
      <c r="C702" t="s">
        <v>602</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639</v>
      </c>
      <c r="B703">
        <v>2003</v>
      </c>
      <c r="C703" t="s">
        <v>602</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639</v>
      </c>
      <c r="B704">
        <v>2002</v>
      </c>
      <c r="C704" t="s">
        <v>602</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639</v>
      </c>
      <c r="B705">
        <v>2001</v>
      </c>
      <c r="C705" t="s">
        <v>602</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639</v>
      </c>
      <c r="B706">
        <v>2000</v>
      </c>
      <c r="C706" t="s">
        <v>602</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640</v>
      </c>
      <c r="B707">
        <v>2015</v>
      </c>
      <c r="C707" t="s">
        <v>594</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640</v>
      </c>
      <c r="B708">
        <v>2014</v>
      </c>
      <c r="C708" t="s">
        <v>594</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640</v>
      </c>
      <c r="B709">
        <v>2013</v>
      </c>
      <c r="C709" t="s">
        <v>594</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640</v>
      </c>
      <c r="B710">
        <v>2012</v>
      </c>
      <c r="C710" t="s">
        <v>594</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640</v>
      </c>
      <c r="B711">
        <v>2011</v>
      </c>
      <c r="C711" t="s">
        <v>594</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640</v>
      </c>
      <c r="B712">
        <v>2010</v>
      </c>
      <c r="C712" t="s">
        <v>594</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640</v>
      </c>
      <c r="B713">
        <v>2009</v>
      </c>
      <c r="C713" t="s">
        <v>594</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640</v>
      </c>
      <c r="B714">
        <v>2008</v>
      </c>
      <c r="C714" t="s">
        <v>594</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640</v>
      </c>
      <c r="B715">
        <v>2007</v>
      </c>
      <c r="C715" t="s">
        <v>594</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640</v>
      </c>
      <c r="B716">
        <v>2006</v>
      </c>
      <c r="C716" t="s">
        <v>594</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640</v>
      </c>
      <c r="B717">
        <v>2005</v>
      </c>
      <c r="C717" t="s">
        <v>594</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640</v>
      </c>
      <c r="B718">
        <v>2004</v>
      </c>
      <c r="C718" t="s">
        <v>594</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640</v>
      </c>
      <c r="B719">
        <v>2003</v>
      </c>
      <c r="C719" t="s">
        <v>594</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640</v>
      </c>
      <c r="B720">
        <v>2002</v>
      </c>
      <c r="C720" t="s">
        <v>594</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640</v>
      </c>
      <c r="B721">
        <v>2001</v>
      </c>
      <c r="C721" t="s">
        <v>594</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640</v>
      </c>
      <c r="B722">
        <v>2000</v>
      </c>
      <c r="C722" t="s">
        <v>594</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641</v>
      </c>
      <c r="B723">
        <v>2015</v>
      </c>
      <c r="C723" t="s">
        <v>594</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641</v>
      </c>
      <c r="B724">
        <v>2014</v>
      </c>
      <c r="C724" t="s">
        <v>594</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641</v>
      </c>
      <c r="B725">
        <v>2013</v>
      </c>
      <c r="C725" t="s">
        <v>594</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641</v>
      </c>
      <c r="B726">
        <v>2012</v>
      </c>
      <c r="C726" t="s">
        <v>594</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641</v>
      </c>
      <c r="B727">
        <v>2011</v>
      </c>
      <c r="C727" t="s">
        <v>594</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641</v>
      </c>
      <c r="B728">
        <v>2010</v>
      </c>
      <c r="C728" t="s">
        <v>594</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641</v>
      </c>
      <c r="B729">
        <v>2009</v>
      </c>
      <c r="C729" t="s">
        <v>594</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641</v>
      </c>
      <c r="B730">
        <v>2008</v>
      </c>
      <c r="C730" t="s">
        <v>594</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641</v>
      </c>
      <c r="B731">
        <v>2007</v>
      </c>
      <c r="C731" t="s">
        <v>594</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641</v>
      </c>
      <c r="B732">
        <v>2006</v>
      </c>
      <c r="C732" t="s">
        <v>594</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641</v>
      </c>
      <c r="B733">
        <v>2005</v>
      </c>
      <c r="C733" t="s">
        <v>594</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641</v>
      </c>
      <c r="B734">
        <v>2004</v>
      </c>
      <c r="C734" t="s">
        <v>594</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641</v>
      </c>
      <c r="B735">
        <v>2003</v>
      </c>
      <c r="C735" t="s">
        <v>594</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641</v>
      </c>
      <c r="B736">
        <v>2002</v>
      </c>
      <c r="C736" t="s">
        <v>594</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641</v>
      </c>
      <c r="B737">
        <v>2001</v>
      </c>
      <c r="C737" t="s">
        <v>594</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641</v>
      </c>
      <c r="B738">
        <v>2000</v>
      </c>
      <c r="C738" t="s">
        <v>594</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642</v>
      </c>
      <c r="B739">
        <v>2015</v>
      </c>
      <c r="C739" t="s">
        <v>602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642</v>
      </c>
      <c r="B740">
        <v>2014</v>
      </c>
      <c r="C740" t="s">
        <v>602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642</v>
      </c>
      <c r="B741">
        <v>2013</v>
      </c>
      <c r="C741" t="s">
        <v>602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642</v>
      </c>
      <c r="B742">
        <v>2012</v>
      </c>
      <c r="C742" t="s">
        <v>602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642</v>
      </c>
      <c r="B743">
        <v>2011</v>
      </c>
      <c r="C743" t="s">
        <v>602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642</v>
      </c>
      <c r="B744">
        <v>2010</v>
      </c>
      <c r="C744" t="s">
        <v>602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642</v>
      </c>
      <c r="B745">
        <v>2009</v>
      </c>
      <c r="C745" t="s">
        <v>602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642</v>
      </c>
      <c r="B746">
        <v>2008</v>
      </c>
      <c r="C746" t="s">
        <v>602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642</v>
      </c>
      <c r="B747">
        <v>2007</v>
      </c>
      <c r="C747" t="s">
        <v>602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642</v>
      </c>
      <c r="B748">
        <v>2006</v>
      </c>
      <c r="C748" t="s">
        <v>602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642</v>
      </c>
      <c r="B749">
        <v>2005</v>
      </c>
      <c r="C749" t="s">
        <v>602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642</v>
      </c>
      <c r="B750">
        <v>2004</v>
      </c>
      <c r="C750" t="s">
        <v>602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642</v>
      </c>
      <c r="B751">
        <v>2003</v>
      </c>
      <c r="C751" t="s">
        <v>602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642</v>
      </c>
      <c r="B752">
        <v>2002</v>
      </c>
      <c r="C752" t="s">
        <v>602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642</v>
      </c>
      <c r="B753">
        <v>2001</v>
      </c>
      <c r="C753" t="s">
        <v>602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642</v>
      </c>
      <c r="B754">
        <v>2000</v>
      </c>
      <c r="C754" t="s">
        <v>602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643</v>
      </c>
      <c r="B755">
        <v>2015</v>
      </c>
      <c r="C755" t="s">
        <v>594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643</v>
      </c>
      <c r="B756">
        <v>2014</v>
      </c>
      <c r="C756" t="s">
        <v>594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643</v>
      </c>
      <c r="B757">
        <v>2013</v>
      </c>
      <c r="C757" t="s">
        <v>594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643</v>
      </c>
      <c r="B758">
        <v>2012</v>
      </c>
      <c r="C758" t="s">
        <v>594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643</v>
      </c>
      <c r="B759">
        <v>2011</v>
      </c>
      <c r="C759" t="s">
        <v>594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643</v>
      </c>
      <c r="B760">
        <v>2010</v>
      </c>
      <c r="C760" t="s">
        <v>594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643</v>
      </c>
      <c r="B761">
        <v>2009</v>
      </c>
      <c r="C761" t="s">
        <v>594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643</v>
      </c>
      <c r="B762">
        <v>2008</v>
      </c>
      <c r="C762" t="s">
        <v>594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643</v>
      </c>
      <c r="B763">
        <v>2007</v>
      </c>
      <c r="C763" t="s">
        <v>594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643</v>
      </c>
      <c r="B764">
        <v>2006</v>
      </c>
      <c r="C764" t="s">
        <v>594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643</v>
      </c>
      <c r="B765">
        <v>2005</v>
      </c>
      <c r="C765" t="s">
        <v>594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643</v>
      </c>
      <c r="B766">
        <v>2004</v>
      </c>
      <c r="C766" t="s">
        <v>594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643</v>
      </c>
      <c r="B767">
        <v>2003</v>
      </c>
      <c r="C767" t="s">
        <v>594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643</v>
      </c>
      <c r="B768">
        <v>2002</v>
      </c>
      <c r="C768" t="s">
        <v>594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643</v>
      </c>
      <c r="B769">
        <v>2001</v>
      </c>
      <c r="C769" t="s">
        <v>594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643</v>
      </c>
      <c r="B770">
        <v>2000</v>
      </c>
      <c r="C770" t="s">
        <v>594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644</v>
      </c>
      <c r="B771">
        <v>2013</v>
      </c>
      <c r="C771" t="s">
        <v>594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645</v>
      </c>
      <c r="B772">
        <v>2015</v>
      </c>
      <c r="C772" t="s">
        <v>594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645</v>
      </c>
      <c r="B773">
        <v>2014</v>
      </c>
      <c r="C773" t="s">
        <v>594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645</v>
      </c>
      <c r="B774">
        <v>2013</v>
      </c>
      <c r="C774" t="s">
        <v>594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645</v>
      </c>
      <c r="B775">
        <v>2012</v>
      </c>
      <c r="C775" t="s">
        <v>594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645</v>
      </c>
      <c r="B776">
        <v>2011</v>
      </c>
      <c r="C776" t="s">
        <v>594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645</v>
      </c>
      <c r="B777">
        <v>2010</v>
      </c>
      <c r="C777" t="s">
        <v>594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645</v>
      </c>
      <c r="B778">
        <v>2009</v>
      </c>
      <c r="C778" t="s">
        <v>594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645</v>
      </c>
      <c r="B779">
        <v>2008</v>
      </c>
      <c r="C779" t="s">
        <v>594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645</v>
      </c>
      <c r="B780">
        <v>2007</v>
      </c>
      <c r="C780" t="s">
        <v>594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645</v>
      </c>
      <c r="B781">
        <v>2006</v>
      </c>
      <c r="C781" t="s">
        <v>594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645</v>
      </c>
      <c r="B782">
        <v>2005</v>
      </c>
      <c r="C782" t="s">
        <v>594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645</v>
      </c>
      <c r="B783">
        <v>2004</v>
      </c>
      <c r="C783" t="s">
        <v>594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645</v>
      </c>
      <c r="B784">
        <v>2003</v>
      </c>
      <c r="C784" t="s">
        <v>594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645</v>
      </c>
      <c r="B785">
        <v>2002</v>
      </c>
      <c r="C785" t="s">
        <v>594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645</v>
      </c>
      <c r="B786">
        <v>2001</v>
      </c>
      <c r="C786" t="s">
        <v>594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645</v>
      </c>
      <c r="B787">
        <v>2000</v>
      </c>
      <c r="C787" t="s">
        <v>594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646</v>
      </c>
      <c r="B788">
        <v>2015</v>
      </c>
      <c r="C788" t="s">
        <v>594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646</v>
      </c>
      <c r="B789">
        <v>2014</v>
      </c>
      <c r="C789" t="s">
        <v>594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646</v>
      </c>
      <c r="B790">
        <v>2013</v>
      </c>
      <c r="C790" t="s">
        <v>594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646</v>
      </c>
      <c r="B791">
        <v>2012</v>
      </c>
      <c r="C791" t="s">
        <v>594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646</v>
      </c>
      <c r="B792">
        <v>2011</v>
      </c>
      <c r="C792" t="s">
        <v>594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646</v>
      </c>
      <c r="B793">
        <v>2010</v>
      </c>
      <c r="C793" t="s">
        <v>594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646</v>
      </c>
      <c r="B794">
        <v>2009</v>
      </c>
      <c r="C794" t="s">
        <v>594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646</v>
      </c>
      <c r="B795">
        <v>2008</v>
      </c>
      <c r="C795" t="s">
        <v>594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646</v>
      </c>
      <c r="B796">
        <v>2007</v>
      </c>
      <c r="C796" t="s">
        <v>594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646</v>
      </c>
      <c r="B797">
        <v>2006</v>
      </c>
      <c r="C797" t="s">
        <v>594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646</v>
      </c>
      <c r="B798">
        <v>2005</v>
      </c>
      <c r="C798" t="s">
        <v>594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646</v>
      </c>
      <c r="B799">
        <v>2004</v>
      </c>
      <c r="C799" t="s">
        <v>594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646</v>
      </c>
      <c r="B800">
        <v>2003</v>
      </c>
      <c r="C800" t="s">
        <v>594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646</v>
      </c>
      <c r="B801">
        <v>2002</v>
      </c>
      <c r="C801" t="s">
        <v>594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646</v>
      </c>
      <c r="B802">
        <v>2001</v>
      </c>
      <c r="C802" t="s">
        <v>594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646</v>
      </c>
      <c r="B803">
        <v>2000</v>
      </c>
      <c r="C803" t="s">
        <v>594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647</v>
      </c>
      <c r="B804">
        <v>2015</v>
      </c>
      <c r="C804" t="s">
        <v>594</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647</v>
      </c>
      <c r="B805">
        <v>2014</v>
      </c>
      <c r="C805" t="s">
        <v>594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647</v>
      </c>
      <c r="B806">
        <v>2013</v>
      </c>
      <c r="C806" t="s">
        <v>594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647</v>
      </c>
      <c r="B807">
        <v>2012</v>
      </c>
      <c r="C807" t="s">
        <v>594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647</v>
      </c>
      <c r="B808">
        <v>2011</v>
      </c>
      <c r="C808" t="s">
        <v>594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647</v>
      </c>
      <c r="B809">
        <v>2010</v>
      </c>
      <c r="C809" t="s">
        <v>594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647</v>
      </c>
      <c r="B810">
        <v>2009</v>
      </c>
      <c r="C810" t="s">
        <v>594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647</v>
      </c>
      <c r="B811">
        <v>2008</v>
      </c>
      <c r="C811" t="s">
        <v>594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647</v>
      </c>
      <c r="B812">
        <v>2007</v>
      </c>
      <c r="C812" t="s">
        <v>594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647</v>
      </c>
      <c r="B813">
        <v>2006</v>
      </c>
      <c r="C813" t="s">
        <v>594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647</v>
      </c>
      <c r="B814">
        <v>2005</v>
      </c>
      <c r="C814" t="s">
        <v>594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647</v>
      </c>
      <c r="B815">
        <v>2004</v>
      </c>
      <c r="C815" t="s">
        <v>594</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647</v>
      </c>
      <c r="B816">
        <v>2003</v>
      </c>
      <c r="C816" t="s">
        <v>594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647</v>
      </c>
      <c r="B817">
        <v>2002</v>
      </c>
      <c r="C817" t="s">
        <v>594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647</v>
      </c>
      <c r="B818">
        <v>2001</v>
      </c>
      <c r="C818" t="s">
        <v>594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647</v>
      </c>
      <c r="B819">
        <v>2000</v>
      </c>
      <c r="C819" t="s">
        <v>594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648</v>
      </c>
      <c r="B820">
        <v>2015</v>
      </c>
      <c r="C820" t="s">
        <v>594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648</v>
      </c>
      <c r="B821">
        <v>2014</v>
      </c>
      <c r="C821" t="s">
        <v>594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648</v>
      </c>
      <c r="B822">
        <v>2013</v>
      </c>
      <c r="C822" t="s">
        <v>594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648</v>
      </c>
      <c r="B823">
        <v>2012</v>
      </c>
      <c r="C823" t="s">
        <v>594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648</v>
      </c>
      <c r="B824">
        <v>2011</v>
      </c>
      <c r="C824" t="s">
        <v>594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648</v>
      </c>
      <c r="B825">
        <v>2010</v>
      </c>
      <c r="C825" t="s">
        <v>594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648</v>
      </c>
      <c r="B826">
        <v>2009</v>
      </c>
      <c r="C826" t="s">
        <v>594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648</v>
      </c>
      <c r="B827">
        <v>2008</v>
      </c>
      <c r="C827" t="s">
        <v>594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648</v>
      </c>
      <c r="B828">
        <v>2007</v>
      </c>
      <c r="C828" t="s">
        <v>594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648</v>
      </c>
      <c r="B829">
        <v>2006</v>
      </c>
      <c r="C829" t="s">
        <v>594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648</v>
      </c>
      <c r="B830">
        <v>2005</v>
      </c>
      <c r="C830" t="s">
        <v>594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648</v>
      </c>
      <c r="B831">
        <v>2004</v>
      </c>
      <c r="C831" t="s">
        <v>594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648</v>
      </c>
      <c r="B832">
        <v>2003</v>
      </c>
      <c r="C832" t="s">
        <v>594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648</v>
      </c>
      <c r="B833">
        <v>2002</v>
      </c>
      <c r="C833" t="s">
        <v>594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648</v>
      </c>
      <c r="B834">
        <v>2001</v>
      </c>
      <c r="C834" t="s">
        <v>594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648</v>
      </c>
      <c r="B835">
        <v>2000</v>
      </c>
      <c r="C835" t="s">
        <v>594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649</v>
      </c>
      <c r="B836">
        <v>2015</v>
      </c>
      <c r="C836" t="s">
        <v>594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649</v>
      </c>
      <c r="B837">
        <v>2014</v>
      </c>
      <c r="C837" t="s">
        <v>594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649</v>
      </c>
      <c r="B838">
        <v>2013</v>
      </c>
      <c r="C838" t="s">
        <v>594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649</v>
      </c>
      <c r="B839">
        <v>2012</v>
      </c>
      <c r="C839" t="s">
        <v>594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649</v>
      </c>
      <c r="B840">
        <v>2011</v>
      </c>
      <c r="C840" t="s">
        <v>594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649</v>
      </c>
      <c r="B841">
        <v>2010</v>
      </c>
      <c r="C841" t="s">
        <v>594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649</v>
      </c>
      <c r="B842">
        <v>2009</v>
      </c>
      <c r="C842" t="s">
        <v>594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649</v>
      </c>
      <c r="B843">
        <v>2008</v>
      </c>
      <c r="C843" t="s">
        <v>594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649</v>
      </c>
      <c r="B844">
        <v>2007</v>
      </c>
      <c r="C844" t="s">
        <v>594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649</v>
      </c>
      <c r="B845">
        <v>2006</v>
      </c>
      <c r="C845" t="s">
        <v>594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649</v>
      </c>
      <c r="B846">
        <v>2005</v>
      </c>
      <c r="C846" t="s">
        <v>594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649</v>
      </c>
      <c r="B847">
        <v>2004</v>
      </c>
      <c r="C847" t="s">
        <v>594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649</v>
      </c>
      <c r="B848">
        <v>2003</v>
      </c>
      <c r="C848" t="s">
        <v>594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649</v>
      </c>
      <c r="B849">
        <v>2002</v>
      </c>
      <c r="C849" t="s">
        <v>594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649</v>
      </c>
      <c r="B850">
        <v>2001</v>
      </c>
      <c r="C850" t="s">
        <v>594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649</v>
      </c>
      <c r="B851">
        <v>2000</v>
      </c>
      <c r="C851" t="s">
        <v>594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650</v>
      </c>
      <c r="B852">
        <v>2015</v>
      </c>
      <c r="C852" t="s">
        <v>594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650</v>
      </c>
      <c r="B853">
        <v>2014</v>
      </c>
      <c r="C853" t="s">
        <v>594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650</v>
      </c>
      <c r="B854">
        <v>2013</v>
      </c>
      <c r="C854" t="s">
        <v>594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650</v>
      </c>
      <c r="B855">
        <v>2012</v>
      </c>
      <c r="C855" t="s">
        <v>594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650</v>
      </c>
      <c r="B856">
        <v>2011</v>
      </c>
      <c r="C856" t="s">
        <v>594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650</v>
      </c>
      <c r="B857">
        <v>2010</v>
      </c>
      <c r="C857" t="s">
        <v>594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650</v>
      </c>
      <c r="B858">
        <v>2009</v>
      </c>
      <c r="C858" t="s">
        <v>594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650</v>
      </c>
      <c r="B859">
        <v>2008</v>
      </c>
      <c r="C859" t="s">
        <v>594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650</v>
      </c>
      <c r="B860">
        <v>2007</v>
      </c>
      <c r="C860" t="s">
        <v>594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650</v>
      </c>
      <c r="B861">
        <v>2006</v>
      </c>
      <c r="C861" t="s">
        <v>594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650</v>
      </c>
      <c r="B862">
        <v>2005</v>
      </c>
      <c r="C862" t="s">
        <v>594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650</v>
      </c>
      <c r="B863">
        <v>2004</v>
      </c>
      <c r="C863" t="s">
        <v>594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650</v>
      </c>
      <c r="B864">
        <v>2003</v>
      </c>
      <c r="C864" t="s">
        <v>594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650</v>
      </c>
      <c r="B865">
        <v>2002</v>
      </c>
      <c r="C865" t="s">
        <v>594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650</v>
      </c>
      <c r="B866">
        <v>2001</v>
      </c>
      <c r="C866" t="s">
        <v>594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650</v>
      </c>
      <c r="B867">
        <v>2000</v>
      </c>
      <c r="C867" t="s">
        <v>594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651</v>
      </c>
      <c r="B868">
        <v>2015</v>
      </c>
      <c r="C868" t="s">
        <v>594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651</v>
      </c>
      <c r="B869">
        <v>2014</v>
      </c>
      <c r="C869" t="s">
        <v>594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651</v>
      </c>
      <c r="B870">
        <v>2013</v>
      </c>
      <c r="C870" t="s">
        <v>594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651</v>
      </c>
      <c r="B871">
        <v>2012</v>
      </c>
      <c r="C871" t="s">
        <v>594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651</v>
      </c>
      <c r="B872">
        <v>2011</v>
      </c>
      <c r="C872" t="s">
        <v>594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651</v>
      </c>
      <c r="B873">
        <v>2010</v>
      </c>
      <c r="C873" t="s">
        <v>594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651</v>
      </c>
      <c r="B874">
        <v>2009</v>
      </c>
      <c r="C874" t="s">
        <v>594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651</v>
      </c>
      <c r="B875">
        <v>2008</v>
      </c>
      <c r="C875" t="s">
        <v>594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651</v>
      </c>
      <c r="B876">
        <v>2007</v>
      </c>
      <c r="C876" t="s">
        <v>594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651</v>
      </c>
      <c r="B877">
        <v>2006</v>
      </c>
      <c r="C877" t="s">
        <v>594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651</v>
      </c>
      <c r="B878">
        <v>2005</v>
      </c>
      <c r="C878" t="s">
        <v>594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651</v>
      </c>
      <c r="B879">
        <v>2004</v>
      </c>
      <c r="C879" t="s">
        <v>594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651</v>
      </c>
      <c r="B880">
        <v>2003</v>
      </c>
      <c r="C880" t="s">
        <v>594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651</v>
      </c>
      <c r="B881">
        <v>2002</v>
      </c>
      <c r="C881" t="s">
        <v>594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651</v>
      </c>
      <c r="B882">
        <v>2001</v>
      </c>
      <c r="C882" t="s">
        <v>594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651</v>
      </c>
      <c r="B883">
        <v>2000</v>
      </c>
      <c r="C883" t="s">
        <v>594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652</v>
      </c>
      <c r="B884">
        <v>2015</v>
      </c>
      <c r="C884" t="s">
        <v>594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652</v>
      </c>
      <c r="B885">
        <v>2014</v>
      </c>
      <c r="C885" t="s">
        <v>594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652</v>
      </c>
      <c r="B886">
        <v>2013</v>
      </c>
      <c r="C886" t="s">
        <v>594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652</v>
      </c>
      <c r="B887">
        <v>2012</v>
      </c>
      <c r="C887" t="s">
        <v>594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652</v>
      </c>
      <c r="B888">
        <v>2011</v>
      </c>
      <c r="C888" t="s">
        <v>594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652</v>
      </c>
      <c r="B889">
        <v>2010</v>
      </c>
      <c r="C889" t="s">
        <v>594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652</v>
      </c>
      <c r="B890">
        <v>2009</v>
      </c>
      <c r="C890" t="s">
        <v>594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652</v>
      </c>
      <c r="B891">
        <v>2008</v>
      </c>
      <c r="C891" t="s">
        <v>594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652</v>
      </c>
      <c r="B892">
        <v>2007</v>
      </c>
      <c r="C892" t="s">
        <v>594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652</v>
      </c>
      <c r="B893">
        <v>2006</v>
      </c>
      <c r="C893" t="s">
        <v>594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652</v>
      </c>
      <c r="B894">
        <v>2005</v>
      </c>
      <c r="C894" t="s">
        <v>594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652</v>
      </c>
      <c r="B895">
        <v>2004</v>
      </c>
      <c r="C895" t="s">
        <v>594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652</v>
      </c>
      <c r="B896">
        <v>2003</v>
      </c>
      <c r="C896" t="s">
        <v>594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652</v>
      </c>
      <c r="B897">
        <v>2002</v>
      </c>
      <c r="C897" t="s">
        <v>594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652</v>
      </c>
      <c r="B898">
        <v>2001</v>
      </c>
      <c r="C898" t="s">
        <v>594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652</v>
      </c>
      <c r="B899">
        <v>2000</v>
      </c>
      <c r="C899" t="s">
        <v>594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653</v>
      </c>
      <c r="B900">
        <v>2015</v>
      </c>
      <c r="C900" t="s">
        <v>594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653</v>
      </c>
      <c r="B901">
        <v>2014</v>
      </c>
      <c r="C901" t="s">
        <v>594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653</v>
      </c>
      <c r="B902">
        <v>2013</v>
      </c>
      <c r="C902" t="s">
        <v>594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653</v>
      </c>
      <c r="B903">
        <v>2012</v>
      </c>
      <c r="C903" t="s">
        <v>594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653</v>
      </c>
      <c r="B904">
        <v>2011</v>
      </c>
      <c r="C904" t="s">
        <v>594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653</v>
      </c>
      <c r="B905">
        <v>2010</v>
      </c>
      <c r="C905" t="s">
        <v>594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653</v>
      </c>
      <c r="B906">
        <v>2009</v>
      </c>
      <c r="C906" t="s">
        <v>594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653</v>
      </c>
      <c r="B907">
        <v>2008</v>
      </c>
      <c r="C907" t="s">
        <v>594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653</v>
      </c>
      <c r="B908">
        <v>2007</v>
      </c>
      <c r="C908" t="s">
        <v>594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653</v>
      </c>
      <c r="B909">
        <v>2006</v>
      </c>
      <c r="C909" t="s">
        <v>594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653</v>
      </c>
      <c r="B910">
        <v>2005</v>
      </c>
      <c r="C910" t="s">
        <v>594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653</v>
      </c>
      <c r="B911">
        <v>2004</v>
      </c>
      <c r="C911" t="s">
        <v>594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653</v>
      </c>
      <c r="B912">
        <v>2003</v>
      </c>
      <c r="C912" t="s">
        <v>594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653</v>
      </c>
      <c r="B913">
        <v>2002</v>
      </c>
      <c r="C913" t="s">
        <v>594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653</v>
      </c>
      <c r="B914">
        <v>2001</v>
      </c>
      <c r="C914" t="s">
        <v>594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653</v>
      </c>
      <c r="B915">
        <v>2000</v>
      </c>
      <c r="C915" t="s">
        <v>594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654</v>
      </c>
      <c r="B916">
        <v>2015</v>
      </c>
      <c r="C916" t="s">
        <v>594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654</v>
      </c>
      <c r="B917">
        <v>2014</v>
      </c>
      <c r="C917" t="s">
        <v>594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654</v>
      </c>
      <c r="B918">
        <v>2013</v>
      </c>
      <c r="C918" t="s">
        <v>594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654</v>
      </c>
      <c r="B919">
        <v>2012</v>
      </c>
      <c r="C919" t="s">
        <v>594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654</v>
      </c>
      <c r="B920">
        <v>2011</v>
      </c>
      <c r="C920" t="s">
        <v>594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654</v>
      </c>
      <c r="B921">
        <v>2010</v>
      </c>
      <c r="C921" t="s">
        <v>594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654</v>
      </c>
      <c r="B922">
        <v>2009</v>
      </c>
      <c r="C922" t="s">
        <v>594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654</v>
      </c>
      <c r="B923">
        <v>2008</v>
      </c>
      <c r="C923" t="s">
        <v>594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654</v>
      </c>
      <c r="B924">
        <v>2007</v>
      </c>
      <c r="C924" t="s">
        <v>594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654</v>
      </c>
      <c r="B925">
        <v>2006</v>
      </c>
      <c r="C925" t="s">
        <v>594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654</v>
      </c>
      <c r="B926">
        <v>2005</v>
      </c>
      <c r="C926" t="s">
        <v>594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654</v>
      </c>
      <c r="B927">
        <v>2004</v>
      </c>
      <c r="C927" t="s">
        <v>594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654</v>
      </c>
      <c r="B928">
        <v>2003</v>
      </c>
      <c r="C928" t="s">
        <v>594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654</v>
      </c>
      <c r="B929">
        <v>2002</v>
      </c>
      <c r="C929" t="s">
        <v>594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654</v>
      </c>
      <c r="B930">
        <v>2001</v>
      </c>
      <c r="C930" t="s">
        <v>594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654</v>
      </c>
      <c r="B931">
        <v>2000</v>
      </c>
      <c r="C931" t="s">
        <v>594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655</v>
      </c>
      <c r="B932">
        <v>2015</v>
      </c>
      <c r="C932" t="s">
        <v>594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655</v>
      </c>
      <c r="B933">
        <v>2014</v>
      </c>
      <c r="C933" t="s">
        <v>594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655</v>
      </c>
      <c r="B934">
        <v>2013</v>
      </c>
      <c r="C934" t="s">
        <v>594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655</v>
      </c>
      <c r="B935">
        <v>2012</v>
      </c>
      <c r="C935" t="s">
        <v>594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655</v>
      </c>
      <c r="B936">
        <v>2011</v>
      </c>
      <c r="C936" t="s">
        <v>594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655</v>
      </c>
      <c r="B937">
        <v>2010</v>
      </c>
      <c r="C937" t="s">
        <v>594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655</v>
      </c>
      <c r="B938">
        <v>2009</v>
      </c>
      <c r="C938" t="s">
        <v>594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655</v>
      </c>
      <c r="B939">
        <v>2008</v>
      </c>
      <c r="C939" t="s">
        <v>594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655</v>
      </c>
      <c r="B940">
        <v>2007</v>
      </c>
      <c r="C940" t="s">
        <v>594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655</v>
      </c>
      <c r="B941">
        <v>2006</v>
      </c>
      <c r="C941" t="s">
        <v>594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655</v>
      </c>
      <c r="B942">
        <v>2005</v>
      </c>
      <c r="C942" t="s">
        <v>594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655</v>
      </c>
      <c r="B943">
        <v>2004</v>
      </c>
      <c r="C943" t="s">
        <v>594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655</v>
      </c>
      <c r="B944">
        <v>2003</v>
      </c>
      <c r="C944" t="s">
        <v>594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655</v>
      </c>
      <c r="B945">
        <v>2002</v>
      </c>
      <c r="C945" t="s">
        <v>594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655</v>
      </c>
      <c r="B946">
        <v>2001</v>
      </c>
      <c r="C946" t="s">
        <v>594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655</v>
      </c>
      <c r="B947">
        <v>2000</v>
      </c>
      <c r="C947" t="s">
        <v>594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656</v>
      </c>
      <c r="B948">
        <v>2015</v>
      </c>
      <c r="C948" t="s">
        <v>594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656</v>
      </c>
      <c r="B949">
        <v>2014</v>
      </c>
      <c r="C949" t="s">
        <v>594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656</v>
      </c>
      <c r="B950">
        <v>2013</v>
      </c>
      <c r="C950" t="s">
        <v>594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656</v>
      </c>
      <c r="B951">
        <v>2012</v>
      </c>
      <c r="C951" t="s">
        <v>594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656</v>
      </c>
      <c r="B952">
        <v>2011</v>
      </c>
      <c r="C952" t="s">
        <v>594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656</v>
      </c>
      <c r="B953">
        <v>2010</v>
      </c>
      <c r="C953" t="s">
        <v>594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656</v>
      </c>
      <c r="B954">
        <v>2009</v>
      </c>
      <c r="C954" t="s">
        <v>594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656</v>
      </c>
      <c r="B955">
        <v>2008</v>
      </c>
      <c r="C955" t="s">
        <v>594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656</v>
      </c>
      <c r="B956">
        <v>2007</v>
      </c>
      <c r="C956" t="s">
        <v>594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656</v>
      </c>
      <c r="B957">
        <v>2006</v>
      </c>
      <c r="C957" t="s">
        <v>594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656</v>
      </c>
      <c r="B958">
        <v>2005</v>
      </c>
      <c r="C958" t="s">
        <v>594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656</v>
      </c>
      <c r="B959">
        <v>2004</v>
      </c>
      <c r="C959" t="s">
        <v>594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656</v>
      </c>
      <c r="B960">
        <v>2003</v>
      </c>
      <c r="C960" t="s">
        <v>594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656</v>
      </c>
      <c r="B961">
        <v>2002</v>
      </c>
      <c r="C961" t="s">
        <v>594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656</v>
      </c>
      <c r="B962">
        <v>2001</v>
      </c>
      <c r="C962" t="s">
        <v>594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656</v>
      </c>
      <c r="B963">
        <v>2000</v>
      </c>
      <c r="C963" t="s">
        <v>594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657</v>
      </c>
      <c r="B964">
        <v>2015</v>
      </c>
      <c r="C964" t="s">
        <v>594</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657</v>
      </c>
      <c r="B965">
        <v>2014</v>
      </c>
      <c r="C965" t="s">
        <v>594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657</v>
      </c>
      <c r="B966">
        <v>2013</v>
      </c>
      <c r="C966" t="s">
        <v>594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657</v>
      </c>
      <c r="B967">
        <v>2012</v>
      </c>
      <c r="C967" t="s">
        <v>594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657</v>
      </c>
      <c r="B968">
        <v>2011</v>
      </c>
      <c r="C968" t="s">
        <v>594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657</v>
      </c>
      <c r="B969">
        <v>2010</v>
      </c>
      <c r="C969" t="s">
        <v>594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657</v>
      </c>
      <c r="B970">
        <v>2009</v>
      </c>
      <c r="C970" t="s">
        <v>594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657</v>
      </c>
      <c r="B971">
        <v>2008</v>
      </c>
      <c r="C971" t="s">
        <v>594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657</v>
      </c>
      <c r="B972">
        <v>2007</v>
      </c>
      <c r="C972" t="s">
        <v>594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657</v>
      </c>
      <c r="B973">
        <v>2006</v>
      </c>
      <c r="C973" t="s">
        <v>594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657</v>
      </c>
      <c r="B974">
        <v>2005</v>
      </c>
      <c r="C974" t="s">
        <v>594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657</v>
      </c>
      <c r="B975">
        <v>2004</v>
      </c>
      <c r="C975" t="s">
        <v>594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657</v>
      </c>
      <c r="B976">
        <v>2003</v>
      </c>
      <c r="C976" t="s">
        <v>594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657</v>
      </c>
      <c r="B977">
        <v>2002</v>
      </c>
      <c r="C977" t="s">
        <v>594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657</v>
      </c>
      <c r="B978">
        <v>2001</v>
      </c>
      <c r="C978" t="s">
        <v>594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657</v>
      </c>
      <c r="B979">
        <v>2000</v>
      </c>
      <c r="C979" t="s">
        <v>594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658</v>
      </c>
      <c r="B980">
        <v>2015</v>
      </c>
      <c r="C980" t="s">
        <v>594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658</v>
      </c>
      <c r="B981">
        <v>2014</v>
      </c>
      <c r="C981" t="s">
        <v>594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658</v>
      </c>
      <c r="B982">
        <v>2013</v>
      </c>
      <c r="C982" t="s">
        <v>594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658</v>
      </c>
      <c r="B983">
        <v>2012</v>
      </c>
      <c r="C983" t="s">
        <v>594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658</v>
      </c>
      <c r="B984">
        <v>2011</v>
      </c>
      <c r="C984" t="s">
        <v>594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658</v>
      </c>
      <c r="B985">
        <v>2010</v>
      </c>
      <c r="C985" t="s">
        <v>594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658</v>
      </c>
      <c r="B986">
        <v>2009</v>
      </c>
      <c r="C986" t="s">
        <v>594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658</v>
      </c>
      <c r="B987">
        <v>2008</v>
      </c>
      <c r="C987" t="s">
        <v>594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658</v>
      </c>
      <c r="B988">
        <v>2007</v>
      </c>
      <c r="C988" t="s">
        <v>594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658</v>
      </c>
      <c r="B989">
        <v>2006</v>
      </c>
      <c r="C989" t="s">
        <v>594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658</v>
      </c>
      <c r="B990">
        <v>2005</v>
      </c>
      <c r="C990" t="s">
        <v>594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658</v>
      </c>
      <c r="B991">
        <v>2004</v>
      </c>
      <c r="C991" t="s">
        <v>594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658</v>
      </c>
      <c r="B992">
        <v>2003</v>
      </c>
      <c r="C992" t="s">
        <v>594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658</v>
      </c>
      <c r="B993">
        <v>2002</v>
      </c>
      <c r="C993" t="s">
        <v>594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658</v>
      </c>
      <c r="B994">
        <v>2001</v>
      </c>
      <c r="C994" t="s">
        <v>594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658</v>
      </c>
      <c r="B995">
        <v>2000</v>
      </c>
      <c r="C995" t="s">
        <v>594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659</v>
      </c>
      <c r="B996">
        <v>2015</v>
      </c>
      <c r="C996" t="s">
        <v>602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659</v>
      </c>
      <c r="B997">
        <v>2014</v>
      </c>
      <c r="C997" t="s">
        <v>602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659</v>
      </c>
      <c r="B998">
        <v>2013</v>
      </c>
      <c r="C998" t="s">
        <v>602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659</v>
      </c>
      <c r="B999">
        <v>2012</v>
      </c>
      <c r="C999" t="s">
        <v>602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659</v>
      </c>
      <c r="B1000">
        <v>2011</v>
      </c>
      <c r="C1000" t="s">
        <v>602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659</v>
      </c>
      <c r="B1001">
        <v>2010</v>
      </c>
      <c r="C1001" t="s">
        <v>602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659</v>
      </c>
      <c r="B1002">
        <v>2009</v>
      </c>
      <c r="C1002" t="s">
        <v>602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659</v>
      </c>
      <c r="B1003">
        <v>2008</v>
      </c>
      <c r="C1003" t="s">
        <v>602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659</v>
      </c>
      <c r="B1004">
        <v>2007</v>
      </c>
      <c r="C1004" t="s">
        <v>602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659</v>
      </c>
      <c r="B1005">
        <v>2006</v>
      </c>
      <c r="C1005" t="s">
        <v>602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659</v>
      </c>
      <c r="B1006">
        <v>2005</v>
      </c>
      <c r="C1006" t="s">
        <v>602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659</v>
      </c>
      <c r="B1007">
        <v>2004</v>
      </c>
      <c r="C1007" t="s">
        <v>602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659</v>
      </c>
      <c r="B1008">
        <v>2003</v>
      </c>
      <c r="C1008" t="s">
        <v>602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659</v>
      </c>
      <c r="B1009">
        <v>2002</v>
      </c>
      <c r="C1009" t="s">
        <v>602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659</v>
      </c>
      <c r="B1010">
        <v>2001</v>
      </c>
      <c r="C1010" t="s">
        <v>602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659</v>
      </c>
      <c r="B1011">
        <v>2000</v>
      </c>
      <c r="C1011" t="s">
        <v>602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660</v>
      </c>
      <c r="B1012">
        <v>2015</v>
      </c>
      <c r="C1012" t="s">
        <v>594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660</v>
      </c>
      <c r="B1013">
        <v>2014</v>
      </c>
      <c r="C1013" t="s">
        <v>594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660</v>
      </c>
      <c r="B1014">
        <v>2013</v>
      </c>
      <c r="C1014" t="s">
        <v>594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660</v>
      </c>
      <c r="B1015">
        <v>2012</v>
      </c>
      <c r="C1015" t="s">
        <v>594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660</v>
      </c>
      <c r="B1016">
        <v>2011</v>
      </c>
      <c r="C1016" t="s">
        <v>594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660</v>
      </c>
      <c r="B1017">
        <v>2010</v>
      </c>
      <c r="C1017" t="s">
        <v>594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660</v>
      </c>
      <c r="B1018">
        <v>2009</v>
      </c>
      <c r="C1018" t="s">
        <v>594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660</v>
      </c>
      <c r="B1019">
        <v>2008</v>
      </c>
      <c r="C1019" t="s">
        <v>594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660</v>
      </c>
      <c r="B1020">
        <v>2007</v>
      </c>
      <c r="C1020" t="s">
        <v>594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660</v>
      </c>
      <c r="B1021">
        <v>2006</v>
      </c>
      <c r="C1021" t="s">
        <v>594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660</v>
      </c>
      <c r="B1022">
        <v>2005</v>
      </c>
      <c r="C1022" t="s">
        <v>594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660</v>
      </c>
      <c r="B1023">
        <v>2004</v>
      </c>
      <c r="C1023" t="s">
        <v>594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660</v>
      </c>
      <c r="B1024">
        <v>2003</v>
      </c>
      <c r="C1024" t="s">
        <v>594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660</v>
      </c>
      <c r="B1025">
        <v>2002</v>
      </c>
      <c r="C1025" t="s">
        <v>594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660</v>
      </c>
      <c r="B1026">
        <v>2001</v>
      </c>
      <c r="C1026" t="s">
        <v>594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660</v>
      </c>
      <c r="B1027">
        <v>2000</v>
      </c>
      <c r="C1027" t="s">
        <v>594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661</v>
      </c>
      <c r="B1028">
        <v>2015</v>
      </c>
      <c r="C1028" t="s">
        <v>594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661</v>
      </c>
      <c r="B1029">
        <v>2014</v>
      </c>
      <c r="C1029" t="s">
        <v>594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661</v>
      </c>
      <c r="B1030">
        <v>2013</v>
      </c>
      <c r="C1030" t="s">
        <v>594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661</v>
      </c>
      <c r="B1031">
        <v>2012</v>
      </c>
      <c r="C1031" t="s">
        <v>594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661</v>
      </c>
      <c r="B1032">
        <v>2011</v>
      </c>
      <c r="C1032" t="s">
        <v>594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661</v>
      </c>
      <c r="B1033">
        <v>2010</v>
      </c>
      <c r="C1033" t="s">
        <v>594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661</v>
      </c>
      <c r="B1034">
        <v>2009</v>
      </c>
      <c r="C1034" t="s">
        <v>594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661</v>
      </c>
      <c r="B1035">
        <v>2008</v>
      </c>
      <c r="C1035" t="s">
        <v>594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661</v>
      </c>
      <c r="B1036">
        <v>2007</v>
      </c>
      <c r="C1036" t="s">
        <v>594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661</v>
      </c>
      <c r="B1037">
        <v>2006</v>
      </c>
      <c r="C1037" t="s">
        <v>594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661</v>
      </c>
      <c r="B1038">
        <v>2005</v>
      </c>
      <c r="C1038" t="s">
        <v>594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661</v>
      </c>
      <c r="B1039">
        <v>2004</v>
      </c>
      <c r="C1039" t="s">
        <v>594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661</v>
      </c>
      <c r="B1040">
        <v>2003</v>
      </c>
      <c r="C1040" t="s">
        <v>594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661</v>
      </c>
      <c r="B1041">
        <v>2002</v>
      </c>
      <c r="C1041" t="s">
        <v>594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661</v>
      </c>
      <c r="B1042">
        <v>2001</v>
      </c>
      <c r="C1042" t="s">
        <v>594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661</v>
      </c>
      <c r="B1043">
        <v>2000</v>
      </c>
      <c r="C1043" t="s">
        <v>594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662</v>
      </c>
      <c r="B1044">
        <v>2015</v>
      </c>
      <c r="C1044" t="s">
        <v>594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662</v>
      </c>
      <c r="B1045">
        <v>2014</v>
      </c>
      <c r="C1045" t="s">
        <v>594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662</v>
      </c>
      <c r="B1046">
        <v>2013</v>
      </c>
      <c r="C1046" t="s">
        <v>594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662</v>
      </c>
      <c r="B1047">
        <v>2012</v>
      </c>
      <c r="C1047" t="s">
        <v>594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662</v>
      </c>
      <c r="B1048">
        <v>2011</v>
      </c>
      <c r="C1048" t="s">
        <v>594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662</v>
      </c>
      <c r="B1049">
        <v>2010</v>
      </c>
      <c r="C1049" t="s">
        <v>594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662</v>
      </c>
      <c r="B1050">
        <v>2009</v>
      </c>
      <c r="C1050" t="s">
        <v>594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662</v>
      </c>
      <c r="B1051">
        <v>2008</v>
      </c>
      <c r="C1051" t="s">
        <v>594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662</v>
      </c>
      <c r="B1052">
        <v>2007</v>
      </c>
      <c r="C1052" t="s">
        <v>594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662</v>
      </c>
      <c r="B1053">
        <v>2006</v>
      </c>
      <c r="C1053" t="s">
        <v>594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662</v>
      </c>
      <c r="B1054">
        <v>2005</v>
      </c>
      <c r="C1054" t="s">
        <v>594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662</v>
      </c>
      <c r="B1055">
        <v>2004</v>
      </c>
      <c r="C1055" t="s">
        <v>594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662</v>
      </c>
      <c r="B1056">
        <v>2003</v>
      </c>
      <c r="C1056" t="s">
        <v>594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662</v>
      </c>
      <c r="B1057">
        <v>2002</v>
      </c>
      <c r="C1057" t="s">
        <v>594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662</v>
      </c>
      <c r="B1058">
        <v>2001</v>
      </c>
      <c r="C1058" t="s">
        <v>594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662</v>
      </c>
      <c r="B1059">
        <v>2000</v>
      </c>
      <c r="C1059" t="s">
        <v>594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663</v>
      </c>
      <c r="B1060">
        <v>2015</v>
      </c>
      <c r="C1060" t="s">
        <v>594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663</v>
      </c>
      <c r="B1061">
        <v>2014</v>
      </c>
      <c r="C1061" t="s">
        <v>594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663</v>
      </c>
      <c r="B1062">
        <v>2013</v>
      </c>
      <c r="C1062" t="s">
        <v>594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663</v>
      </c>
      <c r="B1063">
        <v>2012</v>
      </c>
      <c r="C1063" t="s">
        <v>594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663</v>
      </c>
      <c r="B1064">
        <v>2011</v>
      </c>
      <c r="C1064" t="s">
        <v>594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663</v>
      </c>
      <c r="B1065">
        <v>2010</v>
      </c>
      <c r="C1065" t="s">
        <v>594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663</v>
      </c>
      <c r="B1066">
        <v>2009</v>
      </c>
      <c r="C1066" t="s">
        <v>594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663</v>
      </c>
      <c r="B1067">
        <v>2008</v>
      </c>
      <c r="C1067" t="s">
        <v>594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663</v>
      </c>
      <c r="B1068">
        <v>2007</v>
      </c>
      <c r="C1068" t="s">
        <v>594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663</v>
      </c>
      <c r="B1069">
        <v>2006</v>
      </c>
      <c r="C1069" t="s">
        <v>594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663</v>
      </c>
      <c r="B1070">
        <v>2005</v>
      </c>
      <c r="C1070" t="s">
        <v>594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663</v>
      </c>
      <c r="B1071">
        <v>2004</v>
      </c>
      <c r="C1071" t="s">
        <v>594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663</v>
      </c>
      <c r="B1072">
        <v>2003</v>
      </c>
      <c r="C1072" t="s">
        <v>594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663</v>
      </c>
      <c r="B1073">
        <v>2002</v>
      </c>
      <c r="C1073" t="s">
        <v>594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663</v>
      </c>
      <c r="B1074">
        <v>2001</v>
      </c>
      <c r="C1074" t="s">
        <v>594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663</v>
      </c>
      <c r="B1075">
        <v>2000</v>
      </c>
      <c r="C1075" t="s">
        <v>594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664</v>
      </c>
      <c r="B1076">
        <v>2015</v>
      </c>
      <c r="C1076" t="s">
        <v>594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664</v>
      </c>
      <c r="B1077">
        <v>2014</v>
      </c>
      <c r="C1077" t="s">
        <v>594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664</v>
      </c>
      <c r="B1078">
        <v>2013</v>
      </c>
      <c r="C1078" t="s">
        <v>594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664</v>
      </c>
      <c r="B1079">
        <v>2012</v>
      </c>
      <c r="C1079" t="s">
        <v>594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664</v>
      </c>
      <c r="B1080">
        <v>2011</v>
      </c>
      <c r="C1080" t="s">
        <v>594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664</v>
      </c>
      <c r="B1081">
        <v>2010</v>
      </c>
      <c r="C1081" t="s">
        <v>594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664</v>
      </c>
      <c r="B1082">
        <v>2009</v>
      </c>
      <c r="C1082" t="s">
        <v>594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664</v>
      </c>
      <c r="B1083">
        <v>2008</v>
      </c>
      <c r="C1083" t="s">
        <v>594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664</v>
      </c>
      <c r="B1084">
        <v>2007</v>
      </c>
      <c r="C1084" t="s">
        <v>594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664</v>
      </c>
      <c r="B1085">
        <v>2006</v>
      </c>
      <c r="C1085" t="s">
        <v>594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664</v>
      </c>
      <c r="B1086">
        <v>2005</v>
      </c>
      <c r="C1086" t="s">
        <v>594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664</v>
      </c>
      <c r="B1087">
        <v>2004</v>
      </c>
      <c r="C1087" t="s">
        <v>594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664</v>
      </c>
      <c r="B1088">
        <v>2003</v>
      </c>
      <c r="C1088" t="s">
        <v>594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664</v>
      </c>
      <c r="B1089">
        <v>2002</v>
      </c>
      <c r="C1089" t="s">
        <v>594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664</v>
      </c>
      <c r="B1090">
        <v>2001</v>
      </c>
      <c r="C1090" t="s">
        <v>594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664</v>
      </c>
      <c r="B1091">
        <v>2000</v>
      </c>
      <c r="C1091" t="s">
        <v>594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665</v>
      </c>
      <c r="B1092">
        <v>2015</v>
      </c>
      <c r="C1092" t="s">
        <v>594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665</v>
      </c>
      <c r="B1093">
        <v>2014</v>
      </c>
      <c r="C1093" t="s">
        <v>594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665</v>
      </c>
      <c r="B1094">
        <v>2013</v>
      </c>
      <c r="C1094" t="s">
        <v>594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665</v>
      </c>
      <c r="B1095">
        <v>2012</v>
      </c>
      <c r="C1095" t="s">
        <v>594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665</v>
      </c>
      <c r="B1096">
        <v>2011</v>
      </c>
      <c r="C1096" t="s">
        <v>594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665</v>
      </c>
      <c r="B1097">
        <v>2010</v>
      </c>
      <c r="C1097" t="s">
        <v>594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665</v>
      </c>
      <c r="B1098">
        <v>2009</v>
      </c>
      <c r="C1098" t="s">
        <v>594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665</v>
      </c>
      <c r="B1099">
        <v>2008</v>
      </c>
      <c r="C1099" t="s">
        <v>594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665</v>
      </c>
      <c r="B1100">
        <v>2007</v>
      </c>
      <c r="C1100" t="s">
        <v>594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665</v>
      </c>
      <c r="B1101">
        <v>2006</v>
      </c>
      <c r="C1101" t="s">
        <v>594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665</v>
      </c>
      <c r="B1102">
        <v>2005</v>
      </c>
      <c r="C1102" t="s">
        <v>594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665</v>
      </c>
      <c r="B1103">
        <v>2004</v>
      </c>
      <c r="C1103" t="s">
        <v>594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665</v>
      </c>
      <c r="B1104">
        <v>2003</v>
      </c>
      <c r="C1104" t="s">
        <v>594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665</v>
      </c>
      <c r="B1105">
        <v>2002</v>
      </c>
      <c r="C1105" t="s">
        <v>594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665</v>
      </c>
      <c r="B1106">
        <v>2001</v>
      </c>
      <c r="C1106" t="s">
        <v>594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665</v>
      </c>
      <c r="B1107">
        <v>2000</v>
      </c>
      <c r="C1107" t="s">
        <v>594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666</v>
      </c>
      <c r="B1108">
        <v>2015</v>
      </c>
      <c r="C1108" t="s">
        <v>594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666</v>
      </c>
      <c r="B1109">
        <v>2014</v>
      </c>
      <c r="C1109" t="s">
        <v>594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666</v>
      </c>
      <c r="B1110">
        <v>2013</v>
      </c>
      <c r="C1110" t="s">
        <v>594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666</v>
      </c>
      <c r="B1111">
        <v>2012</v>
      </c>
      <c r="C1111" t="s">
        <v>594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666</v>
      </c>
      <c r="B1112">
        <v>2011</v>
      </c>
      <c r="C1112" t="s">
        <v>594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666</v>
      </c>
      <c r="B1113">
        <v>2010</v>
      </c>
      <c r="C1113" t="s">
        <v>594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666</v>
      </c>
      <c r="B1114">
        <v>2009</v>
      </c>
      <c r="C1114" t="s">
        <v>594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666</v>
      </c>
      <c r="B1115">
        <v>2008</v>
      </c>
      <c r="C1115" t="s">
        <v>594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666</v>
      </c>
      <c r="B1116">
        <v>2007</v>
      </c>
      <c r="C1116" t="s">
        <v>594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666</v>
      </c>
      <c r="B1117">
        <v>2006</v>
      </c>
      <c r="C1117" t="s">
        <v>594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666</v>
      </c>
      <c r="B1118">
        <v>2005</v>
      </c>
      <c r="C1118" t="s">
        <v>594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666</v>
      </c>
      <c r="B1119">
        <v>2004</v>
      </c>
      <c r="C1119" t="s">
        <v>594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666</v>
      </c>
      <c r="B1120">
        <v>2003</v>
      </c>
      <c r="C1120" t="s">
        <v>594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666</v>
      </c>
      <c r="B1121">
        <v>2002</v>
      </c>
      <c r="C1121" t="s">
        <v>594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666</v>
      </c>
      <c r="B1122">
        <v>2001</v>
      </c>
      <c r="C1122" t="s">
        <v>594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666</v>
      </c>
      <c r="B1123">
        <v>2000</v>
      </c>
      <c r="C1123" t="s">
        <v>594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667</v>
      </c>
      <c r="B1124">
        <v>2015</v>
      </c>
      <c r="C1124" t="s">
        <v>594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667</v>
      </c>
      <c r="B1125">
        <v>2014</v>
      </c>
      <c r="C1125" t="s">
        <v>594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667</v>
      </c>
      <c r="B1126">
        <v>2013</v>
      </c>
      <c r="C1126" t="s">
        <v>594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667</v>
      </c>
      <c r="B1127">
        <v>2012</v>
      </c>
      <c r="C1127" t="s">
        <v>594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667</v>
      </c>
      <c r="B1128">
        <v>2011</v>
      </c>
      <c r="C1128" t="s">
        <v>594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667</v>
      </c>
      <c r="B1129">
        <v>2010</v>
      </c>
      <c r="C1129" t="s">
        <v>594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667</v>
      </c>
      <c r="B1130">
        <v>2009</v>
      </c>
      <c r="C1130" t="s">
        <v>594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667</v>
      </c>
      <c r="B1131">
        <v>2008</v>
      </c>
      <c r="C1131" t="s">
        <v>594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667</v>
      </c>
      <c r="B1132">
        <v>2007</v>
      </c>
      <c r="C1132" t="s">
        <v>594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667</v>
      </c>
      <c r="B1133">
        <v>2006</v>
      </c>
      <c r="C1133" t="s">
        <v>594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667</v>
      </c>
      <c r="B1134">
        <v>2005</v>
      </c>
      <c r="C1134" t="s">
        <v>594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667</v>
      </c>
      <c r="B1135">
        <v>2004</v>
      </c>
      <c r="C1135" t="s">
        <v>594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667</v>
      </c>
      <c r="B1136">
        <v>2003</v>
      </c>
      <c r="C1136" t="s">
        <v>594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667</v>
      </c>
      <c r="B1137">
        <v>2002</v>
      </c>
      <c r="C1137" t="s">
        <v>594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667</v>
      </c>
      <c r="B1138">
        <v>2001</v>
      </c>
      <c r="C1138" t="s">
        <v>594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667</v>
      </c>
      <c r="B1139">
        <v>2000</v>
      </c>
      <c r="C1139" t="s">
        <v>594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668</v>
      </c>
      <c r="B1140">
        <v>2015</v>
      </c>
      <c r="C1140" t="s">
        <v>594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668</v>
      </c>
      <c r="B1141">
        <v>2014</v>
      </c>
      <c r="C1141" t="s">
        <v>594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668</v>
      </c>
      <c r="B1142">
        <v>2013</v>
      </c>
      <c r="C1142" t="s">
        <v>594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668</v>
      </c>
      <c r="B1143">
        <v>2012</v>
      </c>
      <c r="C1143" t="s">
        <v>594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668</v>
      </c>
      <c r="B1144">
        <v>2011</v>
      </c>
      <c r="C1144" t="s">
        <v>594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668</v>
      </c>
      <c r="B1145">
        <v>2010</v>
      </c>
      <c r="C1145" t="s">
        <v>594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668</v>
      </c>
      <c r="B1146">
        <v>2009</v>
      </c>
      <c r="C1146" t="s">
        <v>594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668</v>
      </c>
      <c r="B1147">
        <v>2008</v>
      </c>
      <c r="C1147" t="s">
        <v>594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668</v>
      </c>
      <c r="B1148">
        <v>2007</v>
      </c>
      <c r="C1148" t="s">
        <v>594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668</v>
      </c>
      <c r="B1149">
        <v>2006</v>
      </c>
      <c r="C1149" t="s">
        <v>594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668</v>
      </c>
      <c r="B1150">
        <v>2005</v>
      </c>
      <c r="C1150" t="s">
        <v>594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668</v>
      </c>
      <c r="B1151">
        <v>2004</v>
      </c>
      <c r="C1151" t="s">
        <v>594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668</v>
      </c>
      <c r="B1152">
        <v>2003</v>
      </c>
      <c r="C1152" t="s">
        <v>594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668</v>
      </c>
      <c r="B1153">
        <v>2002</v>
      </c>
      <c r="C1153" t="s">
        <v>594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668</v>
      </c>
      <c r="B1154">
        <v>2001</v>
      </c>
      <c r="C1154" t="s">
        <v>594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668</v>
      </c>
      <c r="B1155">
        <v>2000</v>
      </c>
      <c r="C1155" t="s">
        <v>594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669</v>
      </c>
      <c r="B1156">
        <v>2015</v>
      </c>
      <c r="C1156" t="s">
        <v>602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669</v>
      </c>
      <c r="B1157">
        <v>2014</v>
      </c>
      <c r="C1157" t="s">
        <v>602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669</v>
      </c>
      <c r="B1158">
        <v>2013</v>
      </c>
      <c r="C1158" t="s">
        <v>602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669</v>
      </c>
      <c r="B1159">
        <v>2012</v>
      </c>
      <c r="C1159" t="s">
        <v>602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669</v>
      </c>
      <c r="B1160">
        <v>2011</v>
      </c>
      <c r="C1160" t="s">
        <v>602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669</v>
      </c>
      <c r="B1161">
        <v>2010</v>
      </c>
      <c r="C1161" t="s">
        <v>602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669</v>
      </c>
      <c r="B1162">
        <v>2009</v>
      </c>
      <c r="C1162" t="s">
        <v>602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669</v>
      </c>
      <c r="B1163">
        <v>2008</v>
      </c>
      <c r="C1163" t="s">
        <v>602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669</v>
      </c>
      <c r="B1164">
        <v>2007</v>
      </c>
      <c r="C1164" t="s">
        <v>602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669</v>
      </c>
      <c r="B1165">
        <v>2006</v>
      </c>
      <c r="C1165" t="s">
        <v>602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669</v>
      </c>
      <c r="B1166">
        <v>2005</v>
      </c>
      <c r="C1166" t="s">
        <v>602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669</v>
      </c>
      <c r="B1167">
        <v>2004</v>
      </c>
      <c r="C1167" t="s">
        <v>602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669</v>
      </c>
      <c r="B1168">
        <v>2003</v>
      </c>
      <c r="C1168" t="s">
        <v>602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669</v>
      </c>
      <c r="B1169">
        <v>2002</v>
      </c>
      <c r="C1169" t="s">
        <v>602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669</v>
      </c>
      <c r="B1170">
        <v>2001</v>
      </c>
      <c r="C1170" t="s">
        <v>602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669</v>
      </c>
      <c r="B1171">
        <v>2000</v>
      </c>
      <c r="C1171" t="s">
        <v>602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670</v>
      </c>
      <c r="B1172">
        <v>2015</v>
      </c>
      <c r="C1172" t="s">
        <v>602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670</v>
      </c>
      <c r="B1173">
        <v>2014</v>
      </c>
      <c r="C1173" t="s">
        <v>602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670</v>
      </c>
      <c r="B1174">
        <v>2013</v>
      </c>
      <c r="C1174" t="s">
        <v>602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670</v>
      </c>
      <c r="B1175">
        <v>2012</v>
      </c>
      <c r="C1175" t="s">
        <v>602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670</v>
      </c>
      <c r="B1176">
        <v>2011</v>
      </c>
      <c r="C1176" t="s">
        <v>602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670</v>
      </c>
      <c r="B1177">
        <v>2010</v>
      </c>
      <c r="C1177" t="s">
        <v>602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670</v>
      </c>
      <c r="B1178">
        <v>2009</v>
      </c>
      <c r="C1178" t="s">
        <v>602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670</v>
      </c>
      <c r="B1179">
        <v>2008</v>
      </c>
      <c r="C1179" t="s">
        <v>602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670</v>
      </c>
      <c r="B1180">
        <v>2007</v>
      </c>
      <c r="C1180" t="s">
        <v>602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670</v>
      </c>
      <c r="B1181">
        <v>2006</v>
      </c>
      <c r="C1181" t="s">
        <v>602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670</v>
      </c>
      <c r="B1182">
        <v>2005</v>
      </c>
      <c r="C1182" t="s">
        <v>602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670</v>
      </c>
      <c r="B1183">
        <v>2004</v>
      </c>
      <c r="C1183" t="s">
        <v>602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670</v>
      </c>
      <c r="B1184">
        <v>2003</v>
      </c>
      <c r="C1184" t="s">
        <v>602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670</v>
      </c>
      <c r="B1185">
        <v>2002</v>
      </c>
      <c r="C1185" t="s">
        <v>602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670</v>
      </c>
      <c r="B1186">
        <v>2001</v>
      </c>
      <c r="C1186" t="s">
        <v>602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670</v>
      </c>
      <c r="B1187">
        <v>2000</v>
      </c>
      <c r="C1187" t="s">
        <v>602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671</v>
      </c>
      <c r="B1188">
        <v>2015</v>
      </c>
      <c r="C1188" t="s">
        <v>594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671</v>
      </c>
      <c r="B1189">
        <v>2014</v>
      </c>
      <c r="C1189" t="s">
        <v>594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671</v>
      </c>
      <c r="B1190">
        <v>2013</v>
      </c>
      <c r="C1190" t="s">
        <v>594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671</v>
      </c>
      <c r="B1191">
        <v>2012</v>
      </c>
      <c r="C1191" t="s">
        <v>594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671</v>
      </c>
      <c r="B1192">
        <v>2011</v>
      </c>
      <c r="C1192" t="s">
        <v>594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671</v>
      </c>
      <c r="B1193">
        <v>2010</v>
      </c>
      <c r="C1193" t="s">
        <v>594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671</v>
      </c>
      <c r="B1194">
        <v>2009</v>
      </c>
      <c r="C1194" t="s">
        <v>594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671</v>
      </c>
      <c r="B1195">
        <v>2008</v>
      </c>
      <c r="C1195" t="s">
        <v>594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671</v>
      </c>
      <c r="B1196">
        <v>2007</v>
      </c>
      <c r="C1196" t="s">
        <v>594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671</v>
      </c>
      <c r="B1197">
        <v>2006</v>
      </c>
      <c r="C1197" t="s">
        <v>594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671</v>
      </c>
      <c r="B1198">
        <v>2005</v>
      </c>
      <c r="C1198" t="s">
        <v>594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671</v>
      </c>
      <c r="B1199">
        <v>2004</v>
      </c>
      <c r="C1199" t="s">
        <v>594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671</v>
      </c>
      <c r="B1200">
        <v>2003</v>
      </c>
      <c r="C1200" t="s">
        <v>594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671</v>
      </c>
      <c r="B1201">
        <v>2002</v>
      </c>
      <c r="C1201" t="s">
        <v>594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671</v>
      </c>
      <c r="B1202">
        <v>2001</v>
      </c>
      <c r="C1202" t="s">
        <v>594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671</v>
      </c>
      <c r="B1203">
        <v>2000</v>
      </c>
      <c r="C1203" t="s">
        <v>594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672</v>
      </c>
      <c r="B1204">
        <v>2015</v>
      </c>
      <c r="C1204" t="s">
        <v>594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672</v>
      </c>
      <c r="B1205">
        <v>2014</v>
      </c>
      <c r="C1205" t="s">
        <v>594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672</v>
      </c>
      <c r="B1206">
        <v>2013</v>
      </c>
      <c r="C1206" t="s">
        <v>594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672</v>
      </c>
      <c r="B1207">
        <v>2012</v>
      </c>
      <c r="C1207" t="s">
        <v>594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672</v>
      </c>
      <c r="B1208">
        <v>2011</v>
      </c>
      <c r="C1208" t="s">
        <v>594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672</v>
      </c>
      <c r="B1209">
        <v>2010</v>
      </c>
      <c r="C1209" t="s">
        <v>594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672</v>
      </c>
      <c r="B1210">
        <v>2009</v>
      </c>
      <c r="C1210" t="s">
        <v>594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672</v>
      </c>
      <c r="B1211">
        <v>2008</v>
      </c>
      <c r="C1211" t="s">
        <v>594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672</v>
      </c>
      <c r="B1212">
        <v>2007</v>
      </c>
      <c r="C1212" t="s">
        <v>594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672</v>
      </c>
      <c r="B1213">
        <v>2006</v>
      </c>
      <c r="C1213" t="s">
        <v>594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672</v>
      </c>
      <c r="B1214">
        <v>2005</v>
      </c>
      <c r="C1214" t="s">
        <v>594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672</v>
      </c>
      <c r="B1215">
        <v>2004</v>
      </c>
      <c r="C1215" t="s">
        <v>594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672</v>
      </c>
      <c r="B1216">
        <v>2003</v>
      </c>
      <c r="C1216" t="s">
        <v>594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672</v>
      </c>
      <c r="B1217">
        <v>2002</v>
      </c>
      <c r="C1217" t="s">
        <v>594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672</v>
      </c>
      <c r="B1218">
        <v>2001</v>
      </c>
      <c r="C1218" t="s">
        <v>594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672</v>
      </c>
      <c r="B1219">
        <v>2000</v>
      </c>
      <c r="C1219" t="s">
        <v>594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673</v>
      </c>
      <c r="B1220">
        <v>2015</v>
      </c>
      <c r="C1220" t="s">
        <v>594</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673</v>
      </c>
      <c r="B1221">
        <v>2014</v>
      </c>
      <c r="C1221" t="s">
        <v>594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673</v>
      </c>
      <c r="B1222">
        <v>2013</v>
      </c>
      <c r="C1222" t="s">
        <v>594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673</v>
      </c>
      <c r="B1223">
        <v>2012</v>
      </c>
      <c r="C1223" t="s">
        <v>594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673</v>
      </c>
      <c r="B1224">
        <v>2011</v>
      </c>
      <c r="C1224" t="s">
        <v>594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673</v>
      </c>
      <c r="B1225">
        <v>2010</v>
      </c>
      <c r="C1225" t="s">
        <v>594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673</v>
      </c>
      <c r="B1226">
        <v>2009</v>
      </c>
      <c r="C1226" t="s">
        <v>594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673</v>
      </c>
      <c r="B1227">
        <v>2008</v>
      </c>
      <c r="C1227" t="s">
        <v>594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673</v>
      </c>
      <c r="B1228">
        <v>2007</v>
      </c>
      <c r="C1228" t="s">
        <v>594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673</v>
      </c>
      <c r="B1229">
        <v>2006</v>
      </c>
      <c r="C1229" t="s">
        <v>594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673</v>
      </c>
      <c r="B1230">
        <v>2005</v>
      </c>
      <c r="C1230" t="s">
        <v>594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673</v>
      </c>
      <c r="B1231">
        <v>2004</v>
      </c>
      <c r="C1231" t="s">
        <v>594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673</v>
      </c>
      <c r="B1232">
        <v>2003</v>
      </c>
      <c r="C1232" t="s">
        <v>594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673</v>
      </c>
      <c r="B1233">
        <v>2002</v>
      </c>
      <c r="C1233" t="s">
        <v>594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673</v>
      </c>
      <c r="B1234">
        <v>2001</v>
      </c>
      <c r="C1234" t="s">
        <v>594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673</v>
      </c>
      <c r="B1235">
        <v>2000</v>
      </c>
      <c r="C1235" t="s">
        <v>594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674</v>
      </c>
      <c r="B1236">
        <v>2015</v>
      </c>
      <c r="C1236" t="s">
        <v>594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674</v>
      </c>
      <c r="B1237">
        <v>2014</v>
      </c>
      <c r="C1237" t="s">
        <v>594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674</v>
      </c>
      <c r="B1238">
        <v>2013</v>
      </c>
      <c r="C1238" t="s">
        <v>594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674</v>
      </c>
      <c r="B1239">
        <v>2012</v>
      </c>
      <c r="C1239" t="s">
        <v>594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674</v>
      </c>
      <c r="B1240">
        <v>2011</v>
      </c>
      <c r="C1240" t="s">
        <v>594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674</v>
      </c>
      <c r="B1241">
        <v>2010</v>
      </c>
      <c r="C1241" t="s">
        <v>594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674</v>
      </c>
      <c r="B1242">
        <v>2009</v>
      </c>
      <c r="C1242" t="s">
        <v>594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674</v>
      </c>
      <c r="B1243">
        <v>2008</v>
      </c>
      <c r="C1243" t="s">
        <v>594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674</v>
      </c>
      <c r="B1244">
        <v>2007</v>
      </c>
      <c r="C1244" t="s">
        <v>594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674</v>
      </c>
      <c r="B1245">
        <v>2006</v>
      </c>
      <c r="C1245" t="s">
        <v>594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674</v>
      </c>
      <c r="B1246">
        <v>2005</v>
      </c>
      <c r="C1246" t="s">
        <v>594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674</v>
      </c>
      <c r="B1247">
        <v>2004</v>
      </c>
      <c r="C1247" t="s">
        <v>594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674</v>
      </c>
      <c r="B1248">
        <v>2003</v>
      </c>
      <c r="C1248" t="s">
        <v>594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674</v>
      </c>
      <c r="B1249">
        <v>2002</v>
      </c>
      <c r="C1249" t="s">
        <v>594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674</v>
      </c>
      <c r="B1250">
        <v>2001</v>
      </c>
      <c r="C1250" t="s">
        <v>594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674</v>
      </c>
      <c r="B1251">
        <v>2000</v>
      </c>
      <c r="C1251" t="s">
        <v>594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675</v>
      </c>
      <c r="B1252">
        <v>2015</v>
      </c>
      <c r="C1252" t="s">
        <v>602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675</v>
      </c>
      <c r="B1253">
        <v>2014</v>
      </c>
      <c r="C1253" t="s">
        <v>602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675</v>
      </c>
      <c r="B1254">
        <v>2013</v>
      </c>
      <c r="C1254" t="s">
        <v>602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675</v>
      </c>
      <c r="B1255">
        <v>2012</v>
      </c>
      <c r="C1255" t="s">
        <v>602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675</v>
      </c>
      <c r="B1256">
        <v>2011</v>
      </c>
      <c r="C1256" t="s">
        <v>602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675</v>
      </c>
      <c r="B1257">
        <v>2010</v>
      </c>
      <c r="C1257" t="s">
        <v>602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675</v>
      </c>
      <c r="B1258">
        <v>2009</v>
      </c>
      <c r="C1258" t="s">
        <v>602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675</v>
      </c>
      <c r="B1259">
        <v>2008</v>
      </c>
      <c r="C1259" t="s">
        <v>602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675</v>
      </c>
      <c r="B1260">
        <v>2007</v>
      </c>
      <c r="C1260" t="s">
        <v>602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675</v>
      </c>
      <c r="B1261">
        <v>2006</v>
      </c>
      <c r="C1261" t="s">
        <v>602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675</v>
      </c>
      <c r="B1262">
        <v>2005</v>
      </c>
      <c r="C1262" t="s">
        <v>602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675</v>
      </c>
      <c r="B1263">
        <v>2004</v>
      </c>
      <c r="C1263" t="s">
        <v>602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675</v>
      </c>
      <c r="B1264">
        <v>2003</v>
      </c>
      <c r="C1264" t="s">
        <v>602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675</v>
      </c>
      <c r="B1265">
        <v>2002</v>
      </c>
      <c r="C1265" t="s">
        <v>602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675</v>
      </c>
      <c r="B1266">
        <v>2001</v>
      </c>
      <c r="C1266" t="s">
        <v>602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675</v>
      </c>
      <c r="B1267">
        <v>2000</v>
      </c>
      <c r="C1267" t="s">
        <v>602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676</v>
      </c>
      <c r="B1268">
        <v>2015</v>
      </c>
      <c r="C1268" t="s">
        <v>594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676</v>
      </c>
      <c r="B1269">
        <v>2014</v>
      </c>
      <c r="C1269" t="s">
        <v>594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676</v>
      </c>
      <c r="B1270">
        <v>2013</v>
      </c>
      <c r="C1270" t="s">
        <v>594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676</v>
      </c>
      <c r="B1271">
        <v>2012</v>
      </c>
      <c r="C1271" t="s">
        <v>594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676</v>
      </c>
      <c r="B1272">
        <v>2011</v>
      </c>
      <c r="C1272" t="s">
        <v>594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676</v>
      </c>
      <c r="B1273">
        <v>2010</v>
      </c>
      <c r="C1273" t="s">
        <v>594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676</v>
      </c>
      <c r="B1274">
        <v>2009</v>
      </c>
      <c r="C1274" t="s">
        <v>594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676</v>
      </c>
      <c r="B1275">
        <v>2008</v>
      </c>
      <c r="C1275" t="s">
        <v>594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676</v>
      </c>
      <c r="B1276">
        <v>2007</v>
      </c>
      <c r="C1276" t="s">
        <v>594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676</v>
      </c>
      <c r="B1277">
        <v>2006</v>
      </c>
      <c r="C1277" t="s">
        <v>594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676</v>
      </c>
      <c r="B1278">
        <v>2005</v>
      </c>
      <c r="C1278" t="s">
        <v>594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676</v>
      </c>
      <c r="B1279">
        <v>2004</v>
      </c>
      <c r="C1279" t="s">
        <v>594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676</v>
      </c>
      <c r="B1280">
        <v>2003</v>
      </c>
      <c r="C1280" t="s">
        <v>594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676</v>
      </c>
      <c r="B1281">
        <v>2002</v>
      </c>
      <c r="C1281" t="s">
        <v>594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676</v>
      </c>
      <c r="B1282">
        <v>2001</v>
      </c>
      <c r="C1282" t="s">
        <v>594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676</v>
      </c>
      <c r="B1283">
        <v>2000</v>
      </c>
      <c r="C1283" t="s">
        <v>594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677</v>
      </c>
      <c r="B1284">
        <v>2015</v>
      </c>
      <c r="C1284" t="s">
        <v>602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677</v>
      </c>
      <c r="B1285">
        <v>2014</v>
      </c>
      <c r="C1285" t="s">
        <v>602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677</v>
      </c>
      <c r="B1286">
        <v>2013</v>
      </c>
      <c r="C1286" t="s">
        <v>602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677</v>
      </c>
      <c r="B1287">
        <v>2012</v>
      </c>
      <c r="C1287" t="s">
        <v>602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677</v>
      </c>
      <c r="B1288">
        <v>2011</v>
      </c>
      <c r="C1288" t="s">
        <v>602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677</v>
      </c>
      <c r="B1289">
        <v>2010</v>
      </c>
      <c r="C1289" t="s">
        <v>602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677</v>
      </c>
      <c r="B1290">
        <v>2009</v>
      </c>
      <c r="C1290" t="s">
        <v>602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677</v>
      </c>
      <c r="B1291">
        <v>2008</v>
      </c>
      <c r="C1291" t="s">
        <v>602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677</v>
      </c>
      <c r="B1292">
        <v>2007</v>
      </c>
      <c r="C1292" t="s">
        <v>602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677</v>
      </c>
      <c r="B1293">
        <v>2006</v>
      </c>
      <c r="C1293" t="s">
        <v>602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677</v>
      </c>
      <c r="B1294">
        <v>2005</v>
      </c>
      <c r="C1294" t="s">
        <v>602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677</v>
      </c>
      <c r="B1295">
        <v>2004</v>
      </c>
      <c r="C1295" t="s">
        <v>602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677</v>
      </c>
      <c r="B1296">
        <v>2003</v>
      </c>
      <c r="C1296" t="s">
        <v>602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677</v>
      </c>
      <c r="B1297">
        <v>2002</v>
      </c>
      <c r="C1297" t="s">
        <v>602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677</v>
      </c>
      <c r="B1298">
        <v>2001</v>
      </c>
      <c r="C1298" t="s">
        <v>602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677</v>
      </c>
      <c r="B1299">
        <v>2000</v>
      </c>
      <c r="C1299" t="s">
        <v>602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678</v>
      </c>
      <c r="B1300">
        <v>2015</v>
      </c>
      <c r="C1300" t="s">
        <v>594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678</v>
      </c>
      <c r="B1301">
        <v>2014</v>
      </c>
      <c r="C1301" t="s">
        <v>594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678</v>
      </c>
      <c r="B1302">
        <v>2013</v>
      </c>
      <c r="C1302" t="s">
        <v>594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678</v>
      </c>
      <c r="B1303">
        <v>2012</v>
      </c>
      <c r="C1303" t="s">
        <v>594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678</v>
      </c>
      <c r="B1304">
        <v>2011</v>
      </c>
      <c r="C1304" t="s">
        <v>594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678</v>
      </c>
      <c r="B1305">
        <v>2010</v>
      </c>
      <c r="C1305" t="s">
        <v>594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678</v>
      </c>
      <c r="B1306">
        <v>2009</v>
      </c>
      <c r="C1306" t="s">
        <v>594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678</v>
      </c>
      <c r="B1307">
        <v>2008</v>
      </c>
      <c r="C1307" t="s">
        <v>594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678</v>
      </c>
      <c r="B1308">
        <v>2007</v>
      </c>
      <c r="C1308" t="s">
        <v>594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678</v>
      </c>
      <c r="B1309">
        <v>2006</v>
      </c>
      <c r="C1309" t="s">
        <v>594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678</v>
      </c>
      <c r="B1310">
        <v>2005</v>
      </c>
      <c r="C1310" t="s">
        <v>594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678</v>
      </c>
      <c r="B1311">
        <v>2004</v>
      </c>
      <c r="C1311" t="s">
        <v>594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678</v>
      </c>
      <c r="B1312">
        <v>2003</v>
      </c>
      <c r="C1312" t="s">
        <v>594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678</v>
      </c>
      <c r="B1313">
        <v>2002</v>
      </c>
      <c r="C1313" t="s">
        <v>594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678</v>
      </c>
      <c r="B1314">
        <v>2001</v>
      </c>
      <c r="C1314" t="s">
        <v>594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678</v>
      </c>
      <c r="B1315">
        <v>2000</v>
      </c>
      <c r="C1315" t="s">
        <v>594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679</v>
      </c>
      <c r="B1316">
        <v>2015</v>
      </c>
      <c r="C1316" t="s">
        <v>602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679</v>
      </c>
      <c r="B1317">
        <v>2014</v>
      </c>
      <c r="C1317" t="s">
        <v>602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679</v>
      </c>
      <c r="B1318">
        <v>2013</v>
      </c>
      <c r="C1318" t="s">
        <v>602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679</v>
      </c>
      <c r="B1319">
        <v>2012</v>
      </c>
      <c r="C1319" t="s">
        <v>602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679</v>
      </c>
      <c r="B1320">
        <v>2011</v>
      </c>
      <c r="C1320" t="s">
        <v>602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679</v>
      </c>
      <c r="B1321">
        <v>2010</v>
      </c>
      <c r="C1321" t="s">
        <v>602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679</v>
      </c>
      <c r="B1322">
        <v>2009</v>
      </c>
      <c r="C1322" t="s">
        <v>602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679</v>
      </c>
      <c r="B1323">
        <v>2008</v>
      </c>
      <c r="C1323" t="s">
        <v>602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679</v>
      </c>
      <c r="B1324">
        <v>2007</v>
      </c>
      <c r="C1324" t="s">
        <v>602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679</v>
      </c>
      <c r="B1325">
        <v>2006</v>
      </c>
      <c r="C1325" t="s">
        <v>602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679</v>
      </c>
      <c r="B1326">
        <v>2005</v>
      </c>
      <c r="C1326" t="s">
        <v>602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679</v>
      </c>
      <c r="B1327">
        <v>2004</v>
      </c>
      <c r="C1327" t="s">
        <v>602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679</v>
      </c>
      <c r="B1328">
        <v>2003</v>
      </c>
      <c r="C1328" t="s">
        <v>602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679</v>
      </c>
      <c r="B1329">
        <v>2002</v>
      </c>
      <c r="C1329" t="s">
        <v>602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679</v>
      </c>
      <c r="B1330">
        <v>2001</v>
      </c>
      <c r="C1330" t="s">
        <v>602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679</v>
      </c>
      <c r="B1331">
        <v>2000</v>
      </c>
      <c r="C1331" t="s">
        <v>602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680</v>
      </c>
      <c r="B1332">
        <v>2015</v>
      </c>
      <c r="C1332" t="s">
        <v>594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680</v>
      </c>
      <c r="B1333">
        <v>2014</v>
      </c>
      <c r="C1333" t="s">
        <v>594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680</v>
      </c>
      <c r="B1334">
        <v>2013</v>
      </c>
      <c r="C1334" t="s">
        <v>594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680</v>
      </c>
      <c r="B1335">
        <v>2012</v>
      </c>
      <c r="C1335" t="s">
        <v>594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680</v>
      </c>
      <c r="B1336">
        <v>2011</v>
      </c>
      <c r="C1336" t="s">
        <v>594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680</v>
      </c>
      <c r="B1337">
        <v>2010</v>
      </c>
      <c r="C1337" t="s">
        <v>594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680</v>
      </c>
      <c r="B1338">
        <v>2009</v>
      </c>
      <c r="C1338" t="s">
        <v>594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680</v>
      </c>
      <c r="B1339">
        <v>2008</v>
      </c>
      <c r="C1339" t="s">
        <v>594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680</v>
      </c>
      <c r="B1340">
        <v>2007</v>
      </c>
      <c r="C1340" t="s">
        <v>594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680</v>
      </c>
      <c r="B1341">
        <v>2006</v>
      </c>
      <c r="C1341" t="s">
        <v>594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680</v>
      </c>
      <c r="B1342">
        <v>2005</v>
      </c>
      <c r="C1342" t="s">
        <v>594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680</v>
      </c>
      <c r="B1343">
        <v>2004</v>
      </c>
      <c r="C1343" t="s">
        <v>594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680</v>
      </c>
      <c r="B1344">
        <v>2003</v>
      </c>
      <c r="C1344" t="s">
        <v>594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680</v>
      </c>
      <c r="B1345">
        <v>2002</v>
      </c>
      <c r="C1345" t="s">
        <v>594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680</v>
      </c>
      <c r="B1346">
        <v>2001</v>
      </c>
      <c r="C1346" t="s">
        <v>594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680</v>
      </c>
      <c r="B1347">
        <v>2000</v>
      </c>
      <c r="C1347" t="s">
        <v>594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681</v>
      </c>
      <c r="B1348">
        <v>2015</v>
      </c>
      <c r="C1348" t="s">
        <v>594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681</v>
      </c>
      <c r="B1349">
        <v>2014</v>
      </c>
      <c r="C1349" t="s">
        <v>594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681</v>
      </c>
      <c r="B1350">
        <v>2013</v>
      </c>
      <c r="C1350" t="s">
        <v>594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681</v>
      </c>
      <c r="B1351">
        <v>2012</v>
      </c>
      <c r="C1351" t="s">
        <v>594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681</v>
      </c>
      <c r="B1352">
        <v>2011</v>
      </c>
      <c r="C1352" t="s">
        <v>594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681</v>
      </c>
      <c r="B1353">
        <v>2010</v>
      </c>
      <c r="C1353" t="s">
        <v>594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681</v>
      </c>
      <c r="B1354">
        <v>2009</v>
      </c>
      <c r="C1354" t="s">
        <v>594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681</v>
      </c>
      <c r="B1355">
        <v>2008</v>
      </c>
      <c r="C1355" t="s">
        <v>594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681</v>
      </c>
      <c r="B1356">
        <v>2007</v>
      </c>
      <c r="C1356" t="s">
        <v>594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681</v>
      </c>
      <c r="B1357">
        <v>2006</v>
      </c>
      <c r="C1357" t="s">
        <v>594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681</v>
      </c>
      <c r="B1358">
        <v>2005</v>
      </c>
      <c r="C1358" t="s">
        <v>594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681</v>
      </c>
      <c r="B1359">
        <v>2004</v>
      </c>
      <c r="C1359" t="s">
        <v>594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681</v>
      </c>
      <c r="B1360">
        <v>2003</v>
      </c>
      <c r="C1360" t="s">
        <v>594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681</v>
      </c>
      <c r="B1361">
        <v>2002</v>
      </c>
      <c r="C1361" t="s">
        <v>594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681</v>
      </c>
      <c r="B1362">
        <v>2001</v>
      </c>
      <c r="C1362" t="s">
        <v>594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681</v>
      </c>
      <c r="B1363">
        <v>2000</v>
      </c>
      <c r="C1363" t="s">
        <v>594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682</v>
      </c>
      <c r="B1364">
        <v>2015</v>
      </c>
      <c r="C1364" t="s">
        <v>594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682</v>
      </c>
      <c r="B1365">
        <v>2014</v>
      </c>
      <c r="C1365" t="s">
        <v>594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682</v>
      </c>
      <c r="B1366">
        <v>2013</v>
      </c>
      <c r="C1366" t="s">
        <v>594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682</v>
      </c>
      <c r="B1367">
        <v>2012</v>
      </c>
      <c r="C1367" t="s">
        <v>594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682</v>
      </c>
      <c r="B1368">
        <v>2011</v>
      </c>
      <c r="C1368" t="s">
        <v>594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682</v>
      </c>
      <c r="B1369">
        <v>2010</v>
      </c>
      <c r="C1369" t="s">
        <v>594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682</v>
      </c>
      <c r="B1370">
        <v>2009</v>
      </c>
      <c r="C1370" t="s">
        <v>594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682</v>
      </c>
      <c r="B1371">
        <v>2008</v>
      </c>
      <c r="C1371" t="s">
        <v>594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682</v>
      </c>
      <c r="B1372">
        <v>2007</v>
      </c>
      <c r="C1372" t="s">
        <v>594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682</v>
      </c>
      <c r="B1373">
        <v>2006</v>
      </c>
      <c r="C1373" t="s">
        <v>594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682</v>
      </c>
      <c r="B1374">
        <v>2005</v>
      </c>
      <c r="C1374" t="s">
        <v>594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682</v>
      </c>
      <c r="B1375">
        <v>2004</v>
      </c>
      <c r="C1375" t="s">
        <v>594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682</v>
      </c>
      <c r="B1376">
        <v>2003</v>
      </c>
      <c r="C1376" t="s">
        <v>594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682</v>
      </c>
      <c r="B1377">
        <v>2002</v>
      </c>
      <c r="C1377" t="s">
        <v>594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682</v>
      </c>
      <c r="B1378">
        <v>2001</v>
      </c>
      <c r="C1378" t="s">
        <v>594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682</v>
      </c>
      <c r="B1379">
        <v>2000</v>
      </c>
      <c r="C1379" t="s">
        <v>594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683</v>
      </c>
      <c r="B1380">
        <v>2015</v>
      </c>
      <c r="C1380" t="s">
        <v>594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683</v>
      </c>
      <c r="B1381">
        <v>2014</v>
      </c>
      <c r="C1381" t="s">
        <v>594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683</v>
      </c>
      <c r="B1382">
        <v>2013</v>
      </c>
      <c r="C1382" t="s">
        <v>594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683</v>
      </c>
      <c r="B1383">
        <v>2012</v>
      </c>
      <c r="C1383" t="s">
        <v>594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683</v>
      </c>
      <c r="B1384">
        <v>2011</v>
      </c>
      <c r="C1384" t="s">
        <v>594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683</v>
      </c>
      <c r="B1385">
        <v>2010</v>
      </c>
      <c r="C1385" t="s">
        <v>594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683</v>
      </c>
      <c r="B1386">
        <v>2009</v>
      </c>
      <c r="C1386" t="s">
        <v>594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683</v>
      </c>
      <c r="B1387">
        <v>2008</v>
      </c>
      <c r="C1387" t="s">
        <v>594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683</v>
      </c>
      <c r="B1388">
        <v>2007</v>
      </c>
      <c r="C1388" t="s">
        <v>594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683</v>
      </c>
      <c r="B1389">
        <v>2006</v>
      </c>
      <c r="C1389" t="s">
        <v>594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683</v>
      </c>
      <c r="B1390">
        <v>2005</v>
      </c>
      <c r="C1390" t="s">
        <v>594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683</v>
      </c>
      <c r="B1391">
        <v>2004</v>
      </c>
      <c r="C1391" t="s">
        <v>594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683</v>
      </c>
      <c r="B1392">
        <v>2003</v>
      </c>
      <c r="C1392" t="s">
        <v>594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683</v>
      </c>
      <c r="B1393">
        <v>2002</v>
      </c>
      <c r="C1393" t="s">
        <v>594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683</v>
      </c>
      <c r="B1394">
        <v>2001</v>
      </c>
      <c r="C1394" t="s">
        <v>594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683</v>
      </c>
      <c r="B1395">
        <v>2000</v>
      </c>
      <c r="C1395" t="s">
        <v>594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684</v>
      </c>
      <c r="B1396">
        <v>2015</v>
      </c>
      <c r="C1396" t="s">
        <v>594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684</v>
      </c>
      <c r="B1397">
        <v>2014</v>
      </c>
      <c r="C1397" t="s">
        <v>594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684</v>
      </c>
      <c r="B1398">
        <v>2013</v>
      </c>
      <c r="C1398" t="s">
        <v>594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684</v>
      </c>
      <c r="B1399">
        <v>2012</v>
      </c>
      <c r="C1399" t="s">
        <v>594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684</v>
      </c>
      <c r="B1400">
        <v>2011</v>
      </c>
      <c r="C1400" t="s">
        <v>594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684</v>
      </c>
      <c r="B1401">
        <v>2010</v>
      </c>
      <c r="C1401" t="s">
        <v>594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684</v>
      </c>
      <c r="B1402">
        <v>2009</v>
      </c>
      <c r="C1402" t="s">
        <v>594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684</v>
      </c>
      <c r="B1403">
        <v>2008</v>
      </c>
      <c r="C1403" t="s">
        <v>594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684</v>
      </c>
      <c r="B1404">
        <v>2007</v>
      </c>
      <c r="C1404" t="s">
        <v>594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684</v>
      </c>
      <c r="B1405">
        <v>2006</v>
      </c>
      <c r="C1405" t="s">
        <v>594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684</v>
      </c>
      <c r="B1406">
        <v>2005</v>
      </c>
      <c r="C1406" t="s">
        <v>594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684</v>
      </c>
      <c r="B1407">
        <v>2004</v>
      </c>
      <c r="C1407" t="s">
        <v>594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684</v>
      </c>
      <c r="B1408">
        <v>2003</v>
      </c>
      <c r="C1408" t="s">
        <v>594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684</v>
      </c>
      <c r="B1409">
        <v>2002</v>
      </c>
      <c r="C1409" t="s">
        <v>594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684</v>
      </c>
      <c r="B1410">
        <v>2001</v>
      </c>
      <c r="C1410" t="s">
        <v>594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684</v>
      </c>
      <c r="B1411">
        <v>2000</v>
      </c>
      <c r="C1411" t="s">
        <v>594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685</v>
      </c>
      <c r="B1412">
        <v>2015</v>
      </c>
      <c r="C1412" t="s">
        <v>594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685</v>
      </c>
      <c r="B1413">
        <v>2014</v>
      </c>
      <c r="C1413" t="s">
        <v>594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685</v>
      </c>
      <c r="B1414">
        <v>2013</v>
      </c>
      <c r="C1414" t="s">
        <v>594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685</v>
      </c>
      <c r="B1415">
        <v>2012</v>
      </c>
      <c r="C1415" t="s">
        <v>594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685</v>
      </c>
      <c r="B1416">
        <v>2011</v>
      </c>
      <c r="C1416" t="s">
        <v>594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685</v>
      </c>
      <c r="B1417">
        <v>2010</v>
      </c>
      <c r="C1417" t="s">
        <v>594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685</v>
      </c>
      <c r="B1418">
        <v>2009</v>
      </c>
      <c r="C1418" t="s">
        <v>594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685</v>
      </c>
      <c r="B1419">
        <v>2008</v>
      </c>
      <c r="C1419" t="s">
        <v>594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685</v>
      </c>
      <c r="B1420">
        <v>2007</v>
      </c>
      <c r="C1420" t="s">
        <v>594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685</v>
      </c>
      <c r="B1421">
        <v>2006</v>
      </c>
      <c r="C1421" t="s">
        <v>594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685</v>
      </c>
      <c r="B1422">
        <v>2005</v>
      </c>
      <c r="C1422" t="s">
        <v>594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685</v>
      </c>
      <c r="B1423">
        <v>2004</v>
      </c>
      <c r="C1423" t="s">
        <v>594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685</v>
      </c>
      <c r="B1424">
        <v>2003</v>
      </c>
      <c r="C1424" t="s">
        <v>594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685</v>
      </c>
      <c r="B1425">
        <v>2002</v>
      </c>
      <c r="C1425" t="s">
        <v>594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685</v>
      </c>
      <c r="B1426">
        <v>2001</v>
      </c>
      <c r="C1426" t="s">
        <v>594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685</v>
      </c>
      <c r="B1427">
        <v>2000</v>
      </c>
      <c r="C1427" t="s">
        <v>594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686</v>
      </c>
      <c r="B1428">
        <v>2015</v>
      </c>
      <c r="C1428" t="s">
        <v>594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686</v>
      </c>
      <c r="B1429">
        <v>2014</v>
      </c>
      <c r="C1429" t="s">
        <v>594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686</v>
      </c>
      <c r="B1430">
        <v>2013</v>
      </c>
      <c r="C1430" t="s">
        <v>594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686</v>
      </c>
      <c r="B1431">
        <v>2012</v>
      </c>
      <c r="C1431" t="s">
        <v>594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686</v>
      </c>
      <c r="B1432">
        <v>2011</v>
      </c>
      <c r="C1432" t="s">
        <v>594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686</v>
      </c>
      <c r="B1433">
        <v>2010</v>
      </c>
      <c r="C1433" t="s">
        <v>594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686</v>
      </c>
      <c r="B1434">
        <v>2009</v>
      </c>
      <c r="C1434" t="s">
        <v>594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686</v>
      </c>
      <c r="B1435">
        <v>2008</v>
      </c>
      <c r="C1435" t="s">
        <v>594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686</v>
      </c>
      <c r="B1436">
        <v>2007</v>
      </c>
      <c r="C1436" t="s">
        <v>594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686</v>
      </c>
      <c r="B1437">
        <v>2006</v>
      </c>
      <c r="C1437" t="s">
        <v>594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686</v>
      </c>
      <c r="B1438">
        <v>2005</v>
      </c>
      <c r="C1438" t="s">
        <v>594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686</v>
      </c>
      <c r="B1439">
        <v>2004</v>
      </c>
      <c r="C1439" t="s">
        <v>594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686</v>
      </c>
      <c r="B1440">
        <v>2003</v>
      </c>
      <c r="C1440" t="s">
        <v>594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686</v>
      </c>
      <c r="B1441">
        <v>2002</v>
      </c>
      <c r="C1441" t="s">
        <v>594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686</v>
      </c>
      <c r="B1442">
        <v>2001</v>
      </c>
      <c r="C1442" t="s">
        <v>594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686</v>
      </c>
      <c r="B1443">
        <v>2000</v>
      </c>
      <c r="C1443" t="s">
        <v>594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687</v>
      </c>
      <c r="B1444">
        <v>2015</v>
      </c>
      <c r="C1444" t="s">
        <v>602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687</v>
      </c>
      <c r="B1445">
        <v>2014</v>
      </c>
      <c r="C1445" t="s">
        <v>602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687</v>
      </c>
      <c r="B1446">
        <v>2013</v>
      </c>
      <c r="C1446" t="s">
        <v>602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687</v>
      </c>
      <c r="B1447">
        <v>2012</v>
      </c>
      <c r="C1447" t="s">
        <v>602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687</v>
      </c>
      <c r="B1448">
        <v>2011</v>
      </c>
      <c r="C1448" t="s">
        <v>602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687</v>
      </c>
      <c r="B1449">
        <v>2010</v>
      </c>
      <c r="C1449" t="s">
        <v>602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687</v>
      </c>
      <c r="B1450">
        <v>2009</v>
      </c>
      <c r="C1450" t="s">
        <v>602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687</v>
      </c>
      <c r="B1451">
        <v>2008</v>
      </c>
      <c r="C1451" t="s">
        <v>602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687</v>
      </c>
      <c r="B1452">
        <v>2007</v>
      </c>
      <c r="C1452" t="s">
        <v>602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687</v>
      </c>
      <c r="B1453">
        <v>2006</v>
      </c>
      <c r="C1453" t="s">
        <v>602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687</v>
      </c>
      <c r="B1454">
        <v>2005</v>
      </c>
      <c r="C1454" t="s">
        <v>602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687</v>
      </c>
      <c r="B1455">
        <v>2004</v>
      </c>
      <c r="C1455" t="s">
        <v>602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687</v>
      </c>
      <c r="B1456">
        <v>2003</v>
      </c>
      <c r="C1456" t="s">
        <v>602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687</v>
      </c>
      <c r="B1457">
        <v>2002</v>
      </c>
      <c r="C1457" t="s">
        <v>602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687</v>
      </c>
      <c r="B1458">
        <v>2001</v>
      </c>
      <c r="C1458" t="s">
        <v>602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687</v>
      </c>
      <c r="B1459">
        <v>2000</v>
      </c>
      <c r="C1459" t="s">
        <v>602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688</v>
      </c>
      <c r="B1460">
        <v>2015</v>
      </c>
      <c r="C1460" t="s">
        <v>594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688</v>
      </c>
      <c r="B1461">
        <v>2014</v>
      </c>
      <c r="C1461" t="s">
        <v>594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688</v>
      </c>
      <c r="B1462">
        <v>2013</v>
      </c>
      <c r="C1462" t="s">
        <v>594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688</v>
      </c>
      <c r="B1463">
        <v>2012</v>
      </c>
      <c r="C1463" t="s">
        <v>594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688</v>
      </c>
      <c r="B1464">
        <v>2011</v>
      </c>
      <c r="C1464" t="s">
        <v>594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688</v>
      </c>
      <c r="B1465">
        <v>2010</v>
      </c>
      <c r="C1465" t="s">
        <v>594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688</v>
      </c>
      <c r="B1466">
        <v>2009</v>
      </c>
      <c r="C1466" t="s">
        <v>594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688</v>
      </c>
      <c r="B1467">
        <v>2008</v>
      </c>
      <c r="C1467" t="s">
        <v>594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688</v>
      </c>
      <c r="B1468">
        <v>2007</v>
      </c>
      <c r="C1468" t="s">
        <v>594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688</v>
      </c>
      <c r="B1469">
        <v>2006</v>
      </c>
      <c r="C1469" t="s">
        <v>594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688</v>
      </c>
      <c r="B1470">
        <v>2005</v>
      </c>
      <c r="C1470" t="s">
        <v>594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688</v>
      </c>
      <c r="B1471">
        <v>2004</v>
      </c>
      <c r="C1471" t="s">
        <v>594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688</v>
      </c>
      <c r="B1472">
        <v>2003</v>
      </c>
      <c r="C1472" t="s">
        <v>594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688</v>
      </c>
      <c r="B1473">
        <v>2002</v>
      </c>
      <c r="C1473" t="s">
        <v>594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688</v>
      </c>
      <c r="B1474">
        <v>2001</v>
      </c>
      <c r="C1474" t="s">
        <v>594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688</v>
      </c>
      <c r="B1475">
        <v>2000</v>
      </c>
      <c r="C1475" t="s">
        <v>594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689</v>
      </c>
      <c r="B1476">
        <v>2015</v>
      </c>
      <c r="C1476" t="s">
        <v>594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689</v>
      </c>
      <c r="B1477">
        <v>2014</v>
      </c>
      <c r="C1477" t="s">
        <v>594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689</v>
      </c>
      <c r="B1478">
        <v>2013</v>
      </c>
      <c r="C1478" t="s">
        <v>594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689</v>
      </c>
      <c r="B1479">
        <v>2012</v>
      </c>
      <c r="C1479" t="s">
        <v>594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689</v>
      </c>
      <c r="B1480">
        <v>2011</v>
      </c>
      <c r="C1480" t="s">
        <v>594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689</v>
      </c>
      <c r="B1481">
        <v>2010</v>
      </c>
      <c r="C1481" t="s">
        <v>594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689</v>
      </c>
      <c r="B1482">
        <v>2009</v>
      </c>
      <c r="C1482" t="s">
        <v>594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689</v>
      </c>
      <c r="B1483">
        <v>2008</v>
      </c>
      <c r="C1483" t="s">
        <v>594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689</v>
      </c>
      <c r="B1484">
        <v>2007</v>
      </c>
      <c r="C1484" t="s">
        <v>594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689</v>
      </c>
      <c r="B1485">
        <v>2006</v>
      </c>
      <c r="C1485" t="s">
        <v>594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689</v>
      </c>
      <c r="B1486">
        <v>2005</v>
      </c>
      <c r="C1486" t="s">
        <v>594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689</v>
      </c>
      <c r="B1487">
        <v>2004</v>
      </c>
      <c r="C1487" t="s">
        <v>594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689</v>
      </c>
      <c r="B1488">
        <v>2003</v>
      </c>
      <c r="C1488" t="s">
        <v>594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689</v>
      </c>
      <c r="B1489">
        <v>2002</v>
      </c>
      <c r="C1489" t="s">
        <v>594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689</v>
      </c>
      <c r="B1490">
        <v>2001</v>
      </c>
      <c r="C1490" t="s">
        <v>594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689</v>
      </c>
      <c r="B1491">
        <v>2000</v>
      </c>
      <c r="C1491" t="s">
        <v>594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690</v>
      </c>
      <c r="B1492">
        <v>2015</v>
      </c>
      <c r="C1492" t="s">
        <v>594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690</v>
      </c>
      <c r="B1493">
        <v>2014</v>
      </c>
      <c r="C1493" t="s">
        <v>594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690</v>
      </c>
      <c r="B1494">
        <v>2013</v>
      </c>
      <c r="C1494" t="s">
        <v>594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690</v>
      </c>
      <c r="B1495">
        <v>2012</v>
      </c>
      <c r="C1495" t="s">
        <v>594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690</v>
      </c>
      <c r="B1496">
        <v>2011</v>
      </c>
      <c r="C1496" t="s">
        <v>594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690</v>
      </c>
      <c r="B1497">
        <v>2010</v>
      </c>
      <c r="C1497" t="s">
        <v>594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690</v>
      </c>
      <c r="B1498">
        <v>2009</v>
      </c>
      <c r="C1498" t="s">
        <v>594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690</v>
      </c>
      <c r="B1499">
        <v>2008</v>
      </c>
      <c r="C1499" t="s">
        <v>594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690</v>
      </c>
      <c r="B1500">
        <v>2007</v>
      </c>
      <c r="C1500" t="s">
        <v>594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690</v>
      </c>
      <c r="B1501">
        <v>2006</v>
      </c>
      <c r="C1501" t="s">
        <v>594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690</v>
      </c>
      <c r="B1502">
        <v>2005</v>
      </c>
      <c r="C1502" t="s">
        <v>594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690</v>
      </c>
      <c r="B1503">
        <v>2004</v>
      </c>
      <c r="C1503" t="s">
        <v>594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690</v>
      </c>
      <c r="B1504">
        <v>2003</v>
      </c>
      <c r="C1504" t="s">
        <v>594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690</v>
      </c>
      <c r="B1505">
        <v>2002</v>
      </c>
      <c r="C1505" t="s">
        <v>594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690</v>
      </c>
      <c r="B1506">
        <v>2001</v>
      </c>
      <c r="C1506" t="s">
        <v>594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690</v>
      </c>
      <c r="B1507">
        <v>2000</v>
      </c>
      <c r="C1507" t="s">
        <v>594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691</v>
      </c>
      <c r="B1508">
        <v>2015</v>
      </c>
      <c r="C1508" t="s">
        <v>594</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691</v>
      </c>
      <c r="B1509">
        <v>2014</v>
      </c>
      <c r="C1509" t="s">
        <v>594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691</v>
      </c>
      <c r="B1510">
        <v>2013</v>
      </c>
      <c r="C1510" t="s">
        <v>594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691</v>
      </c>
      <c r="B1511">
        <v>2012</v>
      </c>
      <c r="C1511" t="s">
        <v>594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691</v>
      </c>
      <c r="B1512">
        <v>2011</v>
      </c>
      <c r="C1512" t="s">
        <v>594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691</v>
      </c>
      <c r="B1513">
        <v>2010</v>
      </c>
      <c r="C1513" t="s">
        <v>594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691</v>
      </c>
      <c r="B1514">
        <v>2009</v>
      </c>
      <c r="C1514" t="s">
        <v>594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691</v>
      </c>
      <c r="B1515">
        <v>2008</v>
      </c>
      <c r="C1515" t="s">
        <v>594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691</v>
      </c>
      <c r="B1516">
        <v>2007</v>
      </c>
      <c r="C1516" t="s">
        <v>594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691</v>
      </c>
      <c r="B1517">
        <v>2006</v>
      </c>
      <c r="C1517" t="s">
        <v>594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691</v>
      </c>
      <c r="B1518">
        <v>2005</v>
      </c>
      <c r="C1518" t="s">
        <v>594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691</v>
      </c>
      <c r="B1519">
        <v>2004</v>
      </c>
      <c r="C1519" t="s">
        <v>594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691</v>
      </c>
      <c r="B1520">
        <v>2003</v>
      </c>
      <c r="C1520" t="s">
        <v>594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691</v>
      </c>
      <c r="B1521">
        <v>2002</v>
      </c>
      <c r="C1521" t="s">
        <v>594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691</v>
      </c>
      <c r="B1522">
        <v>2001</v>
      </c>
      <c r="C1522" t="s">
        <v>594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691</v>
      </c>
      <c r="B1523">
        <v>2000</v>
      </c>
      <c r="C1523" t="s">
        <v>594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692</v>
      </c>
      <c r="B1524">
        <v>2015</v>
      </c>
      <c r="C1524" t="s">
        <v>602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692</v>
      </c>
      <c r="B1525">
        <v>2014</v>
      </c>
      <c r="C1525" t="s">
        <v>602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692</v>
      </c>
      <c r="B1526">
        <v>2013</v>
      </c>
      <c r="C1526" t="s">
        <v>602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692</v>
      </c>
      <c r="B1527">
        <v>2012</v>
      </c>
      <c r="C1527" t="s">
        <v>602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692</v>
      </c>
      <c r="B1528">
        <v>2011</v>
      </c>
      <c r="C1528" t="s">
        <v>602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692</v>
      </c>
      <c r="B1529">
        <v>2010</v>
      </c>
      <c r="C1529" t="s">
        <v>602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692</v>
      </c>
      <c r="B1530">
        <v>2009</v>
      </c>
      <c r="C1530" t="s">
        <v>602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692</v>
      </c>
      <c r="B1531">
        <v>2008</v>
      </c>
      <c r="C1531" t="s">
        <v>602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692</v>
      </c>
      <c r="B1532">
        <v>2007</v>
      </c>
      <c r="C1532" t="s">
        <v>602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692</v>
      </c>
      <c r="B1533">
        <v>2006</v>
      </c>
      <c r="C1533" t="s">
        <v>602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692</v>
      </c>
      <c r="B1534">
        <v>2005</v>
      </c>
      <c r="C1534" t="s">
        <v>602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692</v>
      </c>
      <c r="B1535">
        <v>2004</v>
      </c>
      <c r="C1535" t="s">
        <v>602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692</v>
      </c>
      <c r="B1536">
        <v>2003</v>
      </c>
      <c r="C1536" t="s">
        <v>602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692</v>
      </c>
      <c r="B1537">
        <v>2002</v>
      </c>
      <c r="C1537" t="s">
        <v>602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692</v>
      </c>
      <c r="B1538">
        <v>2001</v>
      </c>
      <c r="C1538" t="s">
        <v>602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692</v>
      </c>
      <c r="B1539">
        <v>2000</v>
      </c>
      <c r="C1539" t="s">
        <v>602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693</v>
      </c>
      <c r="B1540">
        <v>2015</v>
      </c>
      <c r="C1540" t="s">
        <v>602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693</v>
      </c>
      <c r="B1541">
        <v>2014</v>
      </c>
      <c r="C1541" t="s">
        <v>602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693</v>
      </c>
      <c r="B1542">
        <v>2013</v>
      </c>
      <c r="C1542" t="s">
        <v>602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693</v>
      </c>
      <c r="B1543">
        <v>2012</v>
      </c>
      <c r="C1543" t="s">
        <v>602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693</v>
      </c>
      <c r="B1544">
        <v>2011</v>
      </c>
      <c r="C1544" t="s">
        <v>602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693</v>
      </c>
      <c r="B1545">
        <v>2010</v>
      </c>
      <c r="C1545" t="s">
        <v>602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693</v>
      </c>
      <c r="B1546">
        <v>2009</v>
      </c>
      <c r="C1546" t="s">
        <v>602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693</v>
      </c>
      <c r="B1547">
        <v>2008</v>
      </c>
      <c r="C1547" t="s">
        <v>602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693</v>
      </c>
      <c r="B1548">
        <v>2007</v>
      </c>
      <c r="C1548" t="s">
        <v>602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693</v>
      </c>
      <c r="B1549">
        <v>2006</v>
      </c>
      <c r="C1549" t="s">
        <v>602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693</v>
      </c>
      <c r="B1550">
        <v>2005</v>
      </c>
      <c r="C1550" t="s">
        <v>602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693</v>
      </c>
      <c r="B1551">
        <v>2004</v>
      </c>
      <c r="C1551" t="s">
        <v>602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693</v>
      </c>
      <c r="B1552">
        <v>2003</v>
      </c>
      <c r="C1552" t="s">
        <v>602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693</v>
      </c>
      <c r="B1553">
        <v>2002</v>
      </c>
      <c r="C1553" t="s">
        <v>602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693</v>
      </c>
      <c r="B1554">
        <v>2001</v>
      </c>
      <c r="C1554" t="s">
        <v>602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693</v>
      </c>
      <c r="B1555">
        <v>2000</v>
      </c>
      <c r="C1555" t="s">
        <v>602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694</v>
      </c>
      <c r="B1556">
        <v>2015</v>
      </c>
      <c r="C1556" t="s">
        <v>594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694</v>
      </c>
      <c r="B1557">
        <v>2014</v>
      </c>
      <c r="C1557" t="s">
        <v>594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694</v>
      </c>
      <c r="B1558">
        <v>2013</v>
      </c>
      <c r="C1558" t="s">
        <v>594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694</v>
      </c>
      <c r="B1559">
        <v>2012</v>
      </c>
      <c r="C1559" t="s">
        <v>594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694</v>
      </c>
      <c r="B1560">
        <v>2011</v>
      </c>
      <c r="C1560" t="s">
        <v>594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694</v>
      </c>
      <c r="B1561">
        <v>2010</v>
      </c>
      <c r="C1561" t="s">
        <v>594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694</v>
      </c>
      <c r="B1562">
        <v>2009</v>
      </c>
      <c r="C1562" t="s">
        <v>594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694</v>
      </c>
      <c r="B1563">
        <v>2008</v>
      </c>
      <c r="C1563" t="s">
        <v>594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694</v>
      </c>
      <c r="B1564">
        <v>2007</v>
      </c>
      <c r="C1564" t="s">
        <v>594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694</v>
      </c>
      <c r="B1565">
        <v>2006</v>
      </c>
      <c r="C1565" t="s">
        <v>594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694</v>
      </c>
      <c r="B1566">
        <v>2005</v>
      </c>
      <c r="C1566" t="s">
        <v>594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694</v>
      </c>
      <c r="B1567">
        <v>2004</v>
      </c>
      <c r="C1567" t="s">
        <v>594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694</v>
      </c>
      <c r="B1568">
        <v>2003</v>
      </c>
      <c r="C1568" t="s">
        <v>594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694</v>
      </c>
      <c r="B1569">
        <v>2002</v>
      </c>
      <c r="C1569" t="s">
        <v>594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694</v>
      </c>
      <c r="B1570">
        <v>2001</v>
      </c>
      <c r="C1570" t="s">
        <v>594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694</v>
      </c>
      <c r="B1571">
        <v>2000</v>
      </c>
      <c r="C1571" t="s">
        <v>594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695</v>
      </c>
      <c r="B1572">
        <v>2015</v>
      </c>
      <c r="C1572" t="s">
        <v>594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695</v>
      </c>
      <c r="B1573">
        <v>2014</v>
      </c>
      <c r="C1573" t="s">
        <v>594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695</v>
      </c>
      <c r="B1574">
        <v>2013</v>
      </c>
      <c r="C1574" t="s">
        <v>594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695</v>
      </c>
      <c r="B1575">
        <v>2012</v>
      </c>
      <c r="C1575" t="s">
        <v>594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695</v>
      </c>
      <c r="B1576">
        <v>2011</v>
      </c>
      <c r="C1576" t="s">
        <v>594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695</v>
      </c>
      <c r="B1577">
        <v>2010</v>
      </c>
      <c r="C1577" t="s">
        <v>594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695</v>
      </c>
      <c r="B1578">
        <v>2009</v>
      </c>
      <c r="C1578" t="s">
        <v>594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695</v>
      </c>
      <c r="B1579">
        <v>2008</v>
      </c>
      <c r="C1579" t="s">
        <v>594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695</v>
      </c>
      <c r="B1580">
        <v>2007</v>
      </c>
      <c r="C1580" t="s">
        <v>594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695</v>
      </c>
      <c r="B1581">
        <v>2006</v>
      </c>
      <c r="C1581" t="s">
        <v>594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695</v>
      </c>
      <c r="B1582">
        <v>2005</v>
      </c>
      <c r="C1582" t="s">
        <v>594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695</v>
      </c>
      <c r="B1583">
        <v>2004</v>
      </c>
      <c r="C1583" t="s">
        <v>594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695</v>
      </c>
      <c r="B1584">
        <v>2003</v>
      </c>
      <c r="C1584" t="s">
        <v>594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695</v>
      </c>
      <c r="B1585">
        <v>2002</v>
      </c>
      <c r="C1585" t="s">
        <v>594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695</v>
      </c>
      <c r="B1586">
        <v>2001</v>
      </c>
      <c r="C1586" t="s">
        <v>594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695</v>
      </c>
      <c r="B1587">
        <v>2000</v>
      </c>
      <c r="C1587" t="s">
        <v>594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696</v>
      </c>
      <c r="B1588">
        <v>2015</v>
      </c>
      <c r="C1588" t="s">
        <v>594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696</v>
      </c>
      <c r="B1589">
        <v>2014</v>
      </c>
      <c r="C1589" t="s">
        <v>594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696</v>
      </c>
      <c r="B1590">
        <v>2013</v>
      </c>
      <c r="C1590" t="s">
        <v>594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696</v>
      </c>
      <c r="B1591">
        <v>2012</v>
      </c>
      <c r="C1591" t="s">
        <v>594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696</v>
      </c>
      <c r="B1592">
        <v>2011</v>
      </c>
      <c r="C1592" t="s">
        <v>594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696</v>
      </c>
      <c r="B1593">
        <v>2010</v>
      </c>
      <c r="C1593" t="s">
        <v>594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696</v>
      </c>
      <c r="B1594">
        <v>2009</v>
      </c>
      <c r="C1594" t="s">
        <v>594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696</v>
      </c>
      <c r="B1595">
        <v>2008</v>
      </c>
      <c r="C1595" t="s">
        <v>594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696</v>
      </c>
      <c r="B1596">
        <v>2007</v>
      </c>
      <c r="C1596" t="s">
        <v>594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696</v>
      </c>
      <c r="B1597">
        <v>2006</v>
      </c>
      <c r="C1597" t="s">
        <v>594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696</v>
      </c>
      <c r="B1598">
        <v>2005</v>
      </c>
      <c r="C1598" t="s">
        <v>594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696</v>
      </c>
      <c r="B1599">
        <v>2004</v>
      </c>
      <c r="C1599" t="s">
        <v>594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696</v>
      </c>
      <c r="B1600">
        <v>2003</v>
      </c>
      <c r="C1600" t="s">
        <v>594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696</v>
      </c>
      <c r="B1601">
        <v>2002</v>
      </c>
      <c r="C1601" t="s">
        <v>594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696</v>
      </c>
      <c r="B1602">
        <v>2001</v>
      </c>
      <c r="C1602" t="s">
        <v>594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696</v>
      </c>
      <c r="B1603">
        <v>2000</v>
      </c>
      <c r="C1603" t="s">
        <v>594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697</v>
      </c>
      <c r="B1604">
        <v>2015</v>
      </c>
      <c r="C1604" t="s">
        <v>594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697</v>
      </c>
      <c r="B1605">
        <v>2014</v>
      </c>
      <c r="C1605" t="s">
        <v>594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697</v>
      </c>
      <c r="B1606">
        <v>2013</v>
      </c>
      <c r="C1606" t="s">
        <v>594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697</v>
      </c>
      <c r="B1607">
        <v>2012</v>
      </c>
      <c r="C1607" t="s">
        <v>594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697</v>
      </c>
      <c r="B1608">
        <v>2011</v>
      </c>
      <c r="C1608" t="s">
        <v>594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697</v>
      </c>
      <c r="B1609">
        <v>2010</v>
      </c>
      <c r="C1609" t="s">
        <v>594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697</v>
      </c>
      <c r="B1610">
        <v>2009</v>
      </c>
      <c r="C1610" t="s">
        <v>594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697</v>
      </c>
      <c r="B1611">
        <v>2008</v>
      </c>
      <c r="C1611" t="s">
        <v>594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697</v>
      </c>
      <c r="B1612">
        <v>2007</v>
      </c>
      <c r="C1612" t="s">
        <v>594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697</v>
      </c>
      <c r="B1613">
        <v>2006</v>
      </c>
      <c r="C1613" t="s">
        <v>594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697</v>
      </c>
      <c r="B1614">
        <v>2005</v>
      </c>
      <c r="C1614" t="s">
        <v>594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697</v>
      </c>
      <c r="B1615">
        <v>2004</v>
      </c>
      <c r="C1615" t="s">
        <v>594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697</v>
      </c>
      <c r="B1616">
        <v>2003</v>
      </c>
      <c r="C1616" t="s">
        <v>594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697</v>
      </c>
      <c r="B1617">
        <v>2002</v>
      </c>
      <c r="C1617" t="s">
        <v>594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697</v>
      </c>
      <c r="B1618">
        <v>2001</v>
      </c>
      <c r="C1618" t="s">
        <v>594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697</v>
      </c>
      <c r="B1619">
        <v>2000</v>
      </c>
      <c r="C1619" t="s">
        <v>594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698</v>
      </c>
      <c r="B1620">
        <v>2015</v>
      </c>
      <c r="C1620" t="s">
        <v>594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698</v>
      </c>
      <c r="B1621">
        <v>2014</v>
      </c>
      <c r="C1621" t="s">
        <v>594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698</v>
      </c>
      <c r="B1622">
        <v>2013</v>
      </c>
      <c r="C1622" t="s">
        <v>594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698</v>
      </c>
      <c r="B1623">
        <v>2012</v>
      </c>
      <c r="C1623" t="s">
        <v>594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698</v>
      </c>
      <c r="B1624">
        <v>2011</v>
      </c>
      <c r="C1624" t="s">
        <v>594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698</v>
      </c>
      <c r="B1625">
        <v>2010</v>
      </c>
      <c r="C1625" t="s">
        <v>594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698</v>
      </c>
      <c r="B1626">
        <v>2009</v>
      </c>
      <c r="C1626" t="s">
        <v>594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698</v>
      </c>
      <c r="B1627">
        <v>2008</v>
      </c>
      <c r="C1627" t="s">
        <v>594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698</v>
      </c>
      <c r="B1628">
        <v>2007</v>
      </c>
      <c r="C1628" t="s">
        <v>594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698</v>
      </c>
      <c r="B1629">
        <v>2006</v>
      </c>
      <c r="C1629" t="s">
        <v>594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698</v>
      </c>
      <c r="B1630">
        <v>2005</v>
      </c>
      <c r="C1630" t="s">
        <v>594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698</v>
      </c>
      <c r="B1631">
        <v>2004</v>
      </c>
      <c r="C1631" t="s">
        <v>594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698</v>
      </c>
      <c r="B1632">
        <v>2003</v>
      </c>
      <c r="C1632" t="s">
        <v>594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698</v>
      </c>
      <c r="B1633">
        <v>2002</v>
      </c>
      <c r="C1633" t="s">
        <v>594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698</v>
      </c>
      <c r="B1634">
        <v>2001</v>
      </c>
      <c r="C1634" t="s">
        <v>594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698</v>
      </c>
      <c r="B1635">
        <v>2000</v>
      </c>
      <c r="C1635" t="s">
        <v>594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699</v>
      </c>
      <c r="B1636">
        <v>2015</v>
      </c>
      <c r="C1636" t="s">
        <v>602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699</v>
      </c>
      <c r="B1637">
        <v>2014</v>
      </c>
      <c r="C1637" t="s">
        <v>602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699</v>
      </c>
      <c r="B1638">
        <v>2013</v>
      </c>
      <c r="C1638" t="s">
        <v>602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699</v>
      </c>
      <c r="B1639">
        <v>2012</v>
      </c>
      <c r="C1639" t="s">
        <v>602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699</v>
      </c>
      <c r="B1640">
        <v>2011</v>
      </c>
      <c r="C1640" t="s">
        <v>602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699</v>
      </c>
      <c r="B1641">
        <v>2010</v>
      </c>
      <c r="C1641" t="s">
        <v>602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699</v>
      </c>
      <c r="B1642">
        <v>2009</v>
      </c>
      <c r="C1642" t="s">
        <v>602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699</v>
      </c>
      <c r="B1643">
        <v>2008</v>
      </c>
      <c r="C1643" t="s">
        <v>602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699</v>
      </c>
      <c r="B1644">
        <v>2007</v>
      </c>
      <c r="C1644" t="s">
        <v>602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699</v>
      </c>
      <c r="B1645">
        <v>2006</v>
      </c>
      <c r="C1645" t="s">
        <v>602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699</v>
      </c>
      <c r="B1646">
        <v>2005</v>
      </c>
      <c r="C1646" t="s">
        <v>602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699</v>
      </c>
      <c r="B1647">
        <v>2004</v>
      </c>
      <c r="C1647" t="s">
        <v>602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699</v>
      </c>
      <c r="B1648">
        <v>2003</v>
      </c>
      <c r="C1648" t="s">
        <v>602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699</v>
      </c>
      <c r="B1649">
        <v>2002</v>
      </c>
      <c r="C1649" t="s">
        <v>602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699</v>
      </c>
      <c r="B1650">
        <v>2001</v>
      </c>
      <c r="C1650" t="s">
        <v>602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699</v>
      </c>
      <c r="B1651">
        <v>2000</v>
      </c>
      <c r="C1651" t="s">
        <v>602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700</v>
      </c>
      <c r="B1652">
        <v>2013</v>
      </c>
      <c r="C1652" t="s">
        <v>594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701</v>
      </c>
      <c r="B1653">
        <v>2015</v>
      </c>
      <c r="C1653" t="s">
        <v>594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701</v>
      </c>
      <c r="B1654">
        <v>2014</v>
      </c>
      <c r="C1654" t="s">
        <v>594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701</v>
      </c>
      <c r="B1655">
        <v>2013</v>
      </c>
      <c r="C1655" t="s">
        <v>594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701</v>
      </c>
      <c r="B1656">
        <v>2012</v>
      </c>
      <c r="C1656" t="s">
        <v>594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701</v>
      </c>
      <c r="B1657">
        <v>2011</v>
      </c>
      <c r="C1657" t="s">
        <v>594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701</v>
      </c>
      <c r="B1658">
        <v>2010</v>
      </c>
      <c r="C1658" t="s">
        <v>594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701</v>
      </c>
      <c r="B1659">
        <v>2009</v>
      </c>
      <c r="C1659" t="s">
        <v>594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701</v>
      </c>
      <c r="B1660">
        <v>2008</v>
      </c>
      <c r="C1660" t="s">
        <v>594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701</v>
      </c>
      <c r="B1661">
        <v>2007</v>
      </c>
      <c r="C1661" t="s">
        <v>594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701</v>
      </c>
      <c r="B1662">
        <v>2006</v>
      </c>
      <c r="C1662" t="s">
        <v>594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701</v>
      </c>
      <c r="B1663">
        <v>2005</v>
      </c>
      <c r="C1663" t="s">
        <v>594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701</v>
      </c>
      <c r="B1664">
        <v>2004</v>
      </c>
      <c r="C1664" t="s">
        <v>594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701</v>
      </c>
      <c r="B1665">
        <v>2003</v>
      </c>
      <c r="C1665" t="s">
        <v>594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701</v>
      </c>
      <c r="B1666">
        <v>2002</v>
      </c>
      <c r="C1666" t="s">
        <v>594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701</v>
      </c>
      <c r="B1667">
        <v>2001</v>
      </c>
      <c r="C1667" t="s">
        <v>594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701</v>
      </c>
      <c r="B1668">
        <v>2000</v>
      </c>
      <c r="C1668" t="s">
        <v>594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702</v>
      </c>
      <c r="B1669">
        <v>2015</v>
      </c>
      <c r="C1669" t="s">
        <v>594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702</v>
      </c>
      <c r="B1670">
        <v>2014</v>
      </c>
      <c r="C1670" t="s">
        <v>594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702</v>
      </c>
      <c r="B1671">
        <v>2013</v>
      </c>
      <c r="C1671" t="s">
        <v>594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702</v>
      </c>
      <c r="B1672">
        <v>2012</v>
      </c>
      <c r="C1672" t="s">
        <v>594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702</v>
      </c>
      <c r="B1673">
        <v>2011</v>
      </c>
      <c r="C1673" t="s">
        <v>594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702</v>
      </c>
      <c r="B1674">
        <v>2010</v>
      </c>
      <c r="C1674" t="s">
        <v>594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702</v>
      </c>
      <c r="B1675">
        <v>2009</v>
      </c>
      <c r="C1675" t="s">
        <v>594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702</v>
      </c>
      <c r="B1676">
        <v>2008</v>
      </c>
      <c r="C1676" t="s">
        <v>594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702</v>
      </c>
      <c r="B1677">
        <v>2007</v>
      </c>
      <c r="C1677" t="s">
        <v>594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702</v>
      </c>
      <c r="B1678">
        <v>2006</v>
      </c>
      <c r="C1678" t="s">
        <v>594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702</v>
      </c>
      <c r="B1679">
        <v>2005</v>
      </c>
      <c r="C1679" t="s">
        <v>594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702</v>
      </c>
      <c r="B1680">
        <v>2004</v>
      </c>
      <c r="C1680" t="s">
        <v>594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702</v>
      </c>
      <c r="B1681">
        <v>2003</v>
      </c>
      <c r="C1681" t="s">
        <v>594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702</v>
      </c>
      <c r="B1682">
        <v>2002</v>
      </c>
      <c r="C1682" t="s">
        <v>594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702</v>
      </c>
      <c r="B1683">
        <v>2001</v>
      </c>
      <c r="C1683" t="s">
        <v>594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702</v>
      </c>
      <c r="B1684">
        <v>2000</v>
      </c>
      <c r="C1684" t="s">
        <v>594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703</v>
      </c>
      <c r="B1685">
        <v>2015</v>
      </c>
      <c r="C1685" t="s">
        <v>594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703</v>
      </c>
      <c r="B1686">
        <v>2014</v>
      </c>
      <c r="C1686" t="s">
        <v>594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703</v>
      </c>
      <c r="B1687">
        <v>2013</v>
      </c>
      <c r="C1687" t="s">
        <v>594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703</v>
      </c>
      <c r="B1688">
        <v>2012</v>
      </c>
      <c r="C1688" t="s">
        <v>594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703</v>
      </c>
      <c r="B1689">
        <v>2011</v>
      </c>
      <c r="C1689" t="s">
        <v>594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703</v>
      </c>
      <c r="B1690">
        <v>2010</v>
      </c>
      <c r="C1690" t="s">
        <v>594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703</v>
      </c>
      <c r="B1691">
        <v>2009</v>
      </c>
      <c r="C1691" t="s">
        <v>594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703</v>
      </c>
      <c r="B1692">
        <v>2008</v>
      </c>
      <c r="C1692" t="s">
        <v>594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703</v>
      </c>
      <c r="B1693">
        <v>2007</v>
      </c>
      <c r="C1693" t="s">
        <v>594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703</v>
      </c>
      <c r="B1694">
        <v>2006</v>
      </c>
      <c r="C1694" t="s">
        <v>594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703</v>
      </c>
      <c r="B1695">
        <v>2005</v>
      </c>
      <c r="C1695" t="s">
        <v>594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703</v>
      </c>
      <c r="B1696">
        <v>2004</v>
      </c>
      <c r="C1696" t="s">
        <v>594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703</v>
      </c>
      <c r="B1697">
        <v>2003</v>
      </c>
      <c r="C1697" t="s">
        <v>594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703</v>
      </c>
      <c r="B1698">
        <v>2002</v>
      </c>
      <c r="C1698" t="s">
        <v>594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703</v>
      </c>
      <c r="B1699">
        <v>2001</v>
      </c>
      <c r="C1699" t="s">
        <v>594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703</v>
      </c>
      <c r="B1700">
        <v>2000</v>
      </c>
      <c r="C1700" t="s">
        <v>594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704</v>
      </c>
      <c r="B1701">
        <v>2015</v>
      </c>
      <c r="C1701" t="s">
        <v>594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704</v>
      </c>
      <c r="B1702">
        <v>2014</v>
      </c>
      <c r="C1702" t="s">
        <v>594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704</v>
      </c>
      <c r="B1703">
        <v>2013</v>
      </c>
      <c r="C1703" t="s">
        <v>594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704</v>
      </c>
      <c r="B1704">
        <v>2012</v>
      </c>
      <c r="C1704" t="s">
        <v>594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704</v>
      </c>
      <c r="B1705">
        <v>2011</v>
      </c>
      <c r="C1705" t="s">
        <v>594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704</v>
      </c>
      <c r="B1706">
        <v>2010</v>
      </c>
      <c r="C1706" t="s">
        <v>594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704</v>
      </c>
      <c r="B1707">
        <v>2009</v>
      </c>
      <c r="C1707" t="s">
        <v>594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704</v>
      </c>
      <c r="B1708">
        <v>2008</v>
      </c>
      <c r="C1708" t="s">
        <v>594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704</v>
      </c>
      <c r="B1709">
        <v>2007</v>
      </c>
      <c r="C1709" t="s">
        <v>594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704</v>
      </c>
      <c r="B1710">
        <v>2006</v>
      </c>
      <c r="C1710" t="s">
        <v>594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704</v>
      </c>
      <c r="B1711">
        <v>2005</v>
      </c>
      <c r="C1711" t="s">
        <v>594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704</v>
      </c>
      <c r="B1712">
        <v>2004</v>
      </c>
      <c r="C1712" t="s">
        <v>594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704</v>
      </c>
      <c r="B1713">
        <v>2003</v>
      </c>
      <c r="C1713" t="s">
        <v>594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704</v>
      </c>
      <c r="B1714">
        <v>2002</v>
      </c>
      <c r="C1714" t="s">
        <v>594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704</v>
      </c>
      <c r="B1715">
        <v>2001</v>
      </c>
      <c r="C1715" t="s">
        <v>594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704</v>
      </c>
      <c r="B1716">
        <v>2000</v>
      </c>
      <c r="C1716" t="s">
        <v>594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705</v>
      </c>
      <c r="B1717">
        <v>2013</v>
      </c>
      <c r="C1717" t="s">
        <v>594</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706</v>
      </c>
      <c r="B1718">
        <v>2015</v>
      </c>
      <c r="C1718" t="s">
        <v>594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706</v>
      </c>
      <c r="B1719">
        <v>2014</v>
      </c>
      <c r="C1719" t="s">
        <v>594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706</v>
      </c>
      <c r="B1720">
        <v>2013</v>
      </c>
      <c r="C1720" t="s">
        <v>594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706</v>
      </c>
      <c r="B1721">
        <v>2012</v>
      </c>
      <c r="C1721" t="s">
        <v>594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706</v>
      </c>
      <c r="B1722">
        <v>2011</v>
      </c>
      <c r="C1722" t="s">
        <v>594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706</v>
      </c>
      <c r="B1723">
        <v>2010</v>
      </c>
      <c r="C1723" t="s">
        <v>594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706</v>
      </c>
      <c r="B1724">
        <v>2009</v>
      </c>
      <c r="C1724" t="s">
        <v>594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706</v>
      </c>
      <c r="B1725">
        <v>2008</v>
      </c>
      <c r="C1725" t="s">
        <v>594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706</v>
      </c>
      <c r="B1726">
        <v>2007</v>
      </c>
      <c r="C1726" t="s">
        <v>594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706</v>
      </c>
      <c r="B1727">
        <v>2006</v>
      </c>
      <c r="C1727" t="s">
        <v>594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706</v>
      </c>
      <c r="B1728">
        <v>2005</v>
      </c>
      <c r="C1728" t="s">
        <v>594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706</v>
      </c>
      <c r="B1729">
        <v>2004</v>
      </c>
      <c r="C1729" t="s">
        <v>594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706</v>
      </c>
      <c r="B1730">
        <v>2003</v>
      </c>
      <c r="C1730" t="s">
        <v>594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706</v>
      </c>
      <c r="B1731">
        <v>2002</v>
      </c>
      <c r="C1731" t="s">
        <v>594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706</v>
      </c>
      <c r="B1732">
        <v>2001</v>
      </c>
      <c r="C1732" t="s">
        <v>594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706</v>
      </c>
      <c r="B1733">
        <v>2000</v>
      </c>
      <c r="C1733" t="s">
        <v>594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707</v>
      </c>
      <c r="B1734">
        <v>2015</v>
      </c>
      <c r="C1734" t="s">
        <v>594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707</v>
      </c>
      <c r="B1735">
        <v>2014</v>
      </c>
      <c r="C1735" t="s">
        <v>594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707</v>
      </c>
      <c r="B1736">
        <v>2013</v>
      </c>
      <c r="C1736" t="s">
        <v>594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707</v>
      </c>
      <c r="B1737">
        <v>2012</v>
      </c>
      <c r="C1737" t="s">
        <v>594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707</v>
      </c>
      <c r="B1738">
        <v>2011</v>
      </c>
      <c r="C1738" t="s">
        <v>594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707</v>
      </c>
      <c r="B1739">
        <v>2010</v>
      </c>
      <c r="C1739" t="s">
        <v>594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707</v>
      </c>
      <c r="B1740">
        <v>2009</v>
      </c>
      <c r="C1740" t="s">
        <v>594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707</v>
      </c>
      <c r="B1741">
        <v>2008</v>
      </c>
      <c r="C1741" t="s">
        <v>594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707</v>
      </c>
      <c r="B1742">
        <v>2007</v>
      </c>
      <c r="C1742" t="s">
        <v>594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707</v>
      </c>
      <c r="B1743">
        <v>2006</v>
      </c>
      <c r="C1743" t="s">
        <v>594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707</v>
      </c>
      <c r="B1744">
        <v>2005</v>
      </c>
      <c r="C1744" t="s">
        <v>594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707</v>
      </c>
      <c r="B1745">
        <v>2004</v>
      </c>
      <c r="C1745" t="s">
        <v>594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707</v>
      </c>
      <c r="B1746">
        <v>2003</v>
      </c>
      <c r="C1746" t="s">
        <v>594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707</v>
      </c>
      <c r="B1747">
        <v>2002</v>
      </c>
      <c r="C1747" t="s">
        <v>594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707</v>
      </c>
      <c r="B1748">
        <v>2001</v>
      </c>
      <c r="C1748" t="s">
        <v>594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707</v>
      </c>
      <c r="B1749">
        <v>2000</v>
      </c>
      <c r="C1749" t="s">
        <v>594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708</v>
      </c>
      <c r="B1750">
        <v>2015</v>
      </c>
      <c r="C1750" t="s">
        <v>594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708</v>
      </c>
      <c r="B1751">
        <v>2014</v>
      </c>
      <c r="C1751" t="s">
        <v>594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708</v>
      </c>
      <c r="B1752">
        <v>2013</v>
      </c>
      <c r="C1752" t="s">
        <v>594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708</v>
      </c>
      <c r="B1753">
        <v>2012</v>
      </c>
      <c r="C1753" t="s">
        <v>594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708</v>
      </c>
      <c r="B1754">
        <v>2011</v>
      </c>
      <c r="C1754" t="s">
        <v>594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708</v>
      </c>
      <c r="B1755">
        <v>2010</v>
      </c>
      <c r="C1755" t="s">
        <v>594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708</v>
      </c>
      <c r="B1756">
        <v>2009</v>
      </c>
      <c r="C1756" t="s">
        <v>594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708</v>
      </c>
      <c r="B1757">
        <v>2008</v>
      </c>
      <c r="C1757" t="s">
        <v>594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708</v>
      </c>
      <c r="B1758">
        <v>2007</v>
      </c>
      <c r="C1758" t="s">
        <v>594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708</v>
      </c>
      <c r="B1759">
        <v>2006</v>
      </c>
      <c r="C1759" t="s">
        <v>594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708</v>
      </c>
      <c r="B1760">
        <v>2005</v>
      </c>
      <c r="C1760" t="s">
        <v>594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708</v>
      </c>
      <c r="B1761">
        <v>2004</v>
      </c>
      <c r="C1761" t="s">
        <v>594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708</v>
      </c>
      <c r="B1762">
        <v>2003</v>
      </c>
      <c r="C1762" t="s">
        <v>594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708</v>
      </c>
      <c r="B1763">
        <v>2002</v>
      </c>
      <c r="C1763" t="s">
        <v>594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708</v>
      </c>
      <c r="B1764">
        <v>2001</v>
      </c>
      <c r="C1764" t="s">
        <v>594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708</v>
      </c>
      <c r="B1765">
        <v>2000</v>
      </c>
      <c r="C1765" t="s">
        <v>594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709</v>
      </c>
      <c r="B1766">
        <v>2015</v>
      </c>
      <c r="C1766" t="s">
        <v>594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709</v>
      </c>
      <c r="B1767">
        <v>2014</v>
      </c>
      <c r="C1767" t="s">
        <v>594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709</v>
      </c>
      <c r="B1768">
        <v>2013</v>
      </c>
      <c r="C1768" t="s">
        <v>594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709</v>
      </c>
      <c r="B1769">
        <v>2012</v>
      </c>
      <c r="C1769" t="s">
        <v>594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709</v>
      </c>
      <c r="B1770">
        <v>2011</v>
      </c>
      <c r="C1770" t="s">
        <v>594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709</v>
      </c>
      <c r="B1771">
        <v>2010</v>
      </c>
      <c r="C1771" t="s">
        <v>594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709</v>
      </c>
      <c r="B1772">
        <v>2009</v>
      </c>
      <c r="C1772" t="s">
        <v>594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709</v>
      </c>
      <c r="B1773">
        <v>2008</v>
      </c>
      <c r="C1773" t="s">
        <v>594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709</v>
      </c>
      <c r="B1774">
        <v>2007</v>
      </c>
      <c r="C1774" t="s">
        <v>594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709</v>
      </c>
      <c r="B1775">
        <v>2006</v>
      </c>
      <c r="C1775" t="s">
        <v>594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709</v>
      </c>
      <c r="B1776">
        <v>2005</v>
      </c>
      <c r="C1776" t="s">
        <v>594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709</v>
      </c>
      <c r="B1777">
        <v>2004</v>
      </c>
      <c r="C1777" t="s">
        <v>594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709</v>
      </c>
      <c r="B1778">
        <v>2003</v>
      </c>
      <c r="C1778" t="s">
        <v>594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709</v>
      </c>
      <c r="B1779">
        <v>2002</v>
      </c>
      <c r="C1779" t="s">
        <v>594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709</v>
      </c>
      <c r="B1780">
        <v>2001</v>
      </c>
      <c r="C1780" t="s">
        <v>594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709</v>
      </c>
      <c r="B1781">
        <v>2000</v>
      </c>
      <c r="C1781" t="s">
        <v>594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710</v>
      </c>
      <c r="B1782">
        <v>2015</v>
      </c>
      <c r="C1782" t="s">
        <v>594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710</v>
      </c>
      <c r="B1783">
        <v>2014</v>
      </c>
      <c r="C1783" t="s">
        <v>594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710</v>
      </c>
      <c r="B1784">
        <v>2013</v>
      </c>
      <c r="C1784" t="s">
        <v>594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710</v>
      </c>
      <c r="B1785">
        <v>2012</v>
      </c>
      <c r="C1785" t="s">
        <v>594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710</v>
      </c>
      <c r="B1786">
        <v>2011</v>
      </c>
      <c r="C1786" t="s">
        <v>594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710</v>
      </c>
      <c r="B1787">
        <v>2010</v>
      </c>
      <c r="C1787" t="s">
        <v>594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710</v>
      </c>
      <c r="B1788">
        <v>2009</v>
      </c>
      <c r="C1788" t="s">
        <v>594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710</v>
      </c>
      <c r="B1789">
        <v>2008</v>
      </c>
      <c r="C1789" t="s">
        <v>594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710</v>
      </c>
      <c r="B1790">
        <v>2007</v>
      </c>
      <c r="C1790" t="s">
        <v>594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710</v>
      </c>
      <c r="B1791">
        <v>2006</v>
      </c>
      <c r="C1791" t="s">
        <v>594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710</v>
      </c>
      <c r="B1792">
        <v>2005</v>
      </c>
      <c r="C1792" t="s">
        <v>594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710</v>
      </c>
      <c r="B1793">
        <v>2004</v>
      </c>
      <c r="C1793" t="s">
        <v>594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710</v>
      </c>
      <c r="B1794">
        <v>2003</v>
      </c>
      <c r="C1794" t="s">
        <v>594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710</v>
      </c>
      <c r="B1795">
        <v>2002</v>
      </c>
      <c r="C1795" t="s">
        <v>594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710</v>
      </c>
      <c r="B1796">
        <v>2001</v>
      </c>
      <c r="C1796" t="s">
        <v>594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710</v>
      </c>
      <c r="B1797">
        <v>2000</v>
      </c>
      <c r="C1797" t="s">
        <v>594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711</v>
      </c>
      <c r="B1798">
        <v>2015</v>
      </c>
      <c r="C1798" t="s">
        <v>594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711</v>
      </c>
      <c r="B1799">
        <v>2014</v>
      </c>
      <c r="C1799" t="s">
        <v>594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711</v>
      </c>
      <c r="B1800">
        <v>2013</v>
      </c>
      <c r="C1800" t="s">
        <v>594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711</v>
      </c>
      <c r="B1801">
        <v>2012</v>
      </c>
      <c r="C1801" t="s">
        <v>594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711</v>
      </c>
      <c r="B1802">
        <v>2011</v>
      </c>
      <c r="C1802" t="s">
        <v>594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711</v>
      </c>
      <c r="B1803">
        <v>2010</v>
      </c>
      <c r="C1803" t="s">
        <v>594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711</v>
      </c>
      <c r="B1804">
        <v>2009</v>
      </c>
      <c r="C1804" t="s">
        <v>594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711</v>
      </c>
      <c r="B1805">
        <v>2008</v>
      </c>
      <c r="C1805" t="s">
        <v>594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711</v>
      </c>
      <c r="B1806">
        <v>2007</v>
      </c>
      <c r="C1806" t="s">
        <v>594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711</v>
      </c>
      <c r="B1807">
        <v>2006</v>
      </c>
      <c r="C1807" t="s">
        <v>594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711</v>
      </c>
      <c r="B1808">
        <v>2005</v>
      </c>
      <c r="C1808" t="s">
        <v>594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711</v>
      </c>
      <c r="B1809">
        <v>2004</v>
      </c>
      <c r="C1809" t="s">
        <v>594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711</v>
      </c>
      <c r="B1810">
        <v>2003</v>
      </c>
      <c r="C1810" t="s">
        <v>594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711</v>
      </c>
      <c r="B1811">
        <v>2002</v>
      </c>
      <c r="C1811" t="s">
        <v>594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711</v>
      </c>
      <c r="B1812">
        <v>2001</v>
      </c>
      <c r="C1812" t="s">
        <v>594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711</v>
      </c>
      <c r="B1813">
        <v>2000</v>
      </c>
      <c r="C1813" t="s">
        <v>594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712</v>
      </c>
      <c r="B1814">
        <v>2013</v>
      </c>
      <c r="C1814" t="s">
        <v>594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713</v>
      </c>
      <c r="B1815">
        <v>2015</v>
      </c>
      <c r="C1815" t="s">
        <v>594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713</v>
      </c>
      <c r="B1816">
        <v>2014</v>
      </c>
      <c r="C1816" t="s">
        <v>594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713</v>
      </c>
      <c r="B1817">
        <v>2013</v>
      </c>
      <c r="C1817" t="s">
        <v>594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713</v>
      </c>
      <c r="B1818">
        <v>2012</v>
      </c>
      <c r="C1818" t="s">
        <v>594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713</v>
      </c>
      <c r="B1819">
        <v>2011</v>
      </c>
      <c r="C1819" t="s">
        <v>594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713</v>
      </c>
      <c r="B1820">
        <v>2010</v>
      </c>
      <c r="C1820" t="s">
        <v>594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713</v>
      </c>
      <c r="B1821">
        <v>2009</v>
      </c>
      <c r="C1821" t="s">
        <v>594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713</v>
      </c>
      <c r="B1822">
        <v>2008</v>
      </c>
      <c r="C1822" t="s">
        <v>594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713</v>
      </c>
      <c r="B1823">
        <v>2007</v>
      </c>
      <c r="C1823" t="s">
        <v>594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713</v>
      </c>
      <c r="B1824">
        <v>2006</v>
      </c>
      <c r="C1824" t="s">
        <v>594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713</v>
      </c>
      <c r="B1825">
        <v>2005</v>
      </c>
      <c r="C1825" t="s">
        <v>594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713</v>
      </c>
      <c r="B1826">
        <v>2004</v>
      </c>
      <c r="C1826" t="s">
        <v>594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713</v>
      </c>
      <c r="B1827">
        <v>2003</v>
      </c>
      <c r="C1827" t="s">
        <v>594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713</v>
      </c>
      <c r="B1828">
        <v>2002</v>
      </c>
      <c r="C1828" t="s">
        <v>594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713</v>
      </c>
      <c r="B1829">
        <v>2001</v>
      </c>
      <c r="C1829" t="s">
        <v>594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713</v>
      </c>
      <c r="B1830">
        <v>2000</v>
      </c>
      <c r="C1830" t="s">
        <v>594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714</v>
      </c>
      <c r="B1831">
        <v>2015</v>
      </c>
      <c r="C1831" t="s">
        <v>602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714</v>
      </c>
      <c r="B1832">
        <v>2014</v>
      </c>
      <c r="C1832" t="s">
        <v>602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714</v>
      </c>
      <c r="B1833">
        <v>2013</v>
      </c>
      <c r="C1833" t="s">
        <v>602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714</v>
      </c>
      <c r="B1834">
        <v>2012</v>
      </c>
      <c r="C1834" t="s">
        <v>602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714</v>
      </c>
      <c r="B1835">
        <v>2011</v>
      </c>
      <c r="C1835" t="s">
        <v>602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714</v>
      </c>
      <c r="B1836">
        <v>2010</v>
      </c>
      <c r="C1836" t="s">
        <v>602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714</v>
      </c>
      <c r="B1837">
        <v>2009</v>
      </c>
      <c r="C1837" t="s">
        <v>602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714</v>
      </c>
      <c r="B1838">
        <v>2008</v>
      </c>
      <c r="C1838" t="s">
        <v>602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714</v>
      </c>
      <c r="B1839">
        <v>2007</v>
      </c>
      <c r="C1839" t="s">
        <v>602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714</v>
      </c>
      <c r="B1840">
        <v>2006</v>
      </c>
      <c r="C1840" t="s">
        <v>602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714</v>
      </c>
      <c r="B1841">
        <v>2005</v>
      </c>
      <c r="C1841" t="s">
        <v>602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714</v>
      </c>
      <c r="B1842">
        <v>2004</v>
      </c>
      <c r="C1842" t="s">
        <v>602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714</v>
      </c>
      <c r="B1843">
        <v>2003</v>
      </c>
      <c r="C1843" t="s">
        <v>602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714</v>
      </c>
      <c r="B1844">
        <v>2002</v>
      </c>
      <c r="C1844" t="s">
        <v>602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714</v>
      </c>
      <c r="B1845">
        <v>2001</v>
      </c>
      <c r="C1845" t="s">
        <v>602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714</v>
      </c>
      <c r="B1846">
        <v>2000</v>
      </c>
      <c r="C1846" t="s">
        <v>602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715</v>
      </c>
      <c r="B1847">
        <v>2015</v>
      </c>
      <c r="C1847" t="s">
        <v>602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715</v>
      </c>
      <c r="B1848">
        <v>2014</v>
      </c>
      <c r="C1848" t="s">
        <v>602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715</v>
      </c>
      <c r="B1849">
        <v>2013</v>
      </c>
      <c r="C1849" t="s">
        <v>602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715</v>
      </c>
      <c r="B1850">
        <v>2012</v>
      </c>
      <c r="C1850" t="s">
        <v>602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715</v>
      </c>
      <c r="B1851">
        <v>2011</v>
      </c>
      <c r="C1851" t="s">
        <v>602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715</v>
      </c>
      <c r="B1852">
        <v>2010</v>
      </c>
      <c r="C1852" t="s">
        <v>602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715</v>
      </c>
      <c r="B1853">
        <v>2009</v>
      </c>
      <c r="C1853" t="s">
        <v>602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715</v>
      </c>
      <c r="B1854">
        <v>2008</v>
      </c>
      <c r="C1854" t="s">
        <v>602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715</v>
      </c>
      <c r="B1855">
        <v>2007</v>
      </c>
      <c r="C1855" t="s">
        <v>602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715</v>
      </c>
      <c r="B1856">
        <v>2006</v>
      </c>
      <c r="C1856" t="s">
        <v>602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715</v>
      </c>
      <c r="B1857">
        <v>2005</v>
      </c>
      <c r="C1857" t="s">
        <v>602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715</v>
      </c>
      <c r="B1858">
        <v>2004</v>
      </c>
      <c r="C1858" t="s">
        <v>602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715</v>
      </c>
      <c r="B1859">
        <v>2003</v>
      </c>
      <c r="C1859" t="s">
        <v>602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715</v>
      </c>
      <c r="B1860">
        <v>2002</v>
      </c>
      <c r="C1860" t="s">
        <v>602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715</v>
      </c>
      <c r="B1861">
        <v>2001</v>
      </c>
      <c r="C1861" t="s">
        <v>602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715</v>
      </c>
      <c r="B1862">
        <v>2000</v>
      </c>
      <c r="C1862" t="s">
        <v>602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716</v>
      </c>
      <c r="B1863">
        <v>2015</v>
      </c>
      <c r="C1863" t="s">
        <v>594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716</v>
      </c>
      <c r="B1864">
        <v>2014</v>
      </c>
      <c r="C1864" t="s">
        <v>594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716</v>
      </c>
      <c r="B1865">
        <v>2013</v>
      </c>
      <c r="C1865" t="s">
        <v>594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716</v>
      </c>
      <c r="B1866">
        <v>2012</v>
      </c>
      <c r="C1866" t="s">
        <v>594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716</v>
      </c>
      <c r="B1867">
        <v>2011</v>
      </c>
      <c r="C1867" t="s">
        <v>594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716</v>
      </c>
      <c r="B1868">
        <v>2010</v>
      </c>
      <c r="C1868" t="s">
        <v>594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716</v>
      </c>
      <c r="B1869">
        <v>2009</v>
      </c>
      <c r="C1869" t="s">
        <v>594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716</v>
      </c>
      <c r="B1870">
        <v>2008</v>
      </c>
      <c r="C1870" t="s">
        <v>594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716</v>
      </c>
      <c r="B1871">
        <v>2007</v>
      </c>
      <c r="C1871" t="s">
        <v>594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716</v>
      </c>
      <c r="B1872">
        <v>2006</v>
      </c>
      <c r="C1872" t="s">
        <v>594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716</v>
      </c>
      <c r="B1873">
        <v>2005</v>
      </c>
      <c r="C1873" t="s">
        <v>594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716</v>
      </c>
      <c r="B1874">
        <v>2004</v>
      </c>
      <c r="C1874" t="s">
        <v>594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716</v>
      </c>
      <c r="B1875">
        <v>2003</v>
      </c>
      <c r="C1875" t="s">
        <v>594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716</v>
      </c>
      <c r="B1876">
        <v>2002</v>
      </c>
      <c r="C1876" t="s">
        <v>594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716</v>
      </c>
      <c r="B1877">
        <v>2001</v>
      </c>
      <c r="C1877" t="s">
        <v>594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716</v>
      </c>
      <c r="B1878">
        <v>2000</v>
      </c>
      <c r="C1878" t="s">
        <v>594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717</v>
      </c>
      <c r="B1879">
        <v>2015</v>
      </c>
      <c r="C1879" t="s">
        <v>594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717</v>
      </c>
      <c r="B1880">
        <v>2014</v>
      </c>
      <c r="C1880" t="s">
        <v>594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717</v>
      </c>
      <c r="B1881">
        <v>2013</v>
      </c>
      <c r="C1881" t="s">
        <v>594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717</v>
      </c>
      <c r="B1882">
        <v>2012</v>
      </c>
      <c r="C1882" t="s">
        <v>594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717</v>
      </c>
      <c r="B1883">
        <v>2011</v>
      </c>
      <c r="C1883" t="s">
        <v>594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717</v>
      </c>
      <c r="B1884">
        <v>2010</v>
      </c>
      <c r="C1884" t="s">
        <v>594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717</v>
      </c>
      <c r="B1885">
        <v>2009</v>
      </c>
      <c r="C1885" t="s">
        <v>594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717</v>
      </c>
      <c r="B1886">
        <v>2008</v>
      </c>
      <c r="C1886" t="s">
        <v>594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717</v>
      </c>
      <c r="B1887">
        <v>2007</v>
      </c>
      <c r="C1887" t="s">
        <v>594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717</v>
      </c>
      <c r="B1888">
        <v>2006</v>
      </c>
      <c r="C1888" t="s">
        <v>594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717</v>
      </c>
      <c r="B1889">
        <v>2005</v>
      </c>
      <c r="C1889" t="s">
        <v>594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717</v>
      </c>
      <c r="B1890">
        <v>2004</v>
      </c>
      <c r="C1890" t="s">
        <v>594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717</v>
      </c>
      <c r="B1891">
        <v>2003</v>
      </c>
      <c r="C1891" t="s">
        <v>594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717</v>
      </c>
      <c r="B1892">
        <v>2002</v>
      </c>
      <c r="C1892" t="s">
        <v>594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717</v>
      </c>
      <c r="B1893">
        <v>2001</v>
      </c>
      <c r="C1893" t="s">
        <v>594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717</v>
      </c>
      <c r="B1894">
        <v>2000</v>
      </c>
      <c r="C1894" t="s">
        <v>594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718</v>
      </c>
      <c r="B1895">
        <v>2015</v>
      </c>
      <c r="C1895" t="s">
        <v>594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718</v>
      </c>
      <c r="B1896">
        <v>2014</v>
      </c>
      <c r="C1896" t="s">
        <v>594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718</v>
      </c>
      <c r="B1897">
        <v>2013</v>
      </c>
      <c r="C1897" t="s">
        <v>594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718</v>
      </c>
      <c r="B1898">
        <v>2012</v>
      </c>
      <c r="C1898" t="s">
        <v>594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718</v>
      </c>
      <c r="B1899">
        <v>2011</v>
      </c>
      <c r="C1899" t="s">
        <v>594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718</v>
      </c>
      <c r="B1900">
        <v>2010</v>
      </c>
      <c r="C1900" t="s">
        <v>594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718</v>
      </c>
      <c r="B1901">
        <v>2009</v>
      </c>
      <c r="C1901" t="s">
        <v>594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718</v>
      </c>
      <c r="B1902">
        <v>2008</v>
      </c>
      <c r="C1902" t="s">
        <v>594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718</v>
      </c>
      <c r="B1903">
        <v>2007</v>
      </c>
      <c r="C1903" t="s">
        <v>594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718</v>
      </c>
      <c r="B1904">
        <v>2006</v>
      </c>
      <c r="C1904" t="s">
        <v>594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718</v>
      </c>
      <c r="B1905">
        <v>2005</v>
      </c>
      <c r="C1905" t="s">
        <v>594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718</v>
      </c>
      <c r="B1906">
        <v>2004</v>
      </c>
      <c r="C1906" t="s">
        <v>594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718</v>
      </c>
      <c r="B1907">
        <v>2003</v>
      </c>
      <c r="C1907" t="s">
        <v>594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718</v>
      </c>
      <c r="B1908">
        <v>2002</v>
      </c>
      <c r="C1908" t="s">
        <v>594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718</v>
      </c>
      <c r="B1909">
        <v>2001</v>
      </c>
      <c r="C1909" t="s">
        <v>594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718</v>
      </c>
      <c r="B1910">
        <v>2000</v>
      </c>
      <c r="C1910" t="s">
        <v>594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719</v>
      </c>
      <c r="B1911">
        <v>2013</v>
      </c>
      <c r="C1911" t="s">
        <v>594</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720</v>
      </c>
      <c r="B1912">
        <v>2015</v>
      </c>
      <c r="C1912" t="s">
        <v>602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720</v>
      </c>
      <c r="B1913">
        <v>2014</v>
      </c>
      <c r="C1913" t="s">
        <v>602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720</v>
      </c>
      <c r="B1914">
        <v>2013</v>
      </c>
      <c r="C1914" t="s">
        <v>602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720</v>
      </c>
      <c r="B1915">
        <v>2012</v>
      </c>
      <c r="C1915" t="s">
        <v>602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720</v>
      </c>
      <c r="B1916">
        <v>2011</v>
      </c>
      <c r="C1916" t="s">
        <v>602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720</v>
      </c>
      <c r="B1917">
        <v>2010</v>
      </c>
      <c r="C1917" t="s">
        <v>602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720</v>
      </c>
      <c r="B1918">
        <v>2009</v>
      </c>
      <c r="C1918" t="s">
        <v>602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720</v>
      </c>
      <c r="B1919">
        <v>2008</v>
      </c>
      <c r="C1919" t="s">
        <v>602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720</v>
      </c>
      <c r="B1920">
        <v>2007</v>
      </c>
      <c r="C1920" t="s">
        <v>602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720</v>
      </c>
      <c r="B1921">
        <v>2006</v>
      </c>
      <c r="C1921" t="s">
        <v>602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720</v>
      </c>
      <c r="B1922">
        <v>2005</v>
      </c>
      <c r="C1922" t="s">
        <v>602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720</v>
      </c>
      <c r="B1923">
        <v>2004</v>
      </c>
      <c r="C1923" t="s">
        <v>602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720</v>
      </c>
      <c r="B1924">
        <v>2003</v>
      </c>
      <c r="C1924" t="s">
        <v>602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720</v>
      </c>
      <c r="B1925">
        <v>2002</v>
      </c>
      <c r="C1925" t="s">
        <v>602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720</v>
      </c>
      <c r="B1926">
        <v>2001</v>
      </c>
      <c r="C1926" t="s">
        <v>602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720</v>
      </c>
      <c r="B1927">
        <v>2000</v>
      </c>
      <c r="C1927" t="s">
        <v>602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721</v>
      </c>
      <c r="B1928">
        <v>2015</v>
      </c>
      <c r="C1928" t="s">
        <v>594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721</v>
      </c>
      <c r="B1929">
        <v>2014</v>
      </c>
      <c r="C1929" t="s">
        <v>594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721</v>
      </c>
      <c r="B1930">
        <v>2013</v>
      </c>
      <c r="C1930" t="s">
        <v>594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721</v>
      </c>
      <c r="B1931">
        <v>2012</v>
      </c>
      <c r="C1931" t="s">
        <v>594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721</v>
      </c>
      <c r="B1932">
        <v>2011</v>
      </c>
      <c r="C1932" t="s">
        <v>594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721</v>
      </c>
      <c r="B1933">
        <v>2010</v>
      </c>
      <c r="C1933" t="s">
        <v>594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721</v>
      </c>
      <c r="B1934">
        <v>2009</v>
      </c>
      <c r="C1934" t="s">
        <v>594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721</v>
      </c>
      <c r="B1935">
        <v>2008</v>
      </c>
      <c r="C1935" t="s">
        <v>594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721</v>
      </c>
      <c r="B1936">
        <v>2007</v>
      </c>
      <c r="C1936" t="s">
        <v>594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721</v>
      </c>
      <c r="B1937">
        <v>2006</v>
      </c>
      <c r="C1937" t="s">
        <v>594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721</v>
      </c>
      <c r="B1938">
        <v>2005</v>
      </c>
      <c r="C1938" t="s">
        <v>594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721</v>
      </c>
      <c r="B1939">
        <v>2004</v>
      </c>
      <c r="C1939" t="s">
        <v>594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721</v>
      </c>
      <c r="B1940">
        <v>2003</v>
      </c>
      <c r="C1940" t="s">
        <v>594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721</v>
      </c>
      <c r="B1941">
        <v>2002</v>
      </c>
      <c r="C1941" t="s">
        <v>594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721</v>
      </c>
      <c r="B1942">
        <v>2001</v>
      </c>
      <c r="C1942" t="s">
        <v>594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721</v>
      </c>
      <c r="B1943">
        <v>2000</v>
      </c>
      <c r="C1943" t="s">
        <v>594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722</v>
      </c>
      <c r="B1944">
        <v>2015</v>
      </c>
      <c r="C1944" t="s">
        <v>594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722</v>
      </c>
      <c r="B1945">
        <v>2014</v>
      </c>
      <c r="C1945" t="s">
        <v>594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722</v>
      </c>
      <c r="B1946">
        <v>2013</v>
      </c>
      <c r="C1946" t="s">
        <v>594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722</v>
      </c>
      <c r="B1947">
        <v>2012</v>
      </c>
      <c r="C1947" t="s">
        <v>594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722</v>
      </c>
      <c r="B1948">
        <v>2011</v>
      </c>
      <c r="C1948" t="s">
        <v>594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722</v>
      </c>
      <c r="B1949">
        <v>2010</v>
      </c>
      <c r="C1949" t="s">
        <v>594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722</v>
      </c>
      <c r="B1950">
        <v>2009</v>
      </c>
      <c r="C1950" t="s">
        <v>594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722</v>
      </c>
      <c r="B1951">
        <v>2008</v>
      </c>
      <c r="C1951" t="s">
        <v>594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722</v>
      </c>
      <c r="B1952">
        <v>2007</v>
      </c>
      <c r="C1952" t="s">
        <v>594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722</v>
      </c>
      <c r="B1953">
        <v>2006</v>
      </c>
      <c r="C1953" t="s">
        <v>594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722</v>
      </c>
      <c r="B1954">
        <v>2005</v>
      </c>
      <c r="C1954" t="s">
        <v>594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722</v>
      </c>
      <c r="B1955">
        <v>2004</v>
      </c>
      <c r="C1955" t="s">
        <v>594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722</v>
      </c>
      <c r="B1956">
        <v>2003</v>
      </c>
      <c r="C1956" t="s">
        <v>594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722</v>
      </c>
      <c r="B1957">
        <v>2002</v>
      </c>
      <c r="C1957" t="s">
        <v>594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722</v>
      </c>
      <c r="B1958">
        <v>2001</v>
      </c>
      <c r="C1958" t="s">
        <v>594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722</v>
      </c>
      <c r="B1959">
        <v>2000</v>
      </c>
      <c r="C1959" t="s">
        <v>594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723</v>
      </c>
      <c r="B1960">
        <v>2013</v>
      </c>
      <c r="C1960" t="s">
        <v>594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724</v>
      </c>
      <c r="B1961">
        <v>2015</v>
      </c>
      <c r="C1961" t="s">
        <v>594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724</v>
      </c>
      <c r="B1962">
        <v>2014</v>
      </c>
      <c r="C1962" t="s">
        <v>594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724</v>
      </c>
      <c r="B1963">
        <v>2013</v>
      </c>
      <c r="C1963" t="s">
        <v>594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724</v>
      </c>
      <c r="B1964">
        <v>2012</v>
      </c>
      <c r="C1964" t="s">
        <v>594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724</v>
      </c>
      <c r="B1965">
        <v>2011</v>
      </c>
      <c r="C1965" t="s">
        <v>594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724</v>
      </c>
      <c r="B1966">
        <v>2010</v>
      </c>
      <c r="C1966" t="s">
        <v>594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724</v>
      </c>
      <c r="B1967">
        <v>2009</v>
      </c>
      <c r="C1967" t="s">
        <v>594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724</v>
      </c>
      <c r="B1968">
        <v>2008</v>
      </c>
      <c r="C1968" t="s">
        <v>594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724</v>
      </c>
      <c r="B1969">
        <v>2007</v>
      </c>
      <c r="C1969" t="s">
        <v>594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724</v>
      </c>
      <c r="B1970">
        <v>2006</v>
      </c>
      <c r="C1970" t="s">
        <v>594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724</v>
      </c>
      <c r="B1971">
        <v>2005</v>
      </c>
      <c r="C1971" t="s">
        <v>594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724</v>
      </c>
      <c r="B1972">
        <v>2004</v>
      </c>
      <c r="C1972" t="s">
        <v>594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724</v>
      </c>
      <c r="B1973">
        <v>2003</v>
      </c>
      <c r="C1973" t="s">
        <v>594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724</v>
      </c>
      <c r="B1974">
        <v>2002</v>
      </c>
      <c r="C1974" t="s">
        <v>594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724</v>
      </c>
      <c r="B1975">
        <v>2001</v>
      </c>
      <c r="C1975" t="s">
        <v>594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724</v>
      </c>
      <c r="B1976">
        <v>2000</v>
      </c>
      <c r="C1976" t="s">
        <v>594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725</v>
      </c>
      <c r="B1977">
        <v>2015</v>
      </c>
      <c r="C1977" t="s">
        <v>594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725</v>
      </c>
      <c r="B1978">
        <v>2014</v>
      </c>
      <c r="C1978" t="s">
        <v>594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725</v>
      </c>
      <c r="B1979">
        <v>2013</v>
      </c>
      <c r="C1979" t="s">
        <v>594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725</v>
      </c>
      <c r="B1980">
        <v>2012</v>
      </c>
      <c r="C1980" t="s">
        <v>594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725</v>
      </c>
      <c r="B1981">
        <v>2011</v>
      </c>
      <c r="C1981" t="s">
        <v>594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725</v>
      </c>
      <c r="B1982">
        <v>2010</v>
      </c>
      <c r="C1982" t="s">
        <v>594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725</v>
      </c>
      <c r="B1983">
        <v>2009</v>
      </c>
      <c r="C1983" t="s">
        <v>594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725</v>
      </c>
      <c r="B1984">
        <v>2008</v>
      </c>
      <c r="C1984" t="s">
        <v>594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725</v>
      </c>
      <c r="B1985">
        <v>2007</v>
      </c>
      <c r="C1985" t="s">
        <v>594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725</v>
      </c>
      <c r="B1986">
        <v>2006</v>
      </c>
      <c r="C1986" t="s">
        <v>594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725</v>
      </c>
      <c r="B1987">
        <v>2005</v>
      </c>
      <c r="C1987" t="s">
        <v>594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725</v>
      </c>
      <c r="B1988">
        <v>2004</v>
      </c>
      <c r="C1988" t="s">
        <v>594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725</v>
      </c>
      <c r="B1989">
        <v>2003</v>
      </c>
      <c r="C1989" t="s">
        <v>594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725</v>
      </c>
      <c r="B1990">
        <v>2002</v>
      </c>
      <c r="C1990" t="s">
        <v>594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725</v>
      </c>
      <c r="B1991">
        <v>2001</v>
      </c>
      <c r="C1991" t="s">
        <v>594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725</v>
      </c>
      <c r="B1992">
        <v>2000</v>
      </c>
      <c r="C1992" t="s">
        <v>594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726</v>
      </c>
      <c r="B1993">
        <v>2015</v>
      </c>
      <c r="C1993" t="s">
        <v>594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726</v>
      </c>
      <c r="B1994">
        <v>2014</v>
      </c>
      <c r="C1994" t="s">
        <v>594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726</v>
      </c>
      <c r="B1995">
        <v>2013</v>
      </c>
      <c r="C1995" t="s">
        <v>594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726</v>
      </c>
      <c r="B1996">
        <v>2012</v>
      </c>
      <c r="C1996" t="s">
        <v>594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726</v>
      </c>
      <c r="B1997">
        <v>2011</v>
      </c>
      <c r="C1997" t="s">
        <v>594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726</v>
      </c>
      <c r="B1998">
        <v>2010</v>
      </c>
      <c r="C1998" t="s">
        <v>594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726</v>
      </c>
      <c r="B1999">
        <v>2009</v>
      </c>
      <c r="C1999" t="s">
        <v>594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726</v>
      </c>
      <c r="B2000">
        <v>2008</v>
      </c>
      <c r="C2000" t="s">
        <v>594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726</v>
      </c>
      <c r="B2001">
        <v>2007</v>
      </c>
      <c r="C2001" t="s">
        <v>594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726</v>
      </c>
      <c r="B2002">
        <v>2006</v>
      </c>
      <c r="C2002" t="s">
        <v>594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726</v>
      </c>
      <c r="B2003">
        <v>2005</v>
      </c>
      <c r="C2003" t="s">
        <v>594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726</v>
      </c>
      <c r="B2004">
        <v>2004</v>
      </c>
      <c r="C2004" t="s">
        <v>594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726</v>
      </c>
      <c r="B2005">
        <v>2003</v>
      </c>
      <c r="C2005" t="s">
        <v>594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726</v>
      </c>
      <c r="B2006">
        <v>2002</v>
      </c>
      <c r="C2006" t="s">
        <v>594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726</v>
      </c>
      <c r="B2007">
        <v>2001</v>
      </c>
      <c r="C2007" t="s">
        <v>594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726</v>
      </c>
      <c r="B2008">
        <v>2000</v>
      </c>
      <c r="C2008" t="s">
        <v>594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727</v>
      </c>
      <c r="B2009">
        <v>2015</v>
      </c>
      <c r="C2009" t="s">
        <v>594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727</v>
      </c>
      <c r="B2010">
        <v>2014</v>
      </c>
      <c r="C2010" t="s">
        <v>594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727</v>
      </c>
      <c r="B2011">
        <v>2013</v>
      </c>
      <c r="C2011" t="s">
        <v>594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727</v>
      </c>
      <c r="B2012">
        <v>2012</v>
      </c>
      <c r="C2012" t="s">
        <v>594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727</v>
      </c>
      <c r="B2013">
        <v>2011</v>
      </c>
      <c r="C2013" t="s">
        <v>594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727</v>
      </c>
      <c r="B2014">
        <v>2010</v>
      </c>
      <c r="C2014" t="s">
        <v>594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727</v>
      </c>
      <c r="B2015">
        <v>2009</v>
      </c>
      <c r="C2015" t="s">
        <v>594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727</v>
      </c>
      <c r="B2016">
        <v>2008</v>
      </c>
      <c r="C2016" t="s">
        <v>594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727</v>
      </c>
      <c r="B2017">
        <v>2007</v>
      </c>
      <c r="C2017" t="s">
        <v>594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727</v>
      </c>
      <c r="B2018">
        <v>2006</v>
      </c>
      <c r="C2018" t="s">
        <v>594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727</v>
      </c>
      <c r="B2019">
        <v>2005</v>
      </c>
      <c r="C2019" t="s">
        <v>594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727</v>
      </c>
      <c r="B2020">
        <v>2004</v>
      </c>
      <c r="C2020" t="s">
        <v>594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727</v>
      </c>
      <c r="B2021">
        <v>2003</v>
      </c>
      <c r="C2021" t="s">
        <v>594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727</v>
      </c>
      <c r="B2022">
        <v>2002</v>
      </c>
      <c r="C2022" t="s">
        <v>594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727</v>
      </c>
      <c r="B2023">
        <v>2001</v>
      </c>
      <c r="C2023" t="s">
        <v>594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727</v>
      </c>
      <c r="B2024">
        <v>2000</v>
      </c>
      <c r="C2024" t="s">
        <v>594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728</v>
      </c>
      <c r="B2025">
        <v>2015</v>
      </c>
      <c r="C2025" t="s">
        <v>594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728</v>
      </c>
      <c r="B2026">
        <v>2014</v>
      </c>
      <c r="C2026" t="s">
        <v>594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728</v>
      </c>
      <c r="B2027">
        <v>2013</v>
      </c>
      <c r="C2027" t="s">
        <v>594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728</v>
      </c>
      <c r="B2028">
        <v>2012</v>
      </c>
      <c r="C2028" t="s">
        <v>594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728</v>
      </c>
      <c r="B2029">
        <v>2011</v>
      </c>
      <c r="C2029" t="s">
        <v>594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728</v>
      </c>
      <c r="B2030">
        <v>2010</v>
      </c>
      <c r="C2030" t="s">
        <v>594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728</v>
      </c>
      <c r="B2031">
        <v>2009</v>
      </c>
      <c r="C2031" t="s">
        <v>594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728</v>
      </c>
      <c r="B2032">
        <v>2008</v>
      </c>
      <c r="C2032" t="s">
        <v>594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728</v>
      </c>
      <c r="B2033">
        <v>2007</v>
      </c>
      <c r="C2033" t="s">
        <v>594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728</v>
      </c>
      <c r="B2034">
        <v>2006</v>
      </c>
      <c r="C2034" t="s">
        <v>594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728</v>
      </c>
      <c r="B2035">
        <v>2005</v>
      </c>
      <c r="C2035" t="s">
        <v>594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728</v>
      </c>
      <c r="B2036">
        <v>2004</v>
      </c>
      <c r="C2036" t="s">
        <v>594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728</v>
      </c>
      <c r="B2037">
        <v>2003</v>
      </c>
      <c r="C2037" t="s">
        <v>594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728</v>
      </c>
      <c r="B2038">
        <v>2002</v>
      </c>
      <c r="C2038" t="s">
        <v>594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728</v>
      </c>
      <c r="B2039">
        <v>2001</v>
      </c>
      <c r="C2039" t="s">
        <v>594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728</v>
      </c>
      <c r="B2040">
        <v>2000</v>
      </c>
      <c r="C2040" t="s">
        <v>594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729</v>
      </c>
      <c r="B2041">
        <v>2015</v>
      </c>
      <c r="C2041" t="s">
        <v>602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729</v>
      </c>
      <c r="B2042">
        <v>2014</v>
      </c>
      <c r="C2042" t="s">
        <v>602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729</v>
      </c>
      <c r="B2043">
        <v>2013</v>
      </c>
      <c r="C2043" t="s">
        <v>602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729</v>
      </c>
      <c r="B2044">
        <v>2012</v>
      </c>
      <c r="C2044" t="s">
        <v>602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729</v>
      </c>
      <c r="B2045">
        <v>2011</v>
      </c>
      <c r="C2045" t="s">
        <v>602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729</v>
      </c>
      <c r="B2046">
        <v>2010</v>
      </c>
      <c r="C2046" t="s">
        <v>602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729</v>
      </c>
      <c r="B2047">
        <v>2009</v>
      </c>
      <c r="C2047" t="s">
        <v>602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729</v>
      </c>
      <c r="B2048">
        <v>2008</v>
      </c>
      <c r="C2048" t="s">
        <v>602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729</v>
      </c>
      <c r="B2049">
        <v>2007</v>
      </c>
      <c r="C2049" t="s">
        <v>602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729</v>
      </c>
      <c r="B2050">
        <v>2006</v>
      </c>
      <c r="C2050" t="s">
        <v>602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729</v>
      </c>
      <c r="B2051">
        <v>2005</v>
      </c>
      <c r="C2051" t="s">
        <v>602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729</v>
      </c>
      <c r="B2052">
        <v>2004</v>
      </c>
      <c r="C2052" t="s">
        <v>602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729</v>
      </c>
      <c r="B2053">
        <v>2003</v>
      </c>
      <c r="C2053" t="s">
        <v>602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729</v>
      </c>
      <c r="B2054">
        <v>2002</v>
      </c>
      <c r="C2054" t="s">
        <v>602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729</v>
      </c>
      <c r="B2055">
        <v>2001</v>
      </c>
      <c r="C2055" t="s">
        <v>602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729</v>
      </c>
      <c r="B2056">
        <v>2000</v>
      </c>
      <c r="C2056" t="s">
        <v>602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730</v>
      </c>
      <c r="B2057">
        <v>2015</v>
      </c>
      <c r="C2057" t="s">
        <v>602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730</v>
      </c>
      <c r="B2058">
        <v>2014</v>
      </c>
      <c r="C2058" t="s">
        <v>602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730</v>
      </c>
      <c r="B2059">
        <v>2013</v>
      </c>
      <c r="C2059" t="s">
        <v>602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730</v>
      </c>
      <c r="B2060">
        <v>2012</v>
      </c>
      <c r="C2060" t="s">
        <v>602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730</v>
      </c>
      <c r="B2061">
        <v>2011</v>
      </c>
      <c r="C2061" t="s">
        <v>602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730</v>
      </c>
      <c r="B2062">
        <v>2010</v>
      </c>
      <c r="C2062" t="s">
        <v>602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730</v>
      </c>
      <c r="B2063">
        <v>2009</v>
      </c>
      <c r="C2063" t="s">
        <v>602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730</v>
      </c>
      <c r="B2064">
        <v>2008</v>
      </c>
      <c r="C2064" t="s">
        <v>602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730</v>
      </c>
      <c r="B2065">
        <v>2007</v>
      </c>
      <c r="C2065" t="s">
        <v>602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730</v>
      </c>
      <c r="B2066">
        <v>2006</v>
      </c>
      <c r="C2066" t="s">
        <v>602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730</v>
      </c>
      <c r="B2067">
        <v>2005</v>
      </c>
      <c r="C2067" t="s">
        <v>602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730</v>
      </c>
      <c r="B2068">
        <v>2004</v>
      </c>
      <c r="C2068" t="s">
        <v>602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730</v>
      </c>
      <c r="B2069">
        <v>2003</v>
      </c>
      <c r="C2069" t="s">
        <v>602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730</v>
      </c>
      <c r="B2070">
        <v>2002</v>
      </c>
      <c r="C2070" t="s">
        <v>602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730</v>
      </c>
      <c r="B2071">
        <v>2001</v>
      </c>
      <c r="C2071" t="s">
        <v>602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730</v>
      </c>
      <c r="B2072">
        <v>2000</v>
      </c>
      <c r="C2072" t="s">
        <v>602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731</v>
      </c>
      <c r="B2073">
        <v>2015</v>
      </c>
      <c r="C2073" t="s">
        <v>594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731</v>
      </c>
      <c r="B2074">
        <v>2014</v>
      </c>
      <c r="C2074" t="s">
        <v>594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731</v>
      </c>
      <c r="B2075">
        <v>2013</v>
      </c>
      <c r="C2075" t="s">
        <v>594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731</v>
      </c>
      <c r="B2076">
        <v>2012</v>
      </c>
      <c r="C2076" t="s">
        <v>594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731</v>
      </c>
      <c r="B2077">
        <v>2011</v>
      </c>
      <c r="C2077" t="s">
        <v>594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731</v>
      </c>
      <c r="B2078">
        <v>2010</v>
      </c>
      <c r="C2078" t="s">
        <v>594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731</v>
      </c>
      <c r="B2079">
        <v>2009</v>
      </c>
      <c r="C2079" t="s">
        <v>594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731</v>
      </c>
      <c r="B2080">
        <v>2008</v>
      </c>
      <c r="C2080" t="s">
        <v>594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731</v>
      </c>
      <c r="B2081">
        <v>2007</v>
      </c>
      <c r="C2081" t="s">
        <v>594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731</v>
      </c>
      <c r="B2082">
        <v>2006</v>
      </c>
      <c r="C2082" t="s">
        <v>594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731</v>
      </c>
      <c r="B2083">
        <v>2005</v>
      </c>
      <c r="C2083" t="s">
        <v>594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731</v>
      </c>
      <c r="B2084">
        <v>2004</v>
      </c>
      <c r="C2084" t="s">
        <v>594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731</v>
      </c>
      <c r="B2085">
        <v>2003</v>
      </c>
      <c r="C2085" t="s">
        <v>594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731</v>
      </c>
      <c r="B2086">
        <v>2002</v>
      </c>
      <c r="C2086" t="s">
        <v>594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731</v>
      </c>
      <c r="B2087">
        <v>2001</v>
      </c>
      <c r="C2087" t="s">
        <v>594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731</v>
      </c>
      <c r="B2088">
        <v>2000</v>
      </c>
      <c r="C2088" t="s">
        <v>594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732</v>
      </c>
      <c r="B2089">
        <v>2015</v>
      </c>
      <c r="C2089" t="s">
        <v>594</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732</v>
      </c>
      <c r="B2090">
        <v>2014</v>
      </c>
      <c r="C2090" t="s">
        <v>594</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732</v>
      </c>
      <c r="B2091">
        <v>2013</v>
      </c>
      <c r="C2091" t="s">
        <v>594</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732</v>
      </c>
      <c r="B2092">
        <v>2012</v>
      </c>
      <c r="C2092" t="s">
        <v>594</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732</v>
      </c>
      <c r="B2093">
        <v>2011</v>
      </c>
      <c r="C2093" t="s">
        <v>594</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732</v>
      </c>
      <c r="B2094">
        <v>2010</v>
      </c>
      <c r="C2094" t="s">
        <v>594</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732</v>
      </c>
      <c r="B2095">
        <v>2009</v>
      </c>
      <c r="C2095" t="s">
        <v>594</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732</v>
      </c>
      <c r="B2096">
        <v>2008</v>
      </c>
      <c r="C2096" t="s">
        <v>594</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732</v>
      </c>
      <c r="B2097">
        <v>2007</v>
      </c>
      <c r="C2097" t="s">
        <v>594</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732</v>
      </c>
      <c r="B2098">
        <v>2006</v>
      </c>
      <c r="C2098" t="s">
        <v>594</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732</v>
      </c>
      <c r="B2099">
        <v>2005</v>
      </c>
      <c r="C2099" t="s">
        <v>594</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732</v>
      </c>
      <c r="B2100">
        <v>2004</v>
      </c>
      <c r="C2100" t="s">
        <v>594</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732</v>
      </c>
      <c r="B2101">
        <v>2003</v>
      </c>
      <c r="C2101" t="s">
        <v>594</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732</v>
      </c>
      <c r="B2102">
        <v>2002</v>
      </c>
      <c r="C2102" t="s">
        <v>594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732</v>
      </c>
      <c r="B2103">
        <v>2001</v>
      </c>
      <c r="C2103" t="s">
        <v>594</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732</v>
      </c>
      <c r="B2104">
        <v>2000</v>
      </c>
      <c r="C2104" t="s">
        <v>594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733</v>
      </c>
      <c r="B2105">
        <v>2015</v>
      </c>
      <c r="C2105" t="s">
        <v>594</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733</v>
      </c>
      <c r="B2106">
        <v>2014</v>
      </c>
      <c r="C2106" t="s">
        <v>594</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733</v>
      </c>
      <c r="B2107">
        <v>2013</v>
      </c>
      <c r="C2107" t="s">
        <v>594</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733</v>
      </c>
      <c r="B2108">
        <v>2012</v>
      </c>
      <c r="C2108" t="s">
        <v>594</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733</v>
      </c>
      <c r="B2109">
        <v>2011</v>
      </c>
      <c r="C2109" t="s">
        <v>594</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733</v>
      </c>
      <c r="B2110">
        <v>2010</v>
      </c>
      <c r="C2110" t="s">
        <v>594</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733</v>
      </c>
      <c r="B2111">
        <v>2009</v>
      </c>
      <c r="C2111" t="s">
        <v>594</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733</v>
      </c>
      <c r="B2112">
        <v>2008</v>
      </c>
      <c r="C2112" t="s">
        <v>594</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733</v>
      </c>
      <c r="B2113">
        <v>2007</v>
      </c>
      <c r="C2113" t="s">
        <v>594</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733</v>
      </c>
      <c r="B2114">
        <v>2006</v>
      </c>
      <c r="C2114" t="s">
        <v>594</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733</v>
      </c>
      <c r="B2115">
        <v>2005</v>
      </c>
      <c r="C2115" t="s">
        <v>594</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733</v>
      </c>
      <c r="B2116">
        <v>2004</v>
      </c>
      <c r="C2116" t="s">
        <v>594</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733</v>
      </c>
      <c r="B2117">
        <v>2003</v>
      </c>
      <c r="C2117" t="s">
        <v>594</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733</v>
      </c>
      <c r="B2118">
        <v>2002</v>
      </c>
      <c r="C2118" t="s">
        <v>594</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733</v>
      </c>
      <c r="B2119">
        <v>2001</v>
      </c>
      <c r="C2119" t="s">
        <v>594</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733</v>
      </c>
      <c r="B2120">
        <v>2000</v>
      </c>
      <c r="C2120" t="s">
        <v>594</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734</v>
      </c>
      <c r="B2121">
        <v>2015</v>
      </c>
      <c r="C2121" t="s">
        <v>602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734</v>
      </c>
      <c r="B2122">
        <v>2014</v>
      </c>
      <c r="C2122" t="s">
        <v>602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734</v>
      </c>
      <c r="B2123">
        <v>2013</v>
      </c>
      <c r="C2123" t="s">
        <v>602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734</v>
      </c>
      <c r="B2124">
        <v>2012</v>
      </c>
      <c r="C2124" t="s">
        <v>602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734</v>
      </c>
      <c r="B2125">
        <v>2011</v>
      </c>
      <c r="C2125" t="s">
        <v>602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734</v>
      </c>
      <c r="B2126">
        <v>2010</v>
      </c>
      <c r="C2126" t="s">
        <v>602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734</v>
      </c>
      <c r="B2127">
        <v>2009</v>
      </c>
      <c r="C2127" t="s">
        <v>602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734</v>
      </c>
      <c r="B2128">
        <v>2008</v>
      </c>
      <c r="C2128" t="s">
        <v>602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734</v>
      </c>
      <c r="B2129">
        <v>2007</v>
      </c>
      <c r="C2129" t="s">
        <v>602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734</v>
      </c>
      <c r="B2130">
        <v>2006</v>
      </c>
      <c r="C2130" t="s">
        <v>602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734</v>
      </c>
      <c r="B2131">
        <v>2005</v>
      </c>
      <c r="C2131" t="s">
        <v>602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734</v>
      </c>
      <c r="B2132">
        <v>2004</v>
      </c>
      <c r="C2132" t="s">
        <v>602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734</v>
      </c>
      <c r="B2133">
        <v>2003</v>
      </c>
      <c r="C2133" t="s">
        <v>602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734</v>
      </c>
      <c r="B2134">
        <v>2002</v>
      </c>
      <c r="C2134" t="s">
        <v>602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734</v>
      </c>
      <c r="B2135">
        <v>2001</v>
      </c>
      <c r="C2135" t="s">
        <v>602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734</v>
      </c>
      <c r="B2136">
        <v>2000</v>
      </c>
      <c r="C2136" t="s">
        <v>602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735</v>
      </c>
      <c r="B2137">
        <v>2015</v>
      </c>
      <c r="C2137" t="s">
        <v>594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735</v>
      </c>
      <c r="B2138">
        <v>2014</v>
      </c>
      <c r="C2138" t="s">
        <v>594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735</v>
      </c>
      <c r="B2139">
        <v>2013</v>
      </c>
      <c r="C2139" t="s">
        <v>594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735</v>
      </c>
      <c r="B2140">
        <v>2012</v>
      </c>
      <c r="C2140" t="s">
        <v>594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735</v>
      </c>
      <c r="B2141">
        <v>2011</v>
      </c>
      <c r="C2141" t="s">
        <v>594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735</v>
      </c>
      <c r="B2142">
        <v>2010</v>
      </c>
      <c r="C2142" t="s">
        <v>594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735</v>
      </c>
      <c r="B2143">
        <v>2009</v>
      </c>
      <c r="C2143" t="s">
        <v>594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735</v>
      </c>
      <c r="B2144">
        <v>2008</v>
      </c>
      <c r="C2144" t="s">
        <v>594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735</v>
      </c>
      <c r="B2145">
        <v>2007</v>
      </c>
      <c r="C2145" t="s">
        <v>594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735</v>
      </c>
      <c r="B2146">
        <v>2006</v>
      </c>
      <c r="C2146" t="s">
        <v>594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735</v>
      </c>
      <c r="B2147">
        <v>2005</v>
      </c>
      <c r="C2147" t="s">
        <v>594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735</v>
      </c>
      <c r="B2148">
        <v>2004</v>
      </c>
      <c r="C2148" t="s">
        <v>594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735</v>
      </c>
      <c r="B2149">
        <v>2003</v>
      </c>
      <c r="C2149" t="s">
        <v>594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735</v>
      </c>
      <c r="B2150">
        <v>2002</v>
      </c>
      <c r="C2150" t="s">
        <v>594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735</v>
      </c>
      <c r="B2151">
        <v>2001</v>
      </c>
      <c r="C2151" t="s">
        <v>594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735</v>
      </c>
      <c r="B2152">
        <v>2000</v>
      </c>
      <c r="C2152" t="s">
        <v>594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736</v>
      </c>
      <c r="B2153">
        <v>2015</v>
      </c>
      <c r="C2153" t="s">
        <v>594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736</v>
      </c>
      <c r="B2154">
        <v>2014</v>
      </c>
      <c r="C2154" t="s">
        <v>594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736</v>
      </c>
      <c r="B2155">
        <v>2013</v>
      </c>
      <c r="C2155" t="s">
        <v>594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736</v>
      </c>
      <c r="B2156">
        <v>2012</v>
      </c>
      <c r="C2156" t="s">
        <v>594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736</v>
      </c>
      <c r="B2157">
        <v>2011</v>
      </c>
      <c r="C2157" t="s">
        <v>594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736</v>
      </c>
      <c r="B2158">
        <v>2010</v>
      </c>
      <c r="C2158" t="s">
        <v>594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736</v>
      </c>
      <c r="B2159">
        <v>2009</v>
      </c>
      <c r="C2159" t="s">
        <v>594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736</v>
      </c>
      <c r="B2160">
        <v>2008</v>
      </c>
      <c r="C2160" t="s">
        <v>594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736</v>
      </c>
      <c r="B2161">
        <v>2007</v>
      </c>
      <c r="C2161" t="s">
        <v>594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736</v>
      </c>
      <c r="B2162">
        <v>2006</v>
      </c>
      <c r="C2162" t="s">
        <v>594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736</v>
      </c>
      <c r="B2163">
        <v>2005</v>
      </c>
      <c r="C2163" t="s">
        <v>594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736</v>
      </c>
      <c r="B2164">
        <v>2004</v>
      </c>
      <c r="C2164" t="s">
        <v>594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736</v>
      </c>
      <c r="B2165">
        <v>2003</v>
      </c>
      <c r="C2165" t="s">
        <v>594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736</v>
      </c>
      <c r="B2166">
        <v>2002</v>
      </c>
      <c r="C2166" t="s">
        <v>594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736</v>
      </c>
      <c r="B2167">
        <v>2001</v>
      </c>
      <c r="C2167" t="s">
        <v>594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736</v>
      </c>
      <c r="B2168">
        <v>2000</v>
      </c>
      <c r="C2168" t="s">
        <v>594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737</v>
      </c>
      <c r="B2169">
        <v>2013</v>
      </c>
      <c r="C2169" t="s">
        <v>594</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738</v>
      </c>
      <c r="B2170">
        <v>2015</v>
      </c>
      <c r="C2170" t="s">
        <v>594</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738</v>
      </c>
      <c r="B2171">
        <v>2014</v>
      </c>
      <c r="C2171" t="s">
        <v>594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738</v>
      </c>
      <c r="B2172">
        <v>2013</v>
      </c>
      <c r="C2172" t="s">
        <v>594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738</v>
      </c>
      <c r="B2173">
        <v>2012</v>
      </c>
      <c r="C2173" t="s">
        <v>594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738</v>
      </c>
      <c r="B2174">
        <v>2011</v>
      </c>
      <c r="C2174" t="s">
        <v>594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738</v>
      </c>
      <c r="B2175">
        <v>2010</v>
      </c>
      <c r="C2175" t="s">
        <v>594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738</v>
      </c>
      <c r="B2176">
        <v>2009</v>
      </c>
      <c r="C2176" t="s">
        <v>594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738</v>
      </c>
      <c r="B2177">
        <v>2008</v>
      </c>
      <c r="C2177" t="s">
        <v>594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738</v>
      </c>
      <c r="B2178">
        <v>2007</v>
      </c>
      <c r="C2178" t="s">
        <v>594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738</v>
      </c>
      <c r="B2179">
        <v>2006</v>
      </c>
      <c r="C2179" t="s">
        <v>594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738</v>
      </c>
      <c r="B2180">
        <v>2005</v>
      </c>
      <c r="C2180" t="s">
        <v>594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738</v>
      </c>
      <c r="B2181">
        <v>2004</v>
      </c>
      <c r="C2181" t="s">
        <v>594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738</v>
      </c>
      <c r="B2182">
        <v>2003</v>
      </c>
      <c r="C2182" t="s">
        <v>594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738</v>
      </c>
      <c r="B2183">
        <v>2002</v>
      </c>
      <c r="C2183" t="s">
        <v>594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738</v>
      </c>
      <c r="B2184">
        <v>2001</v>
      </c>
      <c r="C2184" t="s">
        <v>594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738</v>
      </c>
      <c r="B2185">
        <v>2000</v>
      </c>
      <c r="C2185" t="s">
        <v>594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739</v>
      </c>
      <c r="B2186">
        <v>2015</v>
      </c>
      <c r="C2186" t="s">
        <v>594</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739</v>
      </c>
      <c r="B2187">
        <v>2014</v>
      </c>
      <c r="C2187" t="s">
        <v>594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739</v>
      </c>
      <c r="B2188">
        <v>2013</v>
      </c>
      <c r="C2188" t="s">
        <v>594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739</v>
      </c>
      <c r="B2189">
        <v>2012</v>
      </c>
      <c r="C2189" t="s">
        <v>594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739</v>
      </c>
      <c r="B2190">
        <v>2011</v>
      </c>
      <c r="C2190" t="s">
        <v>594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739</v>
      </c>
      <c r="B2191">
        <v>2010</v>
      </c>
      <c r="C2191" t="s">
        <v>594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739</v>
      </c>
      <c r="B2192">
        <v>2009</v>
      </c>
      <c r="C2192" t="s">
        <v>594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739</v>
      </c>
      <c r="B2193">
        <v>2008</v>
      </c>
      <c r="C2193" t="s">
        <v>594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739</v>
      </c>
      <c r="B2194">
        <v>2007</v>
      </c>
      <c r="C2194" t="s">
        <v>594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739</v>
      </c>
      <c r="B2195">
        <v>2006</v>
      </c>
      <c r="C2195" t="s">
        <v>594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739</v>
      </c>
      <c r="B2196">
        <v>2005</v>
      </c>
      <c r="C2196" t="s">
        <v>594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739</v>
      </c>
      <c r="B2197">
        <v>2004</v>
      </c>
      <c r="C2197" t="s">
        <v>594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739</v>
      </c>
      <c r="B2198">
        <v>2003</v>
      </c>
      <c r="C2198" t="s">
        <v>594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739</v>
      </c>
      <c r="B2199">
        <v>2002</v>
      </c>
      <c r="C2199" t="s">
        <v>594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739</v>
      </c>
      <c r="B2200">
        <v>2001</v>
      </c>
      <c r="C2200" t="s">
        <v>594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739</v>
      </c>
      <c r="B2201">
        <v>2000</v>
      </c>
      <c r="C2201" t="s">
        <v>594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740</v>
      </c>
      <c r="B2202">
        <v>2015</v>
      </c>
      <c r="C2202" t="s">
        <v>594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740</v>
      </c>
      <c r="B2203">
        <v>2014</v>
      </c>
      <c r="C2203" t="s">
        <v>594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740</v>
      </c>
      <c r="B2204">
        <v>2013</v>
      </c>
      <c r="C2204" t="s">
        <v>594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740</v>
      </c>
      <c r="B2205">
        <v>2012</v>
      </c>
      <c r="C2205" t="s">
        <v>594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740</v>
      </c>
      <c r="B2206">
        <v>2011</v>
      </c>
      <c r="C2206" t="s">
        <v>594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740</v>
      </c>
      <c r="B2207">
        <v>2010</v>
      </c>
      <c r="C2207" t="s">
        <v>594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740</v>
      </c>
      <c r="B2208">
        <v>2009</v>
      </c>
      <c r="C2208" t="s">
        <v>594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740</v>
      </c>
      <c r="B2209">
        <v>2008</v>
      </c>
      <c r="C2209" t="s">
        <v>594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740</v>
      </c>
      <c r="B2210">
        <v>2007</v>
      </c>
      <c r="C2210" t="s">
        <v>594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740</v>
      </c>
      <c r="B2211">
        <v>2006</v>
      </c>
      <c r="C2211" t="s">
        <v>594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740</v>
      </c>
      <c r="B2212">
        <v>2005</v>
      </c>
      <c r="C2212" t="s">
        <v>594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740</v>
      </c>
      <c r="B2213">
        <v>2004</v>
      </c>
      <c r="C2213" t="s">
        <v>594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740</v>
      </c>
      <c r="B2214">
        <v>2003</v>
      </c>
      <c r="C2214" t="s">
        <v>594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740</v>
      </c>
      <c r="B2215">
        <v>2002</v>
      </c>
      <c r="C2215" t="s">
        <v>594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740</v>
      </c>
      <c r="B2216">
        <v>2001</v>
      </c>
      <c r="C2216" t="s">
        <v>594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740</v>
      </c>
      <c r="B2217">
        <v>2000</v>
      </c>
      <c r="C2217" t="s">
        <v>594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741</v>
      </c>
      <c r="B2218">
        <v>2013</v>
      </c>
      <c r="C2218" t="s">
        <v>594</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742</v>
      </c>
      <c r="B2219">
        <v>2015</v>
      </c>
      <c r="C2219" t="s">
        <v>594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742</v>
      </c>
      <c r="B2220">
        <v>2014</v>
      </c>
      <c r="C2220" t="s">
        <v>594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742</v>
      </c>
      <c r="B2221">
        <v>2013</v>
      </c>
      <c r="C2221" t="s">
        <v>594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742</v>
      </c>
      <c r="B2222">
        <v>2012</v>
      </c>
      <c r="C2222" t="s">
        <v>594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742</v>
      </c>
      <c r="B2223">
        <v>2011</v>
      </c>
      <c r="C2223" t="s">
        <v>594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742</v>
      </c>
      <c r="B2224">
        <v>2010</v>
      </c>
      <c r="C2224" t="s">
        <v>594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742</v>
      </c>
      <c r="B2225">
        <v>2009</v>
      </c>
      <c r="C2225" t="s">
        <v>594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742</v>
      </c>
      <c r="B2226">
        <v>2008</v>
      </c>
      <c r="C2226" t="s">
        <v>594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742</v>
      </c>
      <c r="B2227">
        <v>2007</v>
      </c>
      <c r="C2227" t="s">
        <v>594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742</v>
      </c>
      <c r="B2228">
        <v>2006</v>
      </c>
      <c r="C2228" t="s">
        <v>594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742</v>
      </c>
      <c r="B2229">
        <v>2005</v>
      </c>
      <c r="C2229" t="s">
        <v>594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742</v>
      </c>
      <c r="B2230">
        <v>2004</v>
      </c>
      <c r="C2230" t="s">
        <v>594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742</v>
      </c>
      <c r="B2231">
        <v>2003</v>
      </c>
      <c r="C2231" t="s">
        <v>594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742</v>
      </c>
      <c r="B2232">
        <v>2002</v>
      </c>
      <c r="C2232" t="s">
        <v>594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742</v>
      </c>
      <c r="B2233">
        <v>2001</v>
      </c>
      <c r="C2233" t="s">
        <v>594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742</v>
      </c>
      <c r="B2234">
        <v>2000</v>
      </c>
      <c r="C2234" t="s">
        <v>594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743</v>
      </c>
      <c r="B2235">
        <v>2015</v>
      </c>
      <c r="C2235" t="s">
        <v>594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743</v>
      </c>
      <c r="B2236">
        <v>2014</v>
      </c>
      <c r="C2236" t="s">
        <v>594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743</v>
      </c>
      <c r="B2237">
        <v>2013</v>
      </c>
      <c r="C2237" t="s">
        <v>594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743</v>
      </c>
      <c r="B2238">
        <v>2012</v>
      </c>
      <c r="C2238" t="s">
        <v>594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743</v>
      </c>
      <c r="B2239">
        <v>2011</v>
      </c>
      <c r="C2239" t="s">
        <v>594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743</v>
      </c>
      <c r="B2240">
        <v>2010</v>
      </c>
      <c r="C2240" t="s">
        <v>594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743</v>
      </c>
      <c r="B2241">
        <v>2009</v>
      </c>
      <c r="C2241" t="s">
        <v>594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743</v>
      </c>
      <c r="B2242">
        <v>2008</v>
      </c>
      <c r="C2242" t="s">
        <v>594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743</v>
      </c>
      <c r="B2243">
        <v>2007</v>
      </c>
      <c r="C2243" t="s">
        <v>594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743</v>
      </c>
      <c r="B2244">
        <v>2006</v>
      </c>
      <c r="C2244" t="s">
        <v>594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743</v>
      </c>
      <c r="B2245">
        <v>2005</v>
      </c>
      <c r="C2245" t="s">
        <v>594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743</v>
      </c>
      <c r="B2246">
        <v>2004</v>
      </c>
      <c r="C2246" t="s">
        <v>594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743</v>
      </c>
      <c r="B2247">
        <v>2003</v>
      </c>
      <c r="C2247" t="s">
        <v>594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743</v>
      </c>
      <c r="B2248">
        <v>2002</v>
      </c>
      <c r="C2248" t="s">
        <v>594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743</v>
      </c>
      <c r="B2249">
        <v>2001</v>
      </c>
      <c r="C2249" t="s">
        <v>594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743</v>
      </c>
      <c r="B2250">
        <v>2000</v>
      </c>
      <c r="C2250" t="s">
        <v>594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744</v>
      </c>
      <c r="B2251">
        <v>2015</v>
      </c>
      <c r="C2251" t="s">
        <v>594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744</v>
      </c>
      <c r="B2252">
        <v>2014</v>
      </c>
      <c r="C2252" t="s">
        <v>594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744</v>
      </c>
      <c r="B2253">
        <v>2013</v>
      </c>
      <c r="C2253" t="s">
        <v>594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744</v>
      </c>
      <c r="B2254">
        <v>2012</v>
      </c>
      <c r="C2254" t="s">
        <v>594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744</v>
      </c>
      <c r="B2255">
        <v>2011</v>
      </c>
      <c r="C2255" t="s">
        <v>594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744</v>
      </c>
      <c r="B2256">
        <v>2010</v>
      </c>
      <c r="C2256" t="s">
        <v>594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744</v>
      </c>
      <c r="B2257">
        <v>2009</v>
      </c>
      <c r="C2257" t="s">
        <v>594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744</v>
      </c>
      <c r="B2258">
        <v>2008</v>
      </c>
      <c r="C2258" t="s">
        <v>594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744</v>
      </c>
      <c r="B2259">
        <v>2007</v>
      </c>
      <c r="C2259" t="s">
        <v>594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744</v>
      </c>
      <c r="B2260">
        <v>2006</v>
      </c>
      <c r="C2260" t="s">
        <v>594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744</v>
      </c>
      <c r="B2261">
        <v>2005</v>
      </c>
      <c r="C2261" t="s">
        <v>594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744</v>
      </c>
      <c r="B2262">
        <v>2004</v>
      </c>
      <c r="C2262" t="s">
        <v>594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744</v>
      </c>
      <c r="B2263">
        <v>2003</v>
      </c>
      <c r="C2263" t="s">
        <v>594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744</v>
      </c>
      <c r="B2264">
        <v>2002</v>
      </c>
      <c r="C2264" t="s">
        <v>594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744</v>
      </c>
      <c r="B2265">
        <v>2001</v>
      </c>
      <c r="C2265" t="s">
        <v>594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744</v>
      </c>
      <c r="B2266">
        <v>2000</v>
      </c>
      <c r="C2266" t="s">
        <v>594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745</v>
      </c>
      <c r="B2267">
        <v>2015</v>
      </c>
      <c r="C2267" t="s">
        <v>594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745</v>
      </c>
      <c r="B2268">
        <v>2014</v>
      </c>
      <c r="C2268" t="s">
        <v>594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745</v>
      </c>
      <c r="B2269">
        <v>2013</v>
      </c>
      <c r="C2269" t="s">
        <v>594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745</v>
      </c>
      <c r="B2270">
        <v>2012</v>
      </c>
      <c r="C2270" t="s">
        <v>594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745</v>
      </c>
      <c r="B2271">
        <v>2011</v>
      </c>
      <c r="C2271" t="s">
        <v>594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745</v>
      </c>
      <c r="B2272">
        <v>2010</v>
      </c>
      <c r="C2272" t="s">
        <v>594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745</v>
      </c>
      <c r="B2273">
        <v>2009</v>
      </c>
      <c r="C2273" t="s">
        <v>594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745</v>
      </c>
      <c r="B2274">
        <v>2008</v>
      </c>
      <c r="C2274" t="s">
        <v>594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745</v>
      </c>
      <c r="B2275">
        <v>2007</v>
      </c>
      <c r="C2275" t="s">
        <v>594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745</v>
      </c>
      <c r="B2276">
        <v>2006</v>
      </c>
      <c r="C2276" t="s">
        <v>594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745</v>
      </c>
      <c r="B2277">
        <v>2005</v>
      </c>
      <c r="C2277" t="s">
        <v>594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745</v>
      </c>
      <c r="B2278">
        <v>2004</v>
      </c>
      <c r="C2278" t="s">
        <v>594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745</v>
      </c>
      <c r="B2279">
        <v>2003</v>
      </c>
      <c r="C2279" t="s">
        <v>594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745</v>
      </c>
      <c r="B2280">
        <v>2002</v>
      </c>
      <c r="C2280" t="s">
        <v>594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745</v>
      </c>
      <c r="B2281">
        <v>2001</v>
      </c>
      <c r="C2281" t="s">
        <v>594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745</v>
      </c>
      <c r="B2282">
        <v>2000</v>
      </c>
      <c r="C2282" t="s">
        <v>594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746</v>
      </c>
      <c r="B2283">
        <v>2015</v>
      </c>
      <c r="C2283" t="s">
        <v>594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746</v>
      </c>
      <c r="B2284">
        <v>2014</v>
      </c>
      <c r="C2284" t="s">
        <v>594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746</v>
      </c>
      <c r="B2285">
        <v>2013</v>
      </c>
      <c r="C2285" t="s">
        <v>594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746</v>
      </c>
      <c r="B2286">
        <v>2012</v>
      </c>
      <c r="C2286" t="s">
        <v>594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746</v>
      </c>
      <c r="B2287">
        <v>2011</v>
      </c>
      <c r="C2287" t="s">
        <v>594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746</v>
      </c>
      <c r="B2288">
        <v>2010</v>
      </c>
      <c r="C2288" t="s">
        <v>594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746</v>
      </c>
      <c r="B2289">
        <v>2009</v>
      </c>
      <c r="C2289" t="s">
        <v>594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746</v>
      </c>
      <c r="B2290">
        <v>2008</v>
      </c>
      <c r="C2290" t="s">
        <v>594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746</v>
      </c>
      <c r="B2291">
        <v>2007</v>
      </c>
      <c r="C2291" t="s">
        <v>594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746</v>
      </c>
      <c r="B2292">
        <v>2006</v>
      </c>
      <c r="C2292" t="s">
        <v>594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746</v>
      </c>
      <c r="B2293">
        <v>2005</v>
      </c>
      <c r="C2293" t="s">
        <v>594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746</v>
      </c>
      <c r="B2294">
        <v>2004</v>
      </c>
      <c r="C2294" t="s">
        <v>594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746</v>
      </c>
      <c r="B2295">
        <v>2003</v>
      </c>
      <c r="C2295" t="s">
        <v>594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746</v>
      </c>
      <c r="B2296">
        <v>2002</v>
      </c>
      <c r="C2296" t="s">
        <v>594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746</v>
      </c>
      <c r="B2297">
        <v>2001</v>
      </c>
      <c r="C2297" t="s">
        <v>594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746</v>
      </c>
      <c r="B2298">
        <v>2000</v>
      </c>
      <c r="C2298" t="s">
        <v>594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747</v>
      </c>
      <c r="B2299">
        <v>2015</v>
      </c>
      <c r="C2299" t="s">
        <v>594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747</v>
      </c>
      <c r="B2300">
        <v>2014</v>
      </c>
      <c r="C2300" t="s">
        <v>594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747</v>
      </c>
      <c r="B2301">
        <v>2013</v>
      </c>
      <c r="C2301" t="s">
        <v>594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747</v>
      </c>
      <c r="B2302">
        <v>2012</v>
      </c>
      <c r="C2302" t="s">
        <v>594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747</v>
      </c>
      <c r="B2303">
        <v>2011</v>
      </c>
      <c r="C2303" t="s">
        <v>594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747</v>
      </c>
      <c r="B2304">
        <v>2010</v>
      </c>
      <c r="C2304" t="s">
        <v>594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747</v>
      </c>
      <c r="B2305">
        <v>2009</v>
      </c>
      <c r="C2305" t="s">
        <v>594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747</v>
      </c>
      <c r="B2306">
        <v>2008</v>
      </c>
      <c r="C2306" t="s">
        <v>594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747</v>
      </c>
      <c r="B2307">
        <v>2007</v>
      </c>
      <c r="C2307" t="s">
        <v>594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747</v>
      </c>
      <c r="B2308">
        <v>2006</v>
      </c>
      <c r="C2308" t="s">
        <v>594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747</v>
      </c>
      <c r="B2309">
        <v>2005</v>
      </c>
      <c r="C2309" t="s">
        <v>594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747</v>
      </c>
      <c r="B2310">
        <v>2004</v>
      </c>
      <c r="C2310" t="s">
        <v>594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747</v>
      </c>
      <c r="B2311">
        <v>2003</v>
      </c>
      <c r="C2311" t="s">
        <v>594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747</v>
      </c>
      <c r="B2312">
        <v>2002</v>
      </c>
      <c r="C2312" t="s">
        <v>594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747</v>
      </c>
      <c r="B2313">
        <v>2001</v>
      </c>
      <c r="C2313" t="s">
        <v>594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747</v>
      </c>
      <c r="B2314">
        <v>2000</v>
      </c>
      <c r="C2314" t="s">
        <v>594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748</v>
      </c>
      <c r="B2315">
        <v>2015</v>
      </c>
      <c r="C2315" t="s">
        <v>602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748</v>
      </c>
      <c r="B2316">
        <v>2014</v>
      </c>
      <c r="C2316" t="s">
        <v>602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748</v>
      </c>
      <c r="B2317">
        <v>2013</v>
      </c>
      <c r="C2317" t="s">
        <v>602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748</v>
      </c>
      <c r="B2318">
        <v>2012</v>
      </c>
      <c r="C2318" t="s">
        <v>602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748</v>
      </c>
      <c r="B2319">
        <v>2011</v>
      </c>
      <c r="C2319" t="s">
        <v>602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748</v>
      </c>
      <c r="B2320">
        <v>2010</v>
      </c>
      <c r="C2320" t="s">
        <v>602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748</v>
      </c>
      <c r="B2321">
        <v>2009</v>
      </c>
      <c r="C2321" t="s">
        <v>602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748</v>
      </c>
      <c r="B2322">
        <v>2008</v>
      </c>
      <c r="C2322" t="s">
        <v>602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748</v>
      </c>
      <c r="B2323">
        <v>2007</v>
      </c>
      <c r="C2323" t="s">
        <v>602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748</v>
      </c>
      <c r="B2324">
        <v>2006</v>
      </c>
      <c r="C2324" t="s">
        <v>602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748</v>
      </c>
      <c r="B2325">
        <v>2005</v>
      </c>
      <c r="C2325" t="s">
        <v>602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748</v>
      </c>
      <c r="B2326">
        <v>2004</v>
      </c>
      <c r="C2326" t="s">
        <v>602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748</v>
      </c>
      <c r="B2327">
        <v>2003</v>
      </c>
      <c r="C2327" t="s">
        <v>602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748</v>
      </c>
      <c r="B2328">
        <v>2002</v>
      </c>
      <c r="C2328" t="s">
        <v>602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748</v>
      </c>
      <c r="B2329">
        <v>2001</v>
      </c>
      <c r="C2329" t="s">
        <v>602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748</v>
      </c>
      <c r="B2330">
        <v>2000</v>
      </c>
      <c r="C2330" t="s">
        <v>602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749</v>
      </c>
      <c r="B2331">
        <v>2015</v>
      </c>
      <c r="C2331" t="s">
        <v>602</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749</v>
      </c>
      <c r="B2332">
        <v>2014</v>
      </c>
      <c r="C2332" t="s">
        <v>602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749</v>
      </c>
      <c r="B2333">
        <v>2013</v>
      </c>
      <c r="C2333" t="s">
        <v>602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749</v>
      </c>
      <c r="B2334">
        <v>2012</v>
      </c>
      <c r="C2334" t="s">
        <v>602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749</v>
      </c>
      <c r="B2335">
        <v>2011</v>
      </c>
      <c r="C2335" t="s">
        <v>602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749</v>
      </c>
      <c r="B2336">
        <v>2010</v>
      </c>
      <c r="C2336" t="s">
        <v>602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749</v>
      </c>
      <c r="B2337">
        <v>2009</v>
      </c>
      <c r="C2337" t="s">
        <v>602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749</v>
      </c>
      <c r="B2338">
        <v>2008</v>
      </c>
      <c r="C2338" t="s">
        <v>602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749</v>
      </c>
      <c r="B2339">
        <v>2007</v>
      </c>
      <c r="C2339" t="s">
        <v>602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749</v>
      </c>
      <c r="B2340">
        <v>2006</v>
      </c>
      <c r="C2340" t="s">
        <v>602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749</v>
      </c>
      <c r="B2341">
        <v>2005</v>
      </c>
      <c r="C2341" t="s">
        <v>602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749</v>
      </c>
      <c r="B2342">
        <v>2004</v>
      </c>
      <c r="C2342" t="s">
        <v>602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749</v>
      </c>
      <c r="B2343">
        <v>2003</v>
      </c>
      <c r="C2343" t="s">
        <v>602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749</v>
      </c>
      <c r="B2344">
        <v>2002</v>
      </c>
      <c r="C2344" t="s">
        <v>602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749</v>
      </c>
      <c r="B2345">
        <v>2001</v>
      </c>
      <c r="C2345" t="s">
        <v>602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749</v>
      </c>
      <c r="B2346">
        <v>2000</v>
      </c>
      <c r="C2346" t="s">
        <v>602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750</v>
      </c>
      <c r="B2347">
        <v>2015</v>
      </c>
      <c r="C2347" t="s">
        <v>602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750</v>
      </c>
      <c r="B2348">
        <v>2014</v>
      </c>
      <c r="C2348" t="s">
        <v>602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750</v>
      </c>
      <c r="B2349">
        <v>2013</v>
      </c>
      <c r="C2349" t="s">
        <v>602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750</v>
      </c>
      <c r="B2350">
        <v>2012</v>
      </c>
      <c r="C2350" t="s">
        <v>602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750</v>
      </c>
      <c r="B2351">
        <v>2011</v>
      </c>
      <c r="C2351" t="s">
        <v>602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750</v>
      </c>
      <c r="B2352">
        <v>2010</v>
      </c>
      <c r="C2352" t="s">
        <v>602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750</v>
      </c>
      <c r="B2353">
        <v>2009</v>
      </c>
      <c r="C2353" t="s">
        <v>602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750</v>
      </c>
      <c r="B2354">
        <v>2008</v>
      </c>
      <c r="C2354" t="s">
        <v>602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750</v>
      </c>
      <c r="B2355">
        <v>2007</v>
      </c>
      <c r="C2355" t="s">
        <v>602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750</v>
      </c>
      <c r="B2356">
        <v>2006</v>
      </c>
      <c r="C2356" t="s">
        <v>602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750</v>
      </c>
      <c r="B2357">
        <v>2005</v>
      </c>
      <c r="C2357" t="s">
        <v>602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750</v>
      </c>
      <c r="B2358">
        <v>2004</v>
      </c>
      <c r="C2358" t="s">
        <v>602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750</v>
      </c>
      <c r="B2359">
        <v>2003</v>
      </c>
      <c r="C2359" t="s">
        <v>602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750</v>
      </c>
      <c r="B2360">
        <v>2002</v>
      </c>
      <c r="C2360" t="s">
        <v>602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750</v>
      </c>
      <c r="B2361">
        <v>2001</v>
      </c>
      <c r="C2361" t="s">
        <v>602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750</v>
      </c>
      <c r="B2362">
        <v>2000</v>
      </c>
      <c r="C2362" t="s">
        <v>602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751</v>
      </c>
      <c r="B2363">
        <v>2015</v>
      </c>
      <c r="C2363" t="s">
        <v>594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751</v>
      </c>
      <c r="B2364">
        <v>2014</v>
      </c>
      <c r="C2364" t="s">
        <v>594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751</v>
      </c>
      <c r="B2365">
        <v>2013</v>
      </c>
      <c r="C2365" t="s">
        <v>594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751</v>
      </c>
      <c r="B2366">
        <v>2012</v>
      </c>
      <c r="C2366" t="s">
        <v>594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751</v>
      </c>
      <c r="B2367">
        <v>2011</v>
      </c>
      <c r="C2367" t="s">
        <v>594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751</v>
      </c>
      <c r="B2368">
        <v>2010</v>
      </c>
      <c r="C2368" t="s">
        <v>594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751</v>
      </c>
      <c r="B2369">
        <v>2009</v>
      </c>
      <c r="C2369" t="s">
        <v>594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751</v>
      </c>
      <c r="B2370">
        <v>2008</v>
      </c>
      <c r="C2370" t="s">
        <v>594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751</v>
      </c>
      <c r="B2371">
        <v>2007</v>
      </c>
      <c r="C2371" t="s">
        <v>594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751</v>
      </c>
      <c r="B2372">
        <v>2006</v>
      </c>
      <c r="C2372" t="s">
        <v>594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751</v>
      </c>
      <c r="B2373">
        <v>2005</v>
      </c>
      <c r="C2373" t="s">
        <v>594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751</v>
      </c>
      <c r="B2374">
        <v>2004</v>
      </c>
      <c r="C2374" t="s">
        <v>594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751</v>
      </c>
      <c r="B2375">
        <v>2003</v>
      </c>
      <c r="C2375" t="s">
        <v>594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751</v>
      </c>
      <c r="B2376">
        <v>2002</v>
      </c>
      <c r="C2376" t="s">
        <v>594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751</v>
      </c>
      <c r="B2377">
        <v>2001</v>
      </c>
      <c r="C2377" t="s">
        <v>594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751</v>
      </c>
      <c r="B2378">
        <v>2000</v>
      </c>
      <c r="C2378" t="s">
        <v>594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752</v>
      </c>
      <c r="B2379">
        <v>2015</v>
      </c>
      <c r="C2379" t="s">
        <v>594</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752</v>
      </c>
      <c r="B2380">
        <v>2014</v>
      </c>
      <c r="C2380" t="s">
        <v>594</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752</v>
      </c>
      <c r="B2381">
        <v>2013</v>
      </c>
      <c r="C2381" t="s">
        <v>594</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752</v>
      </c>
      <c r="B2382">
        <v>2012</v>
      </c>
      <c r="C2382" t="s">
        <v>594</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752</v>
      </c>
      <c r="B2383">
        <v>2011</v>
      </c>
      <c r="C2383" t="s">
        <v>594</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752</v>
      </c>
      <c r="B2384">
        <v>2010</v>
      </c>
      <c r="C2384" t="s">
        <v>594</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752</v>
      </c>
      <c r="B2385">
        <v>2009</v>
      </c>
      <c r="C2385" t="s">
        <v>594</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752</v>
      </c>
      <c r="B2386">
        <v>2008</v>
      </c>
      <c r="C2386" t="s">
        <v>594</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752</v>
      </c>
      <c r="B2387">
        <v>2007</v>
      </c>
      <c r="C2387" t="s">
        <v>594</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752</v>
      </c>
      <c r="B2388">
        <v>2006</v>
      </c>
      <c r="C2388" t="s">
        <v>594</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752</v>
      </c>
      <c r="B2389">
        <v>2005</v>
      </c>
      <c r="C2389" t="s">
        <v>594</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752</v>
      </c>
      <c r="B2390">
        <v>2004</v>
      </c>
      <c r="C2390" t="s">
        <v>594</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752</v>
      </c>
      <c r="B2391">
        <v>2003</v>
      </c>
      <c r="C2391" t="s">
        <v>594</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752</v>
      </c>
      <c r="B2392">
        <v>2002</v>
      </c>
      <c r="C2392" t="s">
        <v>594</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752</v>
      </c>
      <c r="B2393">
        <v>2001</v>
      </c>
      <c r="C2393" t="s">
        <v>594</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752</v>
      </c>
      <c r="B2394">
        <v>2000</v>
      </c>
      <c r="C2394" t="s">
        <v>594</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753</v>
      </c>
      <c r="B2395">
        <v>2015</v>
      </c>
      <c r="C2395" t="s">
        <v>594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753</v>
      </c>
      <c r="B2396">
        <v>2014</v>
      </c>
      <c r="C2396" t="s">
        <v>594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753</v>
      </c>
      <c r="B2397">
        <v>2013</v>
      </c>
      <c r="C2397" t="s">
        <v>594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753</v>
      </c>
      <c r="B2398">
        <v>2012</v>
      </c>
      <c r="C2398" t="s">
        <v>594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753</v>
      </c>
      <c r="B2399">
        <v>2011</v>
      </c>
      <c r="C2399" t="s">
        <v>594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753</v>
      </c>
      <c r="B2400">
        <v>2010</v>
      </c>
      <c r="C2400" t="s">
        <v>594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753</v>
      </c>
      <c r="B2401">
        <v>2009</v>
      </c>
      <c r="C2401" t="s">
        <v>594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753</v>
      </c>
      <c r="B2402">
        <v>2008</v>
      </c>
      <c r="C2402" t="s">
        <v>594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753</v>
      </c>
      <c r="B2403">
        <v>2007</v>
      </c>
      <c r="C2403" t="s">
        <v>594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753</v>
      </c>
      <c r="B2404">
        <v>2006</v>
      </c>
      <c r="C2404" t="s">
        <v>594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753</v>
      </c>
      <c r="B2405">
        <v>2005</v>
      </c>
      <c r="C2405" t="s">
        <v>594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753</v>
      </c>
      <c r="B2406">
        <v>2004</v>
      </c>
      <c r="C2406" t="s">
        <v>594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753</v>
      </c>
      <c r="B2407">
        <v>2003</v>
      </c>
      <c r="C2407" t="s">
        <v>594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753</v>
      </c>
      <c r="B2408">
        <v>2002</v>
      </c>
      <c r="C2408" t="s">
        <v>594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753</v>
      </c>
      <c r="B2409">
        <v>2001</v>
      </c>
      <c r="C2409" t="s">
        <v>594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753</v>
      </c>
      <c r="B2410">
        <v>2000</v>
      </c>
      <c r="C2410" t="s">
        <v>594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754</v>
      </c>
      <c r="B2411">
        <v>2015</v>
      </c>
      <c r="C2411" t="s">
        <v>594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754</v>
      </c>
      <c r="B2412">
        <v>2014</v>
      </c>
      <c r="C2412" t="s">
        <v>594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754</v>
      </c>
      <c r="B2413">
        <v>2013</v>
      </c>
      <c r="C2413" t="s">
        <v>594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754</v>
      </c>
      <c r="B2414">
        <v>2012</v>
      </c>
      <c r="C2414" t="s">
        <v>594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754</v>
      </c>
      <c r="B2415">
        <v>2011</v>
      </c>
      <c r="C2415" t="s">
        <v>594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754</v>
      </c>
      <c r="B2416">
        <v>2010</v>
      </c>
      <c r="C2416" t="s">
        <v>594</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754</v>
      </c>
      <c r="B2417">
        <v>2009</v>
      </c>
      <c r="C2417" t="s">
        <v>594</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754</v>
      </c>
      <c r="B2418">
        <v>2008</v>
      </c>
      <c r="C2418" t="s">
        <v>594</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754</v>
      </c>
      <c r="B2419">
        <v>2007</v>
      </c>
      <c r="C2419" t="s">
        <v>594</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754</v>
      </c>
      <c r="B2420">
        <v>2006</v>
      </c>
      <c r="C2420" t="s">
        <v>594</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754</v>
      </c>
      <c r="B2421">
        <v>2005</v>
      </c>
      <c r="C2421" t="s">
        <v>594</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754</v>
      </c>
      <c r="B2422">
        <v>2004</v>
      </c>
      <c r="C2422" t="s">
        <v>594</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754</v>
      </c>
      <c r="B2423">
        <v>2003</v>
      </c>
      <c r="C2423" t="s">
        <v>594</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754</v>
      </c>
      <c r="B2424">
        <v>2002</v>
      </c>
      <c r="C2424" t="s">
        <v>594</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754</v>
      </c>
      <c r="B2425">
        <v>2001</v>
      </c>
      <c r="C2425" t="s">
        <v>594</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754</v>
      </c>
      <c r="B2426">
        <v>2000</v>
      </c>
      <c r="C2426" t="s">
        <v>594</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755</v>
      </c>
      <c r="B2427">
        <v>2015</v>
      </c>
      <c r="C2427" t="s">
        <v>602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755</v>
      </c>
      <c r="B2428">
        <v>2014</v>
      </c>
      <c r="C2428" t="s">
        <v>602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755</v>
      </c>
      <c r="B2429">
        <v>2013</v>
      </c>
      <c r="C2429" t="s">
        <v>602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755</v>
      </c>
      <c r="B2430">
        <v>2012</v>
      </c>
      <c r="C2430" t="s">
        <v>602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755</v>
      </c>
      <c r="B2431">
        <v>2011</v>
      </c>
      <c r="C2431" t="s">
        <v>602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755</v>
      </c>
      <c r="B2432">
        <v>2010</v>
      </c>
      <c r="C2432" t="s">
        <v>602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755</v>
      </c>
      <c r="B2433">
        <v>2009</v>
      </c>
      <c r="C2433" t="s">
        <v>602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755</v>
      </c>
      <c r="B2434">
        <v>2008</v>
      </c>
      <c r="C2434" t="s">
        <v>602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755</v>
      </c>
      <c r="B2435">
        <v>2007</v>
      </c>
      <c r="C2435" t="s">
        <v>602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755</v>
      </c>
      <c r="B2436">
        <v>2006</v>
      </c>
      <c r="C2436" t="s">
        <v>602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755</v>
      </c>
      <c r="B2437">
        <v>2005</v>
      </c>
      <c r="C2437" t="s">
        <v>602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755</v>
      </c>
      <c r="B2438">
        <v>2004</v>
      </c>
      <c r="C2438" t="s">
        <v>602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755</v>
      </c>
      <c r="B2439">
        <v>2003</v>
      </c>
      <c r="C2439" t="s">
        <v>602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755</v>
      </c>
      <c r="B2440">
        <v>2002</v>
      </c>
      <c r="C2440" t="s">
        <v>602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755</v>
      </c>
      <c r="B2441">
        <v>2001</v>
      </c>
      <c r="C2441" t="s">
        <v>602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755</v>
      </c>
      <c r="B2442">
        <v>2000</v>
      </c>
      <c r="C2442" t="s">
        <v>602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756</v>
      </c>
      <c r="B2443">
        <v>2015</v>
      </c>
      <c r="C2443" t="s">
        <v>594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756</v>
      </c>
      <c r="B2444">
        <v>2014</v>
      </c>
      <c r="C2444" t="s">
        <v>594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756</v>
      </c>
      <c r="B2445">
        <v>2013</v>
      </c>
      <c r="C2445" t="s">
        <v>594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756</v>
      </c>
      <c r="B2446">
        <v>2012</v>
      </c>
      <c r="C2446" t="s">
        <v>594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756</v>
      </c>
      <c r="B2447">
        <v>2011</v>
      </c>
      <c r="C2447" t="s">
        <v>594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756</v>
      </c>
      <c r="B2448">
        <v>2010</v>
      </c>
      <c r="C2448" t="s">
        <v>594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756</v>
      </c>
      <c r="B2449">
        <v>2009</v>
      </c>
      <c r="C2449" t="s">
        <v>594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756</v>
      </c>
      <c r="B2450">
        <v>2008</v>
      </c>
      <c r="C2450" t="s">
        <v>594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756</v>
      </c>
      <c r="B2451">
        <v>2007</v>
      </c>
      <c r="C2451" t="s">
        <v>594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756</v>
      </c>
      <c r="B2452">
        <v>2006</v>
      </c>
      <c r="C2452" t="s">
        <v>594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756</v>
      </c>
      <c r="B2453">
        <v>2005</v>
      </c>
      <c r="C2453" t="s">
        <v>594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756</v>
      </c>
      <c r="B2454">
        <v>2004</v>
      </c>
      <c r="C2454" t="s">
        <v>594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756</v>
      </c>
      <c r="B2455">
        <v>2003</v>
      </c>
      <c r="C2455" t="s">
        <v>594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756</v>
      </c>
      <c r="B2456">
        <v>2002</v>
      </c>
      <c r="C2456" t="s">
        <v>594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756</v>
      </c>
      <c r="B2457">
        <v>2001</v>
      </c>
      <c r="C2457" t="s">
        <v>594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756</v>
      </c>
      <c r="B2458">
        <v>2000</v>
      </c>
      <c r="C2458" t="s">
        <v>594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757</v>
      </c>
      <c r="B2459">
        <v>2015</v>
      </c>
      <c r="C2459" t="s">
        <v>594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757</v>
      </c>
      <c r="B2460">
        <v>2014</v>
      </c>
      <c r="C2460" t="s">
        <v>594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757</v>
      </c>
      <c r="B2461">
        <v>2013</v>
      </c>
      <c r="C2461" t="s">
        <v>594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757</v>
      </c>
      <c r="B2462">
        <v>2012</v>
      </c>
      <c r="C2462" t="s">
        <v>594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757</v>
      </c>
      <c r="B2463">
        <v>2011</v>
      </c>
      <c r="C2463" t="s">
        <v>594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757</v>
      </c>
      <c r="B2464">
        <v>2010</v>
      </c>
      <c r="C2464" t="s">
        <v>594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757</v>
      </c>
      <c r="B2465">
        <v>2009</v>
      </c>
      <c r="C2465" t="s">
        <v>594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757</v>
      </c>
      <c r="B2466">
        <v>2008</v>
      </c>
      <c r="C2466" t="s">
        <v>594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757</v>
      </c>
      <c r="B2467">
        <v>2007</v>
      </c>
      <c r="C2467" t="s">
        <v>594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757</v>
      </c>
      <c r="B2468">
        <v>2006</v>
      </c>
      <c r="C2468" t="s">
        <v>594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757</v>
      </c>
      <c r="B2469">
        <v>2005</v>
      </c>
      <c r="C2469" t="s">
        <v>594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757</v>
      </c>
      <c r="B2470">
        <v>2004</v>
      </c>
      <c r="C2470" t="s">
        <v>594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757</v>
      </c>
      <c r="B2471">
        <v>2003</v>
      </c>
      <c r="C2471" t="s">
        <v>594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757</v>
      </c>
      <c r="B2472">
        <v>2002</v>
      </c>
      <c r="C2472" t="s">
        <v>594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757</v>
      </c>
      <c r="B2473">
        <v>2001</v>
      </c>
      <c r="C2473" t="s">
        <v>594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757</v>
      </c>
      <c r="B2474">
        <v>2000</v>
      </c>
      <c r="C2474" t="s">
        <v>594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758</v>
      </c>
      <c r="B2475">
        <v>2015</v>
      </c>
      <c r="C2475" t="s">
        <v>594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758</v>
      </c>
      <c r="B2476">
        <v>2014</v>
      </c>
      <c r="C2476" t="s">
        <v>594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758</v>
      </c>
      <c r="B2477">
        <v>2013</v>
      </c>
      <c r="C2477" t="s">
        <v>594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758</v>
      </c>
      <c r="B2478">
        <v>2012</v>
      </c>
      <c r="C2478" t="s">
        <v>594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758</v>
      </c>
      <c r="B2479">
        <v>2011</v>
      </c>
      <c r="C2479" t="s">
        <v>594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758</v>
      </c>
      <c r="B2480">
        <v>2010</v>
      </c>
      <c r="C2480" t="s">
        <v>594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758</v>
      </c>
      <c r="B2481">
        <v>2009</v>
      </c>
      <c r="C2481" t="s">
        <v>594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758</v>
      </c>
      <c r="B2482">
        <v>2008</v>
      </c>
      <c r="C2482" t="s">
        <v>594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758</v>
      </c>
      <c r="B2483">
        <v>2007</v>
      </c>
      <c r="C2483" t="s">
        <v>594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758</v>
      </c>
      <c r="B2484">
        <v>2006</v>
      </c>
      <c r="C2484" t="s">
        <v>594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758</v>
      </c>
      <c r="B2485">
        <v>2005</v>
      </c>
      <c r="C2485" t="s">
        <v>594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758</v>
      </c>
      <c r="B2486">
        <v>2004</v>
      </c>
      <c r="C2486" t="s">
        <v>594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758</v>
      </c>
      <c r="B2487">
        <v>2003</v>
      </c>
      <c r="C2487" t="s">
        <v>594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758</v>
      </c>
      <c r="B2488">
        <v>2002</v>
      </c>
      <c r="C2488" t="s">
        <v>594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758</v>
      </c>
      <c r="B2489">
        <v>2001</v>
      </c>
      <c r="C2489" t="s">
        <v>594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758</v>
      </c>
      <c r="B2490">
        <v>2000</v>
      </c>
      <c r="C2490" t="s">
        <v>594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759</v>
      </c>
      <c r="B2491">
        <v>2015</v>
      </c>
      <c r="C2491" t="s">
        <v>594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759</v>
      </c>
      <c r="B2492">
        <v>2014</v>
      </c>
      <c r="C2492" t="s">
        <v>594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759</v>
      </c>
      <c r="B2493">
        <v>2013</v>
      </c>
      <c r="C2493" t="s">
        <v>594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759</v>
      </c>
      <c r="B2494">
        <v>2012</v>
      </c>
      <c r="C2494" t="s">
        <v>594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759</v>
      </c>
      <c r="B2495">
        <v>2011</v>
      </c>
      <c r="C2495" t="s">
        <v>594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759</v>
      </c>
      <c r="B2496">
        <v>2010</v>
      </c>
      <c r="C2496" t="s">
        <v>594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759</v>
      </c>
      <c r="B2497">
        <v>2009</v>
      </c>
      <c r="C2497" t="s">
        <v>594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759</v>
      </c>
      <c r="B2498">
        <v>2008</v>
      </c>
      <c r="C2498" t="s">
        <v>594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759</v>
      </c>
      <c r="B2499">
        <v>2007</v>
      </c>
      <c r="C2499" t="s">
        <v>594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759</v>
      </c>
      <c r="B2500">
        <v>2006</v>
      </c>
      <c r="C2500" t="s">
        <v>594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759</v>
      </c>
      <c r="B2501">
        <v>2005</v>
      </c>
      <c r="C2501" t="s">
        <v>594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759</v>
      </c>
      <c r="B2502">
        <v>2004</v>
      </c>
      <c r="C2502" t="s">
        <v>594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759</v>
      </c>
      <c r="B2503">
        <v>2003</v>
      </c>
      <c r="C2503" t="s">
        <v>594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759</v>
      </c>
      <c r="B2504">
        <v>2002</v>
      </c>
      <c r="C2504" t="s">
        <v>594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759</v>
      </c>
      <c r="B2505">
        <v>2001</v>
      </c>
      <c r="C2505" t="s">
        <v>594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759</v>
      </c>
      <c r="B2506">
        <v>2000</v>
      </c>
      <c r="C2506" t="s">
        <v>594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760</v>
      </c>
      <c r="B2507">
        <v>2015</v>
      </c>
      <c r="C2507" t="s">
        <v>602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760</v>
      </c>
      <c r="B2508">
        <v>2014</v>
      </c>
      <c r="C2508" t="s">
        <v>602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760</v>
      </c>
      <c r="B2509">
        <v>2013</v>
      </c>
      <c r="C2509" t="s">
        <v>602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760</v>
      </c>
      <c r="B2510">
        <v>2012</v>
      </c>
      <c r="C2510" t="s">
        <v>602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760</v>
      </c>
      <c r="B2511">
        <v>2011</v>
      </c>
      <c r="C2511" t="s">
        <v>602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760</v>
      </c>
      <c r="B2512">
        <v>2010</v>
      </c>
      <c r="C2512" t="s">
        <v>602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760</v>
      </c>
      <c r="B2513">
        <v>2009</v>
      </c>
      <c r="C2513" t="s">
        <v>602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760</v>
      </c>
      <c r="B2514">
        <v>2008</v>
      </c>
      <c r="C2514" t="s">
        <v>602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760</v>
      </c>
      <c r="B2515">
        <v>2007</v>
      </c>
      <c r="C2515" t="s">
        <v>602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760</v>
      </c>
      <c r="B2516">
        <v>2006</v>
      </c>
      <c r="C2516" t="s">
        <v>602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760</v>
      </c>
      <c r="B2517">
        <v>2005</v>
      </c>
      <c r="C2517" t="s">
        <v>602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760</v>
      </c>
      <c r="B2518">
        <v>2004</v>
      </c>
      <c r="C2518" t="s">
        <v>602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760</v>
      </c>
      <c r="B2519">
        <v>2003</v>
      </c>
      <c r="C2519" t="s">
        <v>602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760</v>
      </c>
      <c r="B2520">
        <v>2002</v>
      </c>
      <c r="C2520" t="s">
        <v>602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760</v>
      </c>
      <c r="B2521">
        <v>2001</v>
      </c>
      <c r="C2521" t="s">
        <v>602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760</v>
      </c>
      <c r="B2522">
        <v>2000</v>
      </c>
      <c r="C2522" t="s">
        <v>602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761</v>
      </c>
      <c r="B2523">
        <v>2015</v>
      </c>
      <c r="C2523" t="s">
        <v>602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761</v>
      </c>
      <c r="B2524">
        <v>2014</v>
      </c>
      <c r="C2524" t="s">
        <v>602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761</v>
      </c>
      <c r="B2525">
        <v>2013</v>
      </c>
      <c r="C2525" t="s">
        <v>602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761</v>
      </c>
      <c r="B2526">
        <v>2012</v>
      </c>
      <c r="C2526" t="s">
        <v>602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761</v>
      </c>
      <c r="B2527">
        <v>2011</v>
      </c>
      <c r="C2527" t="s">
        <v>602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761</v>
      </c>
      <c r="B2528">
        <v>2010</v>
      </c>
      <c r="C2528" t="s">
        <v>602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761</v>
      </c>
      <c r="B2529">
        <v>2009</v>
      </c>
      <c r="C2529" t="s">
        <v>602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761</v>
      </c>
      <c r="B2530">
        <v>2008</v>
      </c>
      <c r="C2530" t="s">
        <v>602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761</v>
      </c>
      <c r="B2531">
        <v>2007</v>
      </c>
      <c r="C2531" t="s">
        <v>602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761</v>
      </c>
      <c r="B2532">
        <v>2006</v>
      </c>
      <c r="C2532" t="s">
        <v>602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761</v>
      </c>
      <c r="B2533">
        <v>2005</v>
      </c>
      <c r="C2533" t="s">
        <v>602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761</v>
      </c>
      <c r="B2534">
        <v>2004</v>
      </c>
      <c r="C2534" t="s">
        <v>602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761</v>
      </c>
      <c r="B2535">
        <v>2003</v>
      </c>
      <c r="C2535" t="s">
        <v>602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761</v>
      </c>
      <c r="B2536">
        <v>2002</v>
      </c>
      <c r="C2536" t="s">
        <v>602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761</v>
      </c>
      <c r="B2537">
        <v>2001</v>
      </c>
      <c r="C2537" t="s">
        <v>602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761</v>
      </c>
      <c r="B2538">
        <v>2000</v>
      </c>
      <c r="C2538" t="s">
        <v>602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762</v>
      </c>
      <c r="B2539">
        <v>2015</v>
      </c>
      <c r="C2539" t="s">
        <v>594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762</v>
      </c>
      <c r="B2540">
        <v>2014</v>
      </c>
      <c r="C2540" t="s">
        <v>594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762</v>
      </c>
      <c r="B2541">
        <v>2013</v>
      </c>
      <c r="C2541" t="s">
        <v>594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762</v>
      </c>
      <c r="B2542">
        <v>2012</v>
      </c>
      <c r="C2542" t="s">
        <v>594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762</v>
      </c>
      <c r="B2543">
        <v>2011</v>
      </c>
      <c r="C2543" t="s">
        <v>594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762</v>
      </c>
      <c r="B2544">
        <v>2010</v>
      </c>
      <c r="C2544" t="s">
        <v>594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762</v>
      </c>
      <c r="B2545">
        <v>2009</v>
      </c>
      <c r="C2545" t="s">
        <v>594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762</v>
      </c>
      <c r="B2546">
        <v>2008</v>
      </c>
      <c r="C2546" t="s">
        <v>594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762</v>
      </c>
      <c r="B2547">
        <v>2007</v>
      </c>
      <c r="C2547" t="s">
        <v>594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762</v>
      </c>
      <c r="B2548">
        <v>2006</v>
      </c>
      <c r="C2548" t="s">
        <v>594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762</v>
      </c>
      <c r="B2549">
        <v>2005</v>
      </c>
      <c r="C2549" t="s">
        <v>594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762</v>
      </c>
      <c r="B2550">
        <v>2004</v>
      </c>
      <c r="C2550" t="s">
        <v>594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762</v>
      </c>
      <c r="B2551">
        <v>2003</v>
      </c>
      <c r="C2551" t="s">
        <v>594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762</v>
      </c>
      <c r="B2552">
        <v>2002</v>
      </c>
      <c r="C2552" t="s">
        <v>594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762</v>
      </c>
      <c r="B2553">
        <v>2001</v>
      </c>
      <c r="C2553" t="s">
        <v>594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762</v>
      </c>
      <c r="B2554">
        <v>2000</v>
      </c>
      <c r="C2554" t="s">
        <v>594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763</v>
      </c>
      <c r="B2555">
        <v>2015</v>
      </c>
      <c r="C2555" t="s">
        <v>594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763</v>
      </c>
      <c r="B2556">
        <v>2014</v>
      </c>
      <c r="C2556" t="s">
        <v>594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763</v>
      </c>
      <c r="B2557">
        <v>2013</v>
      </c>
      <c r="C2557" t="s">
        <v>594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763</v>
      </c>
      <c r="B2558">
        <v>2012</v>
      </c>
      <c r="C2558" t="s">
        <v>594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763</v>
      </c>
      <c r="B2559">
        <v>2011</v>
      </c>
      <c r="C2559" t="s">
        <v>594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763</v>
      </c>
      <c r="B2560">
        <v>2010</v>
      </c>
      <c r="C2560" t="s">
        <v>594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763</v>
      </c>
      <c r="B2561">
        <v>2009</v>
      </c>
      <c r="C2561" t="s">
        <v>594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763</v>
      </c>
      <c r="B2562">
        <v>2008</v>
      </c>
      <c r="C2562" t="s">
        <v>594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763</v>
      </c>
      <c r="B2563">
        <v>2007</v>
      </c>
      <c r="C2563" t="s">
        <v>594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763</v>
      </c>
      <c r="B2564">
        <v>2006</v>
      </c>
      <c r="C2564" t="s">
        <v>594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763</v>
      </c>
      <c r="B2565">
        <v>2005</v>
      </c>
      <c r="C2565" t="s">
        <v>594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763</v>
      </c>
      <c r="B2566">
        <v>2004</v>
      </c>
      <c r="C2566" t="s">
        <v>594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763</v>
      </c>
      <c r="B2567">
        <v>2003</v>
      </c>
      <c r="C2567" t="s">
        <v>594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763</v>
      </c>
      <c r="B2568">
        <v>2002</v>
      </c>
      <c r="C2568" t="s">
        <v>594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763</v>
      </c>
      <c r="B2569">
        <v>2001</v>
      </c>
      <c r="C2569" t="s">
        <v>594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763</v>
      </c>
      <c r="B2570">
        <v>2000</v>
      </c>
      <c r="C2570" t="s">
        <v>594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764</v>
      </c>
      <c r="B2571">
        <v>2015</v>
      </c>
      <c r="C2571" t="s">
        <v>594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764</v>
      </c>
      <c r="B2572">
        <v>2014</v>
      </c>
      <c r="C2572" t="s">
        <v>594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764</v>
      </c>
      <c r="B2573">
        <v>2013</v>
      </c>
      <c r="C2573" t="s">
        <v>594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764</v>
      </c>
      <c r="B2574">
        <v>2012</v>
      </c>
      <c r="C2574" t="s">
        <v>594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764</v>
      </c>
      <c r="B2575">
        <v>2011</v>
      </c>
      <c r="C2575" t="s">
        <v>594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764</v>
      </c>
      <c r="B2576">
        <v>2010</v>
      </c>
      <c r="C2576" t="s">
        <v>594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764</v>
      </c>
      <c r="B2577">
        <v>2009</v>
      </c>
      <c r="C2577" t="s">
        <v>594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764</v>
      </c>
      <c r="B2578">
        <v>2008</v>
      </c>
      <c r="C2578" t="s">
        <v>594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764</v>
      </c>
      <c r="B2579">
        <v>2007</v>
      </c>
      <c r="C2579" t="s">
        <v>594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764</v>
      </c>
      <c r="B2580">
        <v>2006</v>
      </c>
      <c r="C2580" t="s">
        <v>594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764</v>
      </c>
      <c r="B2581">
        <v>2005</v>
      </c>
      <c r="C2581" t="s">
        <v>594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764</v>
      </c>
      <c r="B2582">
        <v>2004</v>
      </c>
      <c r="C2582" t="s">
        <v>594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764</v>
      </c>
      <c r="B2583">
        <v>2003</v>
      </c>
      <c r="C2583" t="s">
        <v>594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764</v>
      </c>
      <c r="B2584">
        <v>2002</v>
      </c>
      <c r="C2584" t="s">
        <v>594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764</v>
      </c>
      <c r="B2585">
        <v>2001</v>
      </c>
      <c r="C2585" t="s">
        <v>594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764</v>
      </c>
      <c r="B2586">
        <v>2000</v>
      </c>
      <c r="C2586" t="s">
        <v>594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765</v>
      </c>
      <c r="B2587">
        <v>2015</v>
      </c>
      <c r="C2587" t="s">
        <v>594</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765</v>
      </c>
      <c r="B2588">
        <v>2014</v>
      </c>
      <c r="C2588" t="s">
        <v>594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765</v>
      </c>
      <c r="B2589">
        <v>2013</v>
      </c>
      <c r="C2589" t="s">
        <v>594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765</v>
      </c>
      <c r="B2590">
        <v>2012</v>
      </c>
      <c r="C2590" t="s">
        <v>594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765</v>
      </c>
      <c r="B2591">
        <v>2011</v>
      </c>
      <c r="C2591" t="s">
        <v>594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765</v>
      </c>
      <c r="B2592">
        <v>2010</v>
      </c>
      <c r="C2592" t="s">
        <v>594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765</v>
      </c>
      <c r="B2593">
        <v>2009</v>
      </c>
      <c r="C2593" t="s">
        <v>594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765</v>
      </c>
      <c r="B2594">
        <v>2008</v>
      </c>
      <c r="C2594" t="s">
        <v>594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765</v>
      </c>
      <c r="B2595">
        <v>2007</v>
      </c>
      <c r="C2595" t="s">
        <v>594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765</v>
      </c>
      <c r="B2596">
        <v>2006</v>
      </c>
      <c r="C2596" t="s">
        <v>594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765</v>
      </c>
      <c r="B2597">
        <v>2005</v>
      </c>
      <c r="C2597" t="s">
        <v>594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765</v>
      </c>
      <c r="B2598">
        <v>2004</v>
      </c>
      <c r="C2598" t="s">
        <v>594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765</v>
      </c>
      <c r="B2599">
        <v>2003</v>
      </c>
      <c r="C2599" t="s">
        <v>594</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765</v>
      </c>
      <c r="B2600">
        <v>2002</v>
      </c>
      <c r="C2600" t="s">
        <v>594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765</v>
      </c>
      <c r="B2601">
        <v>2001</v>
      </c>
      <c r="C2601" t="s">
        <v>594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765</v>
      </c>
      <c r="B2602">
        <v>2000</v>
      </c>
      <c r="C2602" t="s">
        <v>594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766</v>
      </c>
      <c r="B2603">
        <v>2015</v>
      </c>
      <c r="C2603" t="s">
        <v>594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766</v>
      </c>
      <c r="B2604">
        <v>2014</v>
      </c>
      <c r="C2604" t="s">
        <v>594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766</v>
      </c>
      <c r="B2605">
        <v>2013</v>
      </c>
      <c r="C2605" t="s">
        <v>594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766</v>
      </c>
      <c r="B2606">
        <v>2012</v>
      </c>
      <c r="C2606" t="s">
        <v>594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766</v>
      </c>
      <c r="B2607">
        <v>2011</v>
      </c>
      <c r="C2607" t="s">
        <v>594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766</v>
      </c>
      <c r="B2608">
        <v>2010</v>
      </c>
      <c r="C2608" t="s">
        <v>594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766</v>
      </c>
      <c r="B2609">
        <v>2009</v>
      </c>
      <c r="C2609" t="s">
        <v>594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766</v>
      </c>
      <c r="B2610">
        <v>2008</v>
      </c>
      <c r="C2610" t="s">
        <v>594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766</v>
      </c>
      <c r="B2611">
        <v>2007</v>
      </c>
      <c r="C2611" t="s">
        <v>594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766</v>
      </c>
      <c r="B2612">
        <v>2006</v>
      </c>
      <c r="C2612" t="s">
        <v>594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766</v>
      </c>
      <c r="B2613">
        <v>2005</v>
      </c>
      <c r="C2613" t="s">
        <v>594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766</v>
      </c>
      <c r="B2614">
        <v>2004</v>
      </c>
      <c r="C2614" t="s">
        <v>594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766</v>
      </c>
      <c r="B2615">
        <v>2003</v>
      </c>
      <c r="C2615" t="s">
        <v>594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766</v>
      </c>
      <c r="B2616">
        <v>2002</v>
      </c>
      <c r="C2616" t="s">
        <v>594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766</v>
      </c>
      <c r="B2617">
        <v>2001</v>
      </c>
      <c r="C2617" t="s">
        <v>594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766</v>
      </c>
      <c r="B2618">
        <v>2000</v>
      </c>
      <c r="C2618" t="s">
        <v>594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767</v>
      </c>
      <c r="B2619">
        <v>2015</v>
      </c>
      <c r="C2619" t="s">
        <v>594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767</v>
      </c>
      <c r="B2620">
        <v>2014</v>
      </c>
      <c r="C2620" t="s">
        <v>594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767</v>
      </c>
      <c r="B2621">
        <v>2013</v>
      </c>
      <c r="C2621" t="s">
        <v>594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767</v>
      </c>
      <c r="B2622">
        <v>2012</v>
      </c>
      <c r="C2622" t="s">
        <v>594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767</v>
      </c>
      <c r="B2623">
        <v>2011</v>
      </c>
      <c r="C2623" t="s">
        <v>594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767</v>
      </c>
      <c r="B2624">
        <v>2010</v>
      </c>
      <c r="C2624" t="s">
        <v>594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767</v>
      </c>
      <c r="B2625">
        <v>2009</v>
      </c>
      <c r="C2625" t="s">
        <v>594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767</v>
      </c>
      <c r="B2626">
        <v>2008</v>
      </c>
      <c r="C2626" t="s">
        <v>594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767</v>
      </c>
      <c r="B2627">
        <v>2007</v>
      </c>
      <c r="C2627" t="s">
        <v>594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767</v>
      </c>
      <c r="B2628">
        <v>2006</v>
      </c>
      <c r="C2628" t="s">
        <v>594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767</v>
      </c>
      <c r="B2629">
        <v>2005</v>
      </c>
      <c r="C2629" t="s">
        <v>594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767</v>
      </c>
      <c r="B2630">
        <v>2004</v>
      </c>
      <c r="C2630" t="s">
        <v>594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767</v>
      </c>
      <c r="B2631">
        <v>2003</v>
      </c>
      <c r="C2631" t="s">
        <v>594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767</v>
      </c>
      <c r="B2632">
        <v>2002</v>
      </c>
      <c r="C2632" t="s">
        <v>594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767</v>
      </c>
      <c r="B2633">
        <v>2001</v>
      </c>
      <c r="C2633" t="s">
        <v>594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767</v>
      </c>
      <c r="B2634">
        <v>2000</v>
      </c>
      <c r="C2634" t="s">
        <v>594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768</v>
      </c>
      <c r="B2635">
        <v>2015</v>
      </c>
      <c r="C2635" t="s">
        <v>594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768</v>
      </c>
      <c r="B2636">
        <v>2014</v>
      </c>
      <c r="C2636" t="s">
        <v>594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768</v>
      </c>
      <c r="B2637">
        <v>2013</v>
      </c>
      <c r="C2637" t="s">
        <v>594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768</v>
      </c>
      <c r="B2638">
        <v>2012</v>
      </c>
      <c r="C2638" t="s">
        <v>594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768</v>
      </c>
      <c r="B2639">
        <v>2011</v>
      </c>
      <c r="C2639" t="s">
        <v>594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768</v>
      </c>
      <c r="B2640">
        <v>2010</v>
      </c>
      <c r="C2640" t="s">
        <v>594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768</v>
      </c>
      <c r="B2641">
        <v>2009</v>
      </c>
      <c r="C2641" t="s">
        <v>594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768</v>
      </c>
      <c r="B2642">
        <v>2008</v>
      </c>
      <c r="C2642" t="s">
        <v>594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768</v>
      </c>
      <c r="B2643">
        <v>2007</v>
      </c>
      <c r="C2643" t="s">
        <v>594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768</v>
      </c>
      <c r="B2644">
        <v>2006</v>
      </c>
      <c r="C2644" t="s">
        <v>594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768</v>
      </c>
      <c r="B2645">
        <v>2005</v>
      </c>
      <c r="C2645" t="s">
        <v>594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768</v>
      </c>
      <c r="B2646">
        <v>2004</v>
      </c>
      <c r="C2646" t="s">
        <v>594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768</v>
      </c>
      <c r="B2647">
        <v>2003</v>
      </c>
      <c r="C2647" t="s">
        <v>594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768</v>
      </c>
      <c r="B2648">
        <v>2002</v>
      </c>
      <c r="C2648" t="s">
        <v>594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768</v>
      </c>
      <c r="B2649">
        <v>2001</v>
      </c>
      <c r="C2649" t="s">
        <v>594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768</v>
      </c>
      <c r="B2650">
        <v>2000</v>
      </c>
      <c r="C2650" t="s">
        <v>594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769</v>
      </c>
      <c r="B2651">
        <v>2015</v>
      </c>
      <c r="C2651" t="s">
        <v>594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769</v>
      </c>
      <c r="B2652">
        <v>2014</v>
      </c>
      <c r="C2652" t="s">
        <v>594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769</v>
      </c>
      <c r="B2653">
        <v>2013</v>
      </c>
      <c r="C2653" t="s">
        <v>594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769</v>
      </c>
      <c r="B2654">
        <v>2012</v>
      </c>
      <c r="C2654" t="s">
        <v>594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769</v>
      </c>
      <c r="B2655">
        <v>2011</v>
      </c>
      <c r="C2655" t="s">
        <v>594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769</v>
      </c>
      <c r="B2656">
        <v>2010</v>
      </c>
      <c r="C2656" t="s">
        <v>594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769</v>
      </c>
      <c r="B2657">
        <v>2009</v>
      </c>
      <c r="C2657" t="s">
        <v>594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769</v>
      </c>
      <c r="B2658">
        <v>2008</v>
      </c>
      <c r="C2658" t="s">
        <v>594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769</v>
      </c>
      <c r="B2659">
        <v>2007</v>
      </c>
      <c r="C2659" t="s">
        <v>594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769</v>
      </c>
      <c r="B2660">
        <v>2006</v>
      </c>
      <c r="C2660" t="s">
        <v>594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769</v>
      </c>
      <c r="B2661">
        <v>2005</v>
      </c>
      <c r="C2661" t="s">
        <v>594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769</v>
      </c>
      <c r="B2662">
        <v>2004</v>
      </c>
      <c r="C2662" t="s">
        <v>594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769</v>
      </c>
      <c r="B2663">
        <v>2003</v>
      </c>
      <c r="C2663" t="s">
        <v>594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769</v>
      </c>
      <c r="B2664">
        <v>2002</v>
      </c>
      <c r="C2664" t="s">
        <v>594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769</v>
      </c>
      <c r="B2665">
        <v>2001</v>
      </c>
      <c r="C2665" t="s">
        <v>594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769</v>
      </c>
      <c r="B2666">
        <v>2000</v>
      </c>
      <c r="C2666" t="s">
        <v>594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770</v>
      </c>
      <c r="B2667">
        <v>2015</v>
      </c>
      <c r="C2667" t="s">
        <v>594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770</v>
      </c>
      <c r="B2668">
        <v>2014</v>
      </c>
      <c r="C2668" t="s">
        <v>594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770</v>
      </c>
      <c r="B2669">
        <v>2013</v>
      </c>
      <c r="C2669" t="s">
        <v>594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770</v>
      </c>
      <c r="B2670">
        <v>2012</v>
      </c>
      <c r="C2670" t="s">
        <v>594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770</v>
      </c>
      <c r="B2671">
        <v>2011</v>
      </c>
      <c r="C2671" t="s">
        <v>594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770</v>
      </c>
      <c r="B2672">
        <v>2010</v>
      </c>
      <c r="C2672" t="s">
        <v>594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770</v>
      </c>
      <c r="B2673">
        <v>2009</v>
      </c>
      <c r="C2673" t="s">
        <v>594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770</v>
      </c>
      <c r="B2674">
        <v>2008</v>
      </c>
      <c r="C2674" t="s">
        <v>594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770</v>
      </c>
      <c r="B2675">
        <v>2007</v>
      </c>
      <c r="C2675" t="s">
        <v>594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770</v>
      </c>
      <c r="B2676">
        <v>2006</v>
      </c>
      <c r="C2676" t="s">
        <v>594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770</v>
      </c>
      <c r="B2677">
        <v>2005</v>
      </c>
      <c r="C2677" t="s">
        <v>594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770</v>
      </c>
      <c r="B2678">
        <v>2004</v>
      </c>
      <c r="C2678" t="s">
        <v>594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770</v>
      </c>
      <c r="B2679">
        <v>2003</v>
      </c>
      <c r="C2679" t="s">
        <v>594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770</v>
      </c>
      <c r="B2680">
        <v>2002</v>
      </c>
      <c r="C2680" t="s">
        <v>594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770</v>
      </c>
      <c r="B2681">
        <v>2001</v>
      </c>
      <c r="C2681" t="s">
        <v>594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770</v>
      </c>
      <c r="B2682">
        <v>2000</v>
      </c>
      <c r="C2682" t="s">
        <v>594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771</v>
      </c>
      <c r="B2683">
        <v>2015</v>
      </c>
      <c r="C2683" t="s">
        <v>594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771</v>
      </c>
      <c r="B2684">
        <v>2014</v>
      </c>
      <c r="C2684" t="s">
        <v>594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771</v>
      </c>
      <c r="B2685">
        <v>2013</v>
      </c>
      <c r="C2685" t="s">
        <v>594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771</v>
      </c>
      <c r="B2686">
        <v>2012</v>
      </c>
      <c r="C2686" t="s">
        <v>594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771</v>
      </c>
      <c r="B2687">
        <v>2011</v>
      </c>
      <c r="C2687" t="s">
        <v>594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771</v>
      </c>
      <c r="B2688">
        <v>2010</v>
      </c>
      <c r="C2688" t="s">
        <v>594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771</v>
      </c>
      <c r="B2689">
        <v>2009</v>
      </c>
      <c r="C2689" t="s">
        <v>594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771</v>
      </c>
      <c r="B2690">
        <v>2008</v>
      </c>
      <c r="C2690" t="s">
        <v>594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771</v>
      </c>
      <c r="B2691">
        <v>2007</v>
      </c>
      <c r="C2691" t="s">
        <v>594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771</v>
      </c>
      <c r="B2692">
        <v>2006</v>
      </c>
      <c r="C2692" t="s">
        <v>594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771</v>
      </c>
      <c r="B2693">
        <v>2005</v>
      </c>
      <c r="C2693" t="s">
        <v>594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771</v>
      </c>
      <c r="B2694">
        <v>2004</v>
      </c>
      <c r="C2694" t="s">
        <v>594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771</v>
      </c>
      <c r="B2695">
        <v>2003</v>
      </c>
      <c r="C2695" t="s">
        <v>594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771</v>
      </c>
      <c r="B2696">
        <v>2002</v>
      </c>
      <c r="C2696" t="s">
        <v>594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771</v>
      </c>
      <c r="B2697">
        <v>2001</v>
      </c>
      <c r="C2697" t="s">
        <v>594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771</v>
      </c>
      <c r="B2698">
        <v>2000</v>
      </c>
      <c r="C2698" t="s">
        <v>594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772</v>
      </c>
      <c r="B2699">
        <v>2015</v>
      </c>
      <c r="C2699" t="s">
        <v>594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772</v>
      </c>
      <c r="B2700">
        <v>2014</v>
      </c>
      <c r="C2700" t="s">
        <v>594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772</v>
      </c>
      <c r="B2701">
        <v>2013</v>
      </c>
      <c r="C2701" t="s">
        <v>594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772</v>
      </c>
      <c r="B2702">
        <v>2012</v>
      </c>
      <c r="C2702" t="s">
        <v>594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772</v>
      </c>
      <c r="B2703">
        <v>2011</v>
      </c>
      <c r="C2703" t="s">
        <v>594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772</v>
      </c>
      <c r="B2704">
        <v>2010</v>
      </c>
      <c r="C2704" t="s">
        <v>594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772</v>
      </c>
      <c r="B2705">
        <v>2009</v>
      </c>
      <c r="C2705" t="s">
        <v>594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772</v>
      </c>
      <c r="B2706">
        <v>2008</v>
      </c>
      <c r="C2706" t="s">
        <v>594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772</v>
      </c>
      <c r="B2707">
        <v>2007</v>
      </c>
      <c r="C2707" t="s">
        <v>594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772</v>
      </c>
      <c r="B2708">
        <v>2006</v>
      </c>
      <c r="C2708" t="s">
        <v>594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772</v>
      </c>
      <c r="B2709">
        <v>2005</v>
      </c>
      <c r="C2709" t="s">
        <v>594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772</v>
      </c>
      <c r="B2710">
        <v>2004</v>
      </c>
      <c r="C2710" t="s">
        <v>594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772</v>
      </c>
      <c r="B2711">
        <v>2003</v>
      </c>
      <c r="C2711" t="s">
        <v>594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772</v>
      </c>
      <c r="B2712">
        <v>2002</v>
      </c>
      <c r="C2712" t="s">
        <v>594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772</v>
      </c>
      <c r="B2713">
        <v>2001</v>
      </c>
      <c r="C2713" t="s">
        <v>594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772</v>
      </c>
      <c r="B2714">
        <v>2000</v>
      </c>
      <c r="C2714" t="s">
        <v>594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773</v>
      </c>
      <c r="B2715">
        <v>2013</v>
      </c>
      <c r="C2715" t="s">
        <v>594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774</v>
      </c>
      <c r="B2716">
        <v>2015</v>
      </c>
      <c r="C2716" t="s">
        <v>594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774</v>
      </c>
      <c r="B2717">
        <v>2014</v>
      </c>
      <c r="C2717" t="s">
        <v>594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774</v>
      </c>
      <c r="B2718">
        <v>2013</v>
      </c>
      <c r="C2718" t="s">
        <v>594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774</v>
      </c>
      <c r="B2719">
        <v>2012</v>
      </c>
      <c r="C2719" t="s">
        <v>594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774</v>
      </c>
      <c r="B2720">
        <v>2011</v>
      </c>
      <c r="C2720" t="s">
        <v>594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774</v>
      </c>
      <c r="B2721">
        <v>2010</v>
      </c>
      <c r="C2721" t="s">
        <v>594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774</v>
      </c>
      <c r="B2722">
        <v>2009</v>
      </c>
      <c r="C2722" t="s">
        <v>594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774</v>
      </c>
      <c r="B2723">
        <v>2008</v>
      </c>
      <c r="C2723" t="s">
        <v>594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774</v>
      </c>
      <c r="B2724">
        <v>2007</v>
      </c>
      <c r="C2724" t="s">
        <v>594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774</v>
      </c>
      <c r="B2725">
        <v>2006</v>
      </c>
      <c r="C2725" t="s">
        <v>594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774</v>
      </c>
      <c r="B2726">
        <v>2005</v>
      </c>
      <c r="C2726" t="s">
        <v>594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774</v>
      </c>
      <c r="B2727">
        <v>2004</v>
      </c>
      <c r="C2727" t="s">
        <v>594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774</v>
      </c>
      <c r="B2728">
        <v>2003</v>
      </c>
      <c r="C2728" t="s">
        <v>594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774</v>
      </c>
      <c r="B2729">
        <v>2002</v>
      </c>
      <c r="C2729" t="s">
        <v>594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774</v>
      </c>
      <c r="B2730">
        <v>2001</v>
      </c>
      <c r="C2730" t="s">
        <v>594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774</v>
      </c>
      <c r="B2731">
        <v>2000</v>
      </c>
      <c r="C2731" t="s">
        <v>594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775</v>
      </c>
      <c r="B2732">
        <v>2015</v>
      </c>
      <c r="C2732" t="s">
        <v>594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775</v>
      </c>
      <c r="B2733">
        <v>2014</v>
      </c>
      <c r="C2733" t="s">
        <v>594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775</v>
      </c>
      <c r="B2734">
        <v>2013</v>
      </c>
      <c r="C2734" t="s">
        <v>594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775</v>
      </c>
      <c r="B2735">
        <v>2012</v>
      </c>
      <c r="C2735" t="s">
        <v>594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775</v>
      </c>
      <c r="B2736">
        <v>2011</v>
      </c>
      <c r="C2736" t="s">
        <v>594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775</v>
      </c>
      <c r="B2737">
        <v>2010</v>
      </c>
      <c r="C2737" t="s">
        <v>594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775</v>
      </c>
      <c r="B2738">
        <v>2009</v>
      </c>
      <c r="C2738" t="s">
        <v>594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775</v>
      </c>
      <c r="B2739">
        <v>2008</v>
      </c>
      <c r="C2739" t="s">
        <v>594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775</v>
      </c>
      <c r="B2740">
        <v>2007</v>
      </c>
      <c r="C2740" t="s">
        <v>594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775</v>
      </c>
      <c r="B2741">
        <v>2006</v>
      </c>
      <c r="C2741" t="s">
        <v>594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775</v>
      </c>
      <c r="B2742">
        <v>2005</v>
      </c>
      <c r="C2742" t="s">
        <v>594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775</v>
      </c>
      <c r="B2743">
        <v>2004</v>
      </c>
      <c r="C2743" t="s">
        <v>594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775</v>
      </c>
      <c r="B2744">
        <v>2003</v>
      </c>
      <c r="C2744" t="s">
        <v>594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775</v>
      </c>
      <c r="B2745">
        <v>2002</v>
      </c>
      <c r="C2745" t="s">
        <v>594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775</v>
      </c>
      <c r="B2746">
        <v>2001</v>
      </c>
      <c r="C2746" t="s">
        <v>594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775</v>
      </c>
      <c r="B2747">
        <v>2000</v>
      </c>
      <c r="C2747" t="s">
        <v>594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776</v>
      </c>
      <c r="B2748">
        <v>2015</v>
      </c>
      <c r="C2748" t="s">
        <v>594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776</v>
      </c>
      <c r="B2749">
        <v>2014</v>
      </c>
      <c r="C2749" t="s">
        <v>594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776</v>
      </c>
      <c r="B2750">
        <v>2013</v>
      </c>
      <c r="C2750" t="s">
        <v>594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776</v>
      </c>
      <c r="B2751">
        <v>2012</v>
      </c>
      <c r="C2751" t="s">
        <v>594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776</v>
      </c>
      <c r="B2752">
        <v>2011</v>
      </c>
      <c r="C2752" t="s">
        <v>594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776</v>
      </c>
      <c r="B2753">
        <v>2010</v>
      </c>
      <c r="C2753" t="s">
        <v>594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776</v>
      </c>
      <c r="B2754">
        <v>2009</v>
      </c>
      <c r="C2754" t="s">
        <v>594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776</v>
      </c>
      <c r="B2755">
        <v>2008</v>
      </c>
      <c r="C2755" t="s">
        <v>594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776</v>
      </c>
      <c r="B2756">
        <v>2007</v>
      </c>
      <c r="C2756" t="s">
        <v>594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776</v>
      </c>
      <c r="B2757">
        <v>2006</v>
      </c>
      <c r="C2757" t="s">
        <v>594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776</v>
      </c>
      <c r="B2758">
        <v>2005</v>
      </c>
      <c r="C2758" t="s">
        <v>594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776</v>
      </c>
      <c r="B2759">
        <v>2004</v>
      </c>
      <c r="C2759" t="s">
        <v>594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776</v>
      </c>
      <c r="B2760">
        <v>2003</v>
      </c>
      <c r="C2760" t="s">
        <v>594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776</v>
      </c>
      <c r="B2761">
        <v>2002</v>
      </c>
      <c r="C2761" t="s">
        <v>594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776</v>
      </c>
      <c r="B2762">
        <v>2001</v>
      </c>
      <c r="C2762" t="s">
        <v>594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776</v>
      </c>
      <c r="B2763">
        <v>2000</v>
      </c>
      <c r="C2763" t="s">
        <v>594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777</v>
      </c>
      <c r="B2764">
        <v>2015</v>
      </c>
      <c r="C2764" t="s">
        <v>602</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777</v>
      </c>
      <c r="B2765">
        <v>2014</v>
      </c>
      <c r="C2765" t="s">
        <v>602</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777</v>
      </c>
      <c r="B2766">
        <v>2013</v>
      </c>
      <c r="C2766" t="s">
        <v>602</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777</v>
      </c>
      <c r="B2767">
        <v>2012</v>
      </c>
      <c r="C2767" t="s">
        <v>602</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777</v>
      </c>
      <c r="B2768">
        <v>2011</v>
      </c>
      <c r="C2768" t="s">
        <v>602</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777</v>
      </c>
      <c r="B2769">
        <v>2010</v>
      </c>
      <c r="C2769" t="s">
        <v>602</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777</v>
      </c>
      <c r="B2770">
        <v>2009</v>
      </c>
      <c r="C2770" t="s">
        <v>602</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777</v>
      </c>
      <c r="B2771">
        <v>2008</v>
      </c>
      <c r="C2771" t="s">
        <v>602</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777</v>
      </c>
      <c r="B2772">
        <v>2007</v>
      </c>
      <c r="C2772" t="s">
        <v>602</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777</v>
      </c>
      <c r="B2773">
        <v>2006</v>
      </c>
      <c r="C2773" t="s">
        <v>602</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777</v>
      </c>
      <c r="B2774">
        <v>2005</v>
      </c>
      <c r="C2774" t="s">
        <v>602</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777</v>
      </c>
      <c r="B2775">
        <v>2004</v>
      </c>
      <c r="C2775" t="s">
        <v>602</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777</v>
      </c>
      <c r="B2776">
        <v>2003</v>
      </c>
      <c r="C2776" t="s">
        <v>602</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777</v>
      </c>
      <c r="B2777">
        <v>2002</v>
      </c>
      <c r="C2777" t="s">
        <v>602</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777</v>
      </c>
      <c r="B2778">
        <v>2001</v>
      </c>
      <c r="C2778" t="s">
        <v>602</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777</v>
      </c>
      <c r="B2779">
        <v>2000</v>
      </c>
      <c r="C2779" t="s">
        <v>602</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778</v>
      </c>
      <c r="B2780">
        <v>2015</v>
      </c>
      <c r="C2780" t="s">
        <v>594</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778</v>
      </c>
      <c r="B2781">
        <v>2014</v>
      </c>
      <c r="C2781" t="s">
        <v>594</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778</v>
      </c>
      <c r="B2782">
        <v>2013</v>
      </c>
      <c r="C2782" t="s">
        <v>594</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778</v>
      </c>
      <c r="B2783">
        <v>2012</v>
      </c>
      <c r="C2783" t="s">
        <v>594</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778</v>
      </c>
      <c r="B2784">
        <v>2011</v>
      </c>
      <c r="C2784" t="s">
        <v>594</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778</v>
      </c>
      <c r="B2785">
        <v>2010</v>
      </c>
      <c r="C2785" t="s">
        <v>594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778</v>
      </c>
      <c r="B2786">
        <v>2009</v>
      </c>
      <c r="C2786" t="s">
        <v>594</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778</v>
      </c>
      <c r="B2787">
        <v>2008</v>
      </c>
      <c r="C2787" t="s">
        <v>594</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778</v>
      </c>
      <c r="B2788">
        <v>2007</v>
      </c>
      <c r="C2788" t="s">
        <v>594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778</v>
      </c>
      <c r="B2789">
        <v>2006</v>
      </c>
      <c r="C2789" t="s">
        <v>594</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778</v>
      </c>
      <c r="B2790">
        <v>2005</v>
      </c>
      <c r="C2790" t="s">
        <v>594</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778</v>
      </c>
      <c r="B2791">
        <v>2004</v>
      </c>
      <c r="C2791" t="s">
        <v>594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778</v>
      </c>
      <c r="B2792">
        <v>2003</v>
      </c>
      <c r="C2792" t="s">
        <v>594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778</v>
      </c>
      <c r="B2793">
        <v>2002</v>
      </c>
      <c r="C2793" t="s">
        <v>594</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778</v>
      </c>
      <c r="B2794">
        <v>2001</v>
      </c>
      <c r="C2794" t="s">
        <v>594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778</v>
      </c>
      <c r="B2795">
        <v>2000</v>
      </c>
      <c r="C2795" t="s">
        <v>594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779</v>
      </c>
      <c r="B2796">
        <v>2015</v>
      </c>
      <c r="C2796" t="s">
        <v>602</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779</v>
      </c>
      <c r="B2797">
        <v>2014</v>
      </c>
      <c r="C2797" t="s">
        <v>602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779</v>
      </c>
      <c r="B2798">
        <v>2013</v>
      </c>
      <c r="C2798" t="s">
        <v>602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779</v>
      </c>
      <c r="B2799">
        <v>2012</v>
      </c>
      <c r="C2799" t="s">
        <v>602</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779</v>
      </c>
      <c r="B2800">
        <v>2011</v>
      </c>
      <c r="C2800" t="s">
        <v>602</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779</v>
      </c>
      <c r="B2801">
        <v>2010</v>
      </c>
      <c r="C2801" t="s">
        <v>602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779</v>
      </c>
      <c r="B2802">
        <v>2009</v>
      </c>
      <c r="C2802" t="s">
        <v>602</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779</v>
      </c>
      <c r="B2803">
        <v>2008</v>
      </c>
      <c r="C2803" t="s">
        <v>602</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779</v>
      </c>
      <c r="B2804">
        <v>2007</v>
      </c>
      <c r="C2804" t="s">
        <v>602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779</v>
      </c>
      <c r="B2805">
        <v>2006</v>
      </c>
      <c r="C2805" t="s">
        <v>602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779</v>
      </c>
      <c r="B2806">
        <v>2005</v>
      </c>
      <c r="C2806" t="s">
        <v>602</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779</v>
      </c>
      <c r="B2807">
        <v>2004</v>
      </c>
      <c r="C2807" t="s">
        <v>602</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779</v>
      </c>
      <c r="B2808">
        <v>2003</v>
      </c>
      <c r="C2808" t="s">
        <v>602</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779</v>
      </c>
      <c r="B2809">
        <v>2002</v>
      </c>
      <c r="C2809" t="s">
        <v>602</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779</v>
      </c>
      <c r="B2810">
        <v>2001</v>
      </c>
      <c r="C2810" t="s">
        <v>602</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779</v>
      </c>
      <c r="B2811">
        <v>2000</v>
      </c>
      <c r="C2811" t="s">
        <v>602</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780</v>
      </c>
      <c r="B2812">
        <v>2015</v>
      </c>
      <c r="C2812" t="s">
        <v>594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780</v>
      </c>
      <c r="B2813">
        <v>2014</v>
      </c>
      <c r="C2813" t="s">
        <v>594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780</v>
      </c>
      <c r="B2814">
        <v>2013</v>
      </c>
      <c r="C2814" t="s">
        <v>594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780</v>
      </c>
      <c r="B2815">
        <v>2012</v>
      </c>
      <c r="C2815" t="s">
        <v>594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780</v>
      </c>
      <c r="B2816">
        <v>2011</v>
      </c>
      <c r="C2816" t="s">
        <v>594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780</v>
      </c>
      <c r="B2817">
        <v>2010</v>
      </c>
      <c r="C2817" t="s">
        <v>594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780</v>
      </c>
      <c r="B2818">
        <v>2009</v>
      </c>
      <c r="C2818" t="s">
        <v>594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780</v>
      </c>
      <c r="B2819">
        <v>2008</v>
      </c>
      <c r="C2819" t="s">
        <v>594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780</v>
      </c>
      <c r="B2820">
        <v>2007</v>
      </c>
      <c r="C2820" t="s">
        <v>594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780</v>
      </c>
      <c r="B2821">
        <v>2006</v>
      </c>
      <c r="C2821" t="s">
        <v>594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780</v>
      </c>
      <c r="B2822">
        <v>2005</v>
      </c>
      <c r="C2822" t="s">
        <v>594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780</v>
      </c>
      <c r="B2823">
        <v>2004</v>
      </c>
      <c r="C2823" t="s">
        <v>594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780</v>
      </c>
      <c r="B2824">
        <v>2003</v>
      </c>
      <c r="C2824" t="s">
        <v>594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780</v>
      </c>
      <c r="B2825">
        <v>2002</v>
      </c>
      <c r="C2825" t="s">
        <v>594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780</v>
      </c>
      <c r="B2826">
        <v>2001</v>
      </c>
      <c r="C2826" t="s">
        <v>594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780</v>
      </c>
      <c r="B2827">
        <v>2000</v>
      </c>
      <c r="C2827" t="s">
        <v>594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781</v>
      </c>
      <c r="B2828">
        <v>2015</v>
      </c>
      <c r="C2828" t="s">
        <v>594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781</v>
      </c>
      <c r="B2829">
        <v>2014</v>
      </c>
      <c r="C2829" t="s">
        <v>594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781</v>
      </c>
      <c r="B2830">
        <v>2013</v>
      </c>
      <c r="C2830" t="s">
        <v>594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781</v>
      </c>
      <c r="B2831">
        <v>2012</v>
      </c>
      <c r="C2831" t="s">
        <v>594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781</v>
      </c>
      <c r="B2832">
        <v>2011</v>
      </c>
      <c r="C2832" t="s">
        <v>594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781</v>
      </c>
      <c r="B2833">
        <v>2010</v>
      </c>
      <c r="C2833" t="s">
        <v>594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781</v>
      </c>
      <c r="B2834">
        <v>2009</v>
      </c>
      <c r="C2834" t="s">
        <v>594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781</v>
      </c>
      <c r="B2835">
        <v>2008</v>
      </c>
      <c r="C2835" t="s">
        <v>594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781</v>
      </c>
      <c r="B2836">
        <v>2007</v>
      </c>
      <c r="C2836" t="s">
        <v>594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781</v>
      </c>
      <c r="B2837">
        <v>2006</v>
      </c>
      <c r="C2837" t="s">
        <v>594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781</v>
      </c>
      <c r="B2838">
        <v>2005</v>
      </c>
      <c r="C2838" t="s">
        <v>594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781</v>
      </c>
      <c r="B2839">
        <v>2004</v>
      </c>
      <c r="C2839" t="s">
        <v>594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781</v>
      </c>
      <c r="B2840">
        <v>2003</v>
      </c>
      <c r="C2840" t="s">
        <v>594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781</v>
      </c>
      <c r="B2841">
        <v>2002</v>
      </c>
      <c r="C2841" t="s">
        <v>594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781</v>
      </c>
      <c r="B2842">
        <v>2001</v>
      </c>
      <c r="C2842" t="s">
        <v>594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781</v>
      </c>
      <c r="B2843">
        <v>2000</v>
      </c>
      <c r="C2843" t="s">
        <v>594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782</v>
      </c>
      <c r="B2844">
        <v>2015</v>
      </c>
      <c r="C2844" t="s">
        <v>594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782</v>
      </c>
      <c r="B2845">
        <v>2014</v>
      </c>
      <c r="C2845" t="s">
        <v>594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782</v>
      </c>
      <c r="B2846">
        <v>2013</v>
      </c>
      <c r="C2846" t="s">
        <v>594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782</v>
      </c>
      <c r="B2847">
        <v>2012</v>
      </c>
      <c r="C2847" t="s">
        <v>594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782</v>
      </c>
      <c r="B2848">
        <v>2011</v>
      </c>
      <c r="C2848" t="s">
        <v>594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782</v>
      </c>
      <c r="B2849">
        <v>2010</v>
      </c>
      <c r="C2849" t="s">
        <v>594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782</v>
      </c>
      <c r="B2850">
        <v>2009</v>
      </c>
      <c r="C2850" t="s">
        <v>594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782</v>
      </c>
      <c r="B2851">
        <v>2008</v>
      </c>
      <c r="C2851" t="s">
        <v>594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782</v>
      </c>
      <c r="B2852">
        <v>2007</v>
      </c>
      <c r="C2852" t="s">
        <v>594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782</v>
      </c>
      <c r="B2853">
        <v>2006</v>
      </c>
      <c r="C2853" t="s">
        <v>594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782</v>
      </c>
      <c r="B2854">
        <v>2005</v>
      </c>
      <c r="C2854" t="s">
        <v>594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782</v>
      </c>
      <c r="B2855">
        <v>2004</v>
      </c>
      <c r="C2855" t="s">
        <v>594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782</v>
      </c>
      <c r="B2856">
        <v>2003</v>
      </c>
      <c r="C2856" t="s">
        <v>594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782</v>
      </c>
      <c r="B2857">
        <v>2002</v>
      </c>
      <c r="C2857" t="s">
        <v>594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782</v>
      </c>
      <c r="B2858">
        <v>2001</v>
      </c>
      <c r="C2858" t="s">
        <v>594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782</v>
      </c>
      <c r="B2859">
        <v>2000</v>
      </c>
      <c r="C2859" t="s">
        <v>594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783</v>
      </c>
      <c r="B2860">
        <v>2015</v>
      </c>
      <c r="C2860" t="s">
        <v>594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783</v>
      </c>
      <c r="B2861">
        <v>2014</v>
      </c>
      <c r="C2861" t="s">
        <v>594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783</v>
      </c>
      <c r="B2862">
        <v>2013</v>
      </c>
      <c r="C2862" t="s">
        <v>594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783</v>
      </c>
      <c r="B2863">
        <v>2012</v>
      </c>
      <c r="C2863" t="s">
        <v>594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783</v>
      </c>
      <c r="B2864">
        <v>2011</v>
      </c>
      <c r="C2864" t="s">
        <v>594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783</v>
      </c>
      <c r="B2865">
        <v>2010</v>
      </c>
      <c r="C2865" t="s">
        <v>594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783</v>
      </c>
      <c r="B2866">
        <v>2009</v>
      </c>
      <c r="C2866" t="s">
        <v>594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783</v>
      </c>
      <c r="B2867">
        <v>2008</v>
      </c>
      <c r="C2867" t="s">
        <v>594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783</v>
      </c>
      <c r="B2868">
        <v>2007</v>
      </c>
      <c r="C2868" t="s">
        <v>594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783</v>
      </c>
      <c r="B2869">
        <v>2006</v>
      </c>
      <c r="C2869" t="s">
        <v>594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783</v>
      </c>
      <c r="B2870">
        <v>2005</v>
      </c>
      <c r="C2870" t="s">
        <v>594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783</v>
      </c>
      <c r="B2871">
        <v>2004</v>
      </c>
      <c r="C2871" t="s">
        <v>594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783</v>
      </c>
      <c r="B2872">
        <v>2003</v>
      </c>
      <c r="C2872" t="s">
        <v>594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783</v>
      </c>
      <c r="B2873">
        <v>2002</v>
      </c>
      <c r="C2873" t="s">
        <v>594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783</v>
      </c>
      <c r="B2874">
        <v>2001</v>
      </c>
      <c r="C2874" t="s">
        <v>594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783</v>
      </c>
      <c r="B2875">
        <v>2000</v>
      </c>
      <c r="C2875" t="s">
        <v>594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784</v>
      </c>
      <c r="B2876">
        <v>2015</v>
      </c>
      <c r="C2876" t="s">
        <v>594</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784</v>
      </c>
      <c r="B2877">
        <v>2014</v>
      </c>
      <c r="C2877" t="s">
        <v>594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784</v>
      </c>
      <c r="B2878">
        <v>2013</v>
      </c>
      <c r="C2878" t="s">
        <v>594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784</v>
      </c>
      <c r="B2879">
        <v>2012</v>
      </c>
      <c r="C2879" t="s">
        <v>594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784</v>
      </c>
      <c r="B2880">
        <v>2011</v>
      </c>
      <c r="C2880" t="s">
        <v>594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784</v>
      </c>
      <c r="B2881">
        <v>2010</v>
      </c>
      <c r="C2881" t="s">
        <v>594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784</v>
      </c>
      <c r="B2882">
        <v>2009</v>
      </c>
      <c r="C2882" t="s">
        <v>594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784</v>
      </c>
      <c r="B2883">
        <v>2008</v>
      </c>
      <c r="C2883" t="s">
        <v>594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784</v>
      </c>
      <c r="B2884">
        <v>2007</v>
      </c>
      <c r="C2884" t="s">
        <v>594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784</v>
      </c>
      <c r="B2885">
        <v>2006</v>
      </c>
      <c r="C2885" t="s">
        <v>594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784</v>
      </c>
      <c r="B2886">
        <v>2005</v>
      </c>
      <c r="C2886" t="s">
        <v>594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784</v>
      </c>
      <c r="B2887">
        <v>2004</v>
      </c>
      <c r="C2887" t="s">
        <v>594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784</v>
      </c>
      <c r="B2888">
        <v>2003</v>
      </c>
      <c r="C2888" t="s">
        <v>594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784</v>
      </c>
      <c r="B2889">
        <v>2002</v>
      </c>
      <c r="C2889" t="s">
        <v>594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784</v>
      </c>
      <c r="B2890">
        <v>2001</v>
      </c>
      <c r="C2890" t="s">
        <v>594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784</v>
      </c>
      <c r="B2891">
        <v>2000</v>
      </c>
      <c r="C2891" t="s">
        <v>594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785</v>
      </c>
      <c r="B2892">
        <v>2015</v>
      </c>
      <c r="C2892" t="s">
        <v>594</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785</v>
      </c>
      <c r="B2893">
        <v>2014</v>
      </c>
      <c r="C2893" t="s">
        <v>594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785</v>
      </c>
      <c r="B2894">
        <v>2013</v>
      </c>
      <c r="C2894" t="s">
        <v>594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785</v>
      </c>
      <c r="B2895">
        <v>2012</v>
      </c>
      <c r="C2895" t="s">
        <v>594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785</v>
      </c>
      <c r="B2896">
        <v>2011</v>
      </c>
      <c r="C2896" t="s">
        <v>594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785</v>
      </c>
      <c r="B2897">
        <v>2010</v>
      </c>
      <c r="C2897" t="s">
        <v>594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785</v>
      </c>
      <c r="B2898">
        <v>2009</v>
      </c>
      <c r="C2898" t="s">
        <v>594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785</v>
      </c>
      <c r="B2899">
        <v>2008</v>
      </c>
      <c r="C2899" t="s">
        <v>594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785</v>
      </c>
      <c r="B2900">
        <v>2007</v>
      </c>
      <c r="C2900" t="s">
        <v>594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785</v>
      </c>
      <c r="B2901">
        <v>2006</v>
      </c>
      <c r="C2901" t="s">
        <v>594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785</v>
      </c>
      <c r="B2902">
        <v>2005</v>
      </c>
      <c r="C2902" t="s">
        <v>594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785</v>
      </c>
      <c r="B2903">
        <v>2004</v>
      </c>
      <c r="C2903" t="s">
        <v>594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785</v>
      </c>
      <c r="B2904">
        <v>2003</v>
      </c>
      <c r="C2904" t="s">
        <v>594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785</v>
      </c>
      <c r="B2905">
        <v>2002</v>
      </c>
      <c r="C2905" t="s">
        <v>594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785</v>
      </c>
      <c r="B2906">
        <v>2001</v>
      </c>
      <c r="C2906" t="s">
        <v>594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785</v>
      </c>
      <c r="B2907">
        <v>2000</v>
      </c>
      <c r="C2907" t="s">
        <v>594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786</v>
      </c>
      <c r="B2908">
        <v>2015</v>
      </c>
      <c r="C2908" t="s">
        <v>594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786</v>
      </c>
      <c r="B2909">
        <v>2014</v>
      </c>
      <c r="C2909" t="s">
        <v>594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786</v>
      </c>
      <c r="B2910">
        <v>2013</v>
      </c>
      <c r="C2910" t="s">
        <v>594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786</v>
      </c>
      <c r="B2911">
        <v>2012</v>
      </c>
      <c r="C2911" t="s">
        <v>594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786</v>
      </c>
      <c r="B2912">
        <v>2011</v>
      </c>
      <c r="C2912" t="s">
        <v>594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786</v>
      </c>
      <c r="B2913">
        <v>2010</v>
      </c>
      <c r="C2913" t="s">
        <v>594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786</v>
      </c>
      <c r="B2914">
        <v>2009</v>
      </c>
      <c r="C2914" t="s">
        <v>594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786</v>
      </c>
      <c r="B2915">
        <v>2008</v>
      </c>
      <c r="C2915" t="s">
        <v>594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786</v>
      </c>
      <c r="B2916">
        <v>2007</v>
      </c>
      <c r="C2916" t="s">
        <v>594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786</v>
      </c>
      <c r="B2917">
        <v>2006</v>
      </c>
      <c r="C2917" t="s">
        <v>594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786</v>
      </c>
      <c r="B2918">
        <v>2005</v>
      </c>
      <c r="C2918" t="s">
        <v>594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786</v>
      </c>
      <c r="B2919">
        <v>2004</v>
      </c>
      <c r="C2919" t="s">
        <v>594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786</v>
      </c>
      <c r="B2920">
        <v>2003</v>
      </c>
      <c r="C2920" t="s">
        <v>594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786</v>
      </c>
      <c r="B2921">
        <v>2002</v>
      </c>
      <c r="C2921" t="s">
        <v>594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786</v>
      </c>
      <c r="B2922">
        <v>2001</v>
      </c>
      <c r="C2922" t="s">
        <v>594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786</v>
      </c>
      <c r="B2923">
        <v>2000</v>
      </c>
      <c r="C2923" t="s">
        <v>594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787</v>
      </c>
      <c r="B2924">
        <v>2015</v>
      </c>
      <c r="C2924" t="s">
        <v>594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787</v>
      </c>
      <c r="B2925">
        <v>2014</v>
      </c>
      <c r="C2925" t="s">
        <v>594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787</v>
      </c>
      <c r="B2926">
        <v>2013</v>
      </c>
      <c r="C2926" t="s">
        <v>594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787</v>
      </c>
      <c r="B2927">
        <v>2012</v>
      </c>
      <c r="C2927" t="s">
        <v>594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787</v>
      </c>
      <c r="B2928">
        <v>2011</v>
      </c>
      <c r="C2928" t="s">
        <v>594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787</v>
      </c>
      <c r="B2929">
        <v>2010</v>
      </c>
      <c r="C2929" t="s">
        <v>594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787</v>
      </c>
      <c r="B2930">
        <v>2009</v>
      </c>
      <c r="C2930" t="s">
        <v>594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787</v>
      </c>
      <c r="B2931">
        <v>2008</v>
      </c>
      <c r="C2931" t="s">
        <v>594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787</v>
      </c>
      <c r="B2932">
        <v>2007</v>
      </c>
      <c r="C2932" t="s">
        <v>594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787</v>
      </c>
      <c r="B2933">
        <v>2006</v>
      </c>
      <c r="C2933" t="s">
        <v>594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787</v>
      </c>
      <c r="B2934">
        <v>2005</v>
      </c>
      <c r="C2934" t="s">
        <v>594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787</v>
      </c>
      <c r="B2935">
        <v>2004</v>
      </c>
      <c r="C2935" t="s">
        <v>594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787</v>
      </c>
      <c r="B2936">
        <v>2003</v>
      </c>
      <c r="C2936" t="s">
        <v>594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787</v>
      </c>
      <c r="B2937">
        <v>2002</v>
      </c>
      <c r="C2937" t="s">
        <v>594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787</v>
      </c>
      <c r="B2938">
        <v>2001</v>
      </c>
      <c r="C2938" t="s">
        <v>594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787</v>
      </c>
      <c r="B2939">
        <v>2000</v>
      </c>
      <c r="C2939" t="s">
        <v>594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853</v>
      </c>
      <c r="B1" s="19"/>
      <c r="C1" s="19"/>
      <c r="D1" s="19"/>
    </row>
    <row r="2" spans="1:4" x14ac:dyDescent="0.25">
      <c r="A2" s="8" t="s">
        <v>854</v>
      </c>
      <c r="B2" s="8" t="s">
        <v>855</v>
      </c>
      <c r="C2" s="8" t="s">
        <v>856</v>
      </c>
      <c r="D2" s="8" t="s">
        <v>857</v>
      </c>
    </row>
    <row r="3" spans="1:4" ht="105" x14ac:dyDescent="0.25">
      <c r="A3" t="s">
        <v>858</v>
      </c>
      <c r="B3" s="34">
        <v>46236</v>
      </c>
      <c r="C3" t="s">
        <v>859</v>
      </c>
      <c r="D3" s="2" t="s">
        <v>1008</v>
      </c>
    </row>
    <row r="4" spans="1:4" ht="360" x14ac:dyDescent="0.25">
      <c r="A4" t="s">
        <v>1023</v>
      </c>
      <c r="B4" s="34">
        <v>46237</v>
      </c>
      <c r="C4" t="s">
        <v>1024</v>
      </c>
      <c r="D4" s="2" t="s">
        <v>1025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39"/>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860</v>
      </c>
    </row>
    <row r="3" spans="1:7" ht="195" x14ac:dyDescent="0.25">
      <c r="A3" s="2" t="s">
        <v>13</v>
      </c>
      <c r="B3" s="2" t="s">
        <v>8</v>
      </c>
      <c r="C3" s="1" t="s">
        <v>861</v>
      </c>
      <c r="D3" s="2" t="s">
        <v>862</v>
      </c>
      <c r="E3" s="2" t="s">
        <v>14</v>
      </c>
      <c r="F3" s="2" t="s">
        <v>15</v>
      </c>
      <c r="G3" s="2" t="s">
        <v>863</v>
      </c>
    </row>
    <row r="4" spans="1:7" ht="195" x14ac:dyDescent="0.25">
      <c r="A4" s="2" t="s">
        <v>16</v>
      </c>
      <c r="B4" s="2" t="s">
        <v>8</v>
      </c>
      <c r="C4" s="1" t="s">
        <v>864</v>
      </c>
      <c r="D4" s="2" t="s">
        <v>865</v>
      </c>
      <c r="E4" s="2" t="s">
        <v>17</v>
      </c>
      <c r="F4" s="2" t="s">
        <v>18</v>
      </c>
      <c r="G4" s="2" t="s">
        <v>866</v>
      </c>
    </row>
    <row r="5" spans="1:7" ht="255" x14ac:dyDescent="0.25">
      <c r="A5" s="2" t="s">
        <v>19</v>
      </c>
      <c r="B5" s="2" t="s">
        <v>8</v>
      </c>
      <c r="C5" s="1" t="s">
        <v>867</v>
      </c>
      <c r="D5" s="2" t="s">
        <v>868</v>
      </c>
      <c r="E5" s="2" t="s">
        <v>20</v>
      </c>
      <c r="F5" s="2" t="s">
        <v>21</v>
      </c>
      <c r="G5" s="2" t="s">
        <v>869</v>
      </c>
    </row>
    <row r="6" spans="1:7" ht="255" x14ac:dyDescent="0.25">
      <c r="A6" s="2" t="s">
        <v>22</v>
      </c>
      <c r="B6" s="2" t="s">
        <v>8</v>
      </c>
      <c r="C6" s="1" t="s">
        <v>870</v>
      </c>
      <c r="D6" s="2" t="s">
        <v>868</v>
      </c>
      <c r="E6" s="2" t="s">
        <v>23</v>
      </c>
      <c r="F6" s="2" t="s">
        <v>24</v>
      </c>
      <c r="G6" s="2" t="s">
        <v>871</v>
      </c>
    </row>
    <row r="7" spans="1:7" ht="255" x14ac:dyDescent="0.25">
      <c r="A7" s="2" t="s">
        <v>25</v>
      </c>
      <c r="B7" s="2" t="s">
        <v>8</v>
      </c>
      <c r="C7" s="1" t="s">
        <v>872</v>
      </c>
      <c r="D7" s="2" t="s">
        <v>868</v>
      </c>
      <c r="E7" s="2" t="s">
        <v>26</v>
      </c>
      <c r="F7" s="2" t="s">
        <v>27</v>
      </c>
      <c r="G7" s="2" t="s">
        <v>28</v>
      </c>
    </row>
    <row r="8" spans="1:7" ht="255" x14ac:dyDescent="0.25">
      <c r="A8" s="2" t="s">
        <v>29</v>
      </c>
      <c r="B8" s="2" t="s">
        <v>8</v>
      </c>
      <c r="C8" s="1" t="s">
        <v>873</v>
      </c>
      <c r="D8" s="2" t="s">
        <v>868</v>
      </c>
      <c r="E8" s="2" t="s">
        <v>30</v>
      </c>
      <c r="F8" s="2" t="s">
        <v>31</v>
      </c>
      <c r="G8" s="2" t="s">
        <v>874</v>
      </c>
    </row>
    <row r="9" spans="1:7" ht="255" x14ac:dyDescent="0.25">
      <c r="A9" s="2" t="s">
        <v>32</v>
      </c>
      <c r="B9" s="2" t="s">
        <v>8</v>
      </c>
      <c r="C9" s="1" t="s">
        <v>875</v>
      </c>
      <c r="D9" s="2" t="s">
        <v>868</v>
      </c>
      <c r="E9" s="2" t="s">
        <v>33</v>
      </c>
      <c r="F9" s="2" t="s">
        <v>34</v>
      </c>
      <c r="G9" s="2" t="s">
        <v>876</v>
      </c>
    </row>
    <row r="10" spans="1:7" ht="120" x14ac:dyDescent="0.25">
      <c r="A10" s="2" t="s">
        <v>35</v>
      </c>
      <c r="B10" s="2" t="s">
        <v>8</v>
      </c>
      <c r="C10" s="1" t="s">
        <v>877</v>
      </c>
      <c r="D10" s="2" t="s">
        <v>878</v>
      </c>
      <c r="E10" s="2" t="s">
        <v>36</v>
      </c>
      <c r="F10" s="2" t="s">
        <v>37</v>
      </c>
      <c r="G10" s="2" t="s">
        <v>879</v>
      </c>
    </row>
    <row r="11" spans="1:7" ht="255" x14ac:dyDescent="0.25">
      <c r="A11" s="2" t="s">
        <v>38</v>
      </c>
      <c r="B11" s="2" t="s">
        <v>8</v>
      </c>
      <c r="C11" s="1" t="s">
        <v>880</v>
      </c>
      <c r="D11" s="2" t="s">
        <v>868</v>
      </c>
      <c r="E11" s="2" t="s">
        <v>39</v>
      </c>
      <c r="F11" s="2" t="s">
        <v>40</v>
      </c>
      <c r="G11" s="2" t="s">
        <v>881</v>
      </c>
    </row>
    <row r="12" spans="1:7" ht="255" x14ac:dyDescent="0.25">
      <c r="A12" s="2" t="s">
        <v>41</v>
      </c>
      <c r="B12" s="2" t="s">
        <v>8</v>
      </c>
      <c r="C12" s="1" t="s">
        <v>882</v>
      </c>
      <c r="D12" s="2" t="s">
        <v>868</v>
      </c>
      <c r="E12" s="2" t="s">
        <v>42</v>
      </c>
      <c r="F12" s="2" t="s">
        <v>43</v>
      </c>
      <c r="G12" s="2" t="s">
        <v>44</v>
      </c>
    </row>
    <row r="13" spans="1:7" ht="255" x14ac:dyDescent="0.25">
      <c r="A13" s="2" t="s">
        <v>45</v>
      </c>
      <c r="B13" s="2" t="s">
        <v>8</v>
      </c>
      <c r="C13" s="1" t="s">
        <v>883</v>
      </c>
      <c r="D13" s="2" t="s">
        <v>868</v>
      </c>
      <c r="E13" s="2" t="s">
        <v>46</v>
      </c>
      <c r="F13" s="2" t="s">
        <v>47</v>
      </c>
      <c r="G13" s="2" t="s">
        <v>48</v>
      </c>
    </row>
    <row r="14" spans="1:7" ht="255" x14ac:dyDescent="0.25">
      <c r="A14" s="2" t="s">
        <v>49</v>
      </c>
      <c r="B14" s="2" t="s">
        <v>8</v>
      </c>
      <c r="C14" s="1" t="s">
        <v>884</v>
      </c>
      <c r="D14" s="2" t="s">
        <v>868</v>
      </c>
      <c r="E14" s="2" t="s">
        <v>50</v>
      </c>
      <c r="F14" s="2" t="s">
        <v>51</v>
      </c>
      <c r="G14" s="2" t="s">
        <v>52</v>
      </c>
    </row>
    <row r="15" spans="1:7" ht="120" x14ac:dyDescent="0.25">
      <c r="A15" s="2" t="s">
        <v>53</v>
      </c>
      <c r="B15" s="2" t="s">
        <v>8</v>
      </c>
      <c r="C15" s="1" t="s">
        <v>885</v>
      </c>
      <c r="D15" s="2" t="s">
        <v>878</v>
      </c>
      <c r="E15" s="2" t="s">
        <v>54</v>
      </c>
      <c r="F15" s="2" t="s">
        <v>55</v>
      </c>
      <c r="G15" s="2" t="s">
        <v>56</v>
      </c>
    </row>
    <row r="16" spans="1:7" ht="255" x14ac:dyDescent="0.25">
      <c r="A16" s="2" t="s">
        <v>57</v>
      </c>
      <c r="B16" s="2" t="s">
        <v>8</v>
      </c>
      <c r="C16" s="1" t="s">
        <v>886</v>
      </c>
      <c r="D16" s="2" t="s">
        <v>868</v>
      </c>
      <c r="E16" s="2" t="s">
        <v>58</v>
      </c>
      <c r="F16" s="2" t="s">
        <v>59</v>
      </c>
      <c r="G16" s="2" t="s">
        <v>887</v>
      </c>
    </row>
    <row r="17" spans="1:7" ht="255" x14ac:dyDescent="0.25">
      <c r="A17" s="2" t="s">
        <v>60</v>
      </c>
      <c r="B17" s="2" t="s">
        <v>8</v>
      </c>
      <c r="C17" s="1" t="s">
        <v>888</v>
      </c>
      <c r="D17" s="2" t="s">
        <v>868</v>
      </c>
      <c r="E17" s="2" t="s">
        <v>61</v>
      </c>
      <c r="F17" s="2" t="s">
        <v>62</v>
      </c>
      <c r="G17" s="2" t="s">
        <v>63</v>
      </c>
    </row>
    <row r="18" spans="1:7" ht="255" x14ac:dyDescent="0.25">
      <c r="A18" s="2" t="s">
        <v>64</v>
      </c>
      <c r="B18" s="2" t="s">
        <v>8</v>
      </c>
      <c r="C18" s="1" t="s">
        <v>889</v>
      </c>
      <c r="D18" s="2" t="s">
        <v>868</v>
      </c>
      <c r="E18" s="2" t="s">
        <v>65</v>
      </c>
      <c r="F18" s="2" t="s">
        <v>66</v>
      </c>
      <c r="G18" s="2" t="s">
        <v>67</v>
      </c>
    </row>
    <row r="19" spans="1:7" ht="135" x14ac:dyDescent="0.25">
      <c r="A19" s="2" t="s">
        <v>68</v>
      </c>
      <c r="B19" s="2" t="s">
        <v>8</v>
      </c>
      <c r="C19" s="1" t="s">
        <v>890</v>
      </c>
      <c r="D19" s="2" t="s">
        <v>878</v>
      </c>
      <c r="E19" s="2" t="s">
        <v>69</v>
      </c>
      <c r="F19" s="2" t="s">
        <v>70</v>
      </c>
      <c r="G19" s="2" t="s">
        <v>71</v>
      </c>
    </row>
    <row r="20" spans="1:7" ht="375" x14ac:dyDescent="0.25">
      <c r="A20" s="2" t="s">
        <v>72</v>
      </c>
      <c r="B20" s="2" t="s">
        <v>8</v>
      </c>
      <c r="C20" s="1" t="s">
        <v>891</v>
      </c>
      <c r="D20" s="2" t="s">
        <v>892</v>
      </c>
      <c r="E20" s="2" t="s">
        <v>73</v>
      </c>
      <c r="F20" s="2" t="s">
        <v>74</v>
      </c>
      <c r="G20" s="2" t="s">
        <v>75</v>
      </c>
    </row>
    <row r="21" spans="1:7" ht="409.5" x14ac:dyDescent="0.25">
      <c r="A21" s="2" t="s">
        <v>76</v>
      </c>
      <c r="B21" s="2" t="s">
        <v>8</v>
      </c>
      <c r="C21" s="1" t="s">
        <v>893</v>
      </c>
      <c r="D21" s="2" t="s">
        <v>894</v>
      </c>
      <c r="E21" s="2" t="s">
        <v>77</v>
      </c>
      <c r="F21" s="2" t="s">
        <v>78</v>
      </c>
      <c r="G21" s="2" t="s">
        <v>79</v>
      </c>
    </row>
    <row r="22" spans="1:7" ht="255" x14ac:dyDescent="0.25">
      <c r="A22" s="2" t="s">
        <v>80</v>
      </c>
      <c r="B22" s="2" t="s">
        <v>8</v>
      </c>
      <c r="C22" s="1" t="s">
        <v>895</v>
      </c>
      <c r="D22" s="2" t="s">
        <v>868</v>
      </c>
      <c r="E22" s="2" t="s">
        <v>81</v>
      </c>
      <c r="F22" s="2" t="s">
        <v>82</v>
      </c>
      <c r="G22" s="2" t="s">
        <v>83</v>
      </c>
    </row>
    <row r="23" spans="1:7" ht="135" x14ac:dyDescent="0.25">
      <c r="A23" s="2" t="s">
        <v>84</v>
      </c>
      <c r="B23" s="2" t="s">
        <v>8</v>
      </c>
      <c r="C23" s="1" t="s">
        <v>896</v>
      </c>
      <c r="D23" s="2" t="s">
        <v>878</v>
      </c>
      <c r="E23" s="2" t="s">
        <v>85</v>
      </c>
      <c r="F23" s="2" t="s">
        <v>86</v>
      </c>
      <c r="G23" s="2" t="s">
        <v>897</v>
      </c>
    </row>
    <row r="24" spans="1:7" ht="255" x14ac:dyDescent="0.25">
      <c r="A24" s="2" t="s">
        <v>87</v>
      </c>
      <c r="B24" s="2" t="s">
        <v>8</v>
      </c>
      <c r="C24" s="1" t="s">
        <v>898</v>
      </c>
      <c r="D24" s="2" t="s">
        <v>868</v>
      </c>
      <c r="E24" s="2" t="s">
        <v>88</v>
      </c>
      <c r="F24" s="2" t="s">
        <v>89</v>
      </c>
      <c r="G24" s="2" t="s">
        <v>899</v>
      </c>
    </row>
    <row r="25" spans="1:7" ht="255" x14ac:dyDescent="0.25">
      <c r="A25" s="2" t="s">
        <v>90</v>
      </c>
      <c r="B25" s="2" t="s">
        <v>8</v>
      </c>
      <c r="C25" s="1" t="s">
        <v>900</v>
      </c>
      <c r="D25" s="2" t="s">
        <v>868</v>
      </c>
      <c r="E25" s="2" t="s">
        <v>91</v>
      </c>
      <c r="F25" s="2" t="s">
        <v>92</v>
      </c>
      <c r="G25" s="2" t="s">
        <v>93</v>
      </c>
    </row>
    <row r="26" spans="1:7" ht="255" x14ac:dyDescent="0.25">
      <c r="A26" s="2" t="s">
        <v>94</v>
      </c>
      <c r="B26" s="2" t="s">
        <v>8</v>
      </c>
      <c r="C26" s="1" t="s">
        <v>901</v>
      </c>
      <c r="D26" s="2" t="s">
        <v>868</v>
      </c>
      <c r="E26" s="2" t="s">
        <v>95</v>
      </c>
      <c r="F26" s="2" t="s">
        <v>96</v>
      </c>
      <c r="G26" s="2" t="s">
        <v>97</v>
      </c>
    </row>
    <row r="27" spans="1:7" ht="285" x14ac:dyDescent="0.25">
      <c r="A27" s="2" t="s">
        <v>98</v>
      </c>
      <c r="B27" s="2" t="s">
        <v>8</v>
      </c>
      <c r="C27" s="1" t="s">
        <v>902</v>
      </c>
      <c r="D27" s="2" t="s">
        <v>903</v>
      </c>
      <c r="E27" s="2" t="s">
        <v>99</v>
      </c>
      <c r="F27" s="2" t="s">
        <v>100</v>
      </c>
      <c r="G27" s="2" t="s">
        <v>101</v>
      </c>
    </row>
    <row r="28" spans="1:7" ht="285" x14ac:dyDescent="0.25">
      <c r="A28" s="2" t="s">
        <v>102</v>
      </c>
      <c r="B28" s="2" t="s">
        <v>8</v>
      </c>
      <c r="C28" s="1" t="s">
        <v>904</v>
      </c>
      <c r="D28" s="2" t="s">
        <v>903</v>
      </c>
      <c r="E28" s="2" t="s">
        <v>103</v>
      </c>
      <c r="F28" s="2" t="s">
        <v>104</v>
      </c>
      <c r="G28" s="2" t="s">
        <v>105</v>
      </c>
    </row>
    <row r="29" spans="1:7" ht="255" x14ac:dyDescent="0.25">
      <c r="A29" s="2" t="s">
        <v>106</v>
      </c>
      <c r="B29" s="2" t="s">
        <v>8</v>
      </c>
      <c r="C29" s="1" t="s">
        <v>905</v>
      </c>
      <c r="D29" s="2" t="s">
        <v>868</v>
      </c>
      <c r="E29" s="2" t="s">
        <v>107</v>
      </c>
      <c r="F29" s="2" t="s">
        <v>108</v>
      </c>
      <c r="G29" s="2" t="s">
        <v>109</v>
      </c>
    </row>
    <row r="30" spans="1:7" ht="255" x14ac:dyDescent="0.25">
      <c r="A30" s="2" t="s">
        <v>110</v>
      </c>
      <c r="B30" s="2" t="s">
        <v>8</v>
      </c>
      <c r="C30" s="1" t="s">
        <v>906</v>
      </c>
      <c r="D30" s="2" t="s">
        <v>868</v>
      </c>
      <c r="E30" s="2" t="s">
        <v>111</v>
      </c>
      <c r="F30" s="2" t="s">
        <v>112</v>
      </c>
      <c r="G30" s="2" t="s">
        <v>113</v>
      </c>
    </row>
    <row r="31" spans="1:7" ht="255" x14ac:dyDescent="0.25">
      <c r="A31" s="2" t="s">
        <v>114</v>
      </c>
      <c r="B31" s="2" t="s">
        <v>8</v>
      </c>
      <c r="C31" s="1" t="s">
        <v>907</v>
      </c>
      <c r="D31" s="2" t="s">
        <v>868</v>
      </c>
      <c r="E31" s="2" t="s">
        <v>115</v>
      </c>
      <c r="F31" s="2" t="s">
        <v>116</v>
      </c>
      <c r="G31" s="2" t="s">
        <v>908</v>
      </c>
    </row>
    <row r="32" spans="1:7" ht="315" x14ac:dyDescent="0.25">
      <c r="A32" s="2" t="s">
        <v>117</v>
      </c>
      <c r="B32" s="2" t="s">
        <v>8</v>
      </c>
      <c r="C32" s="1" t="s">
        <v>909</v>
      </c>
      <c r="D32" s="2" t="s">
        <v>910</v>
      </c>
      <c r="E32" s="2" t="s">
        <v>118</v>
      </c>
      <c r="F32" s="2" t="s">
        <v>119</v>
      </c>
      <c r="G32" s="2" t="s">
        <v>911</v>
      </c>
    </row>
    <row r="33" spans="1:7" ht="105" x14ac:dyDescent="0.25">
      <c r="A33" s="2" t="s">
        <v>120</v>
      </c>
      <c r="B33" s="2" t="s">
        <v>8</v>
      </c>
      <c r="C33" s="1" t="s">
        <v>912</v>
      </c>
      <c r="D33" s="2" t="s">
        <v>910</v>
      </c>
      <c r="E33" s="2" t="s">
        <v>121</v>
      </c>
      <c r="F33" s="2" t="s">
        <v>122</v>
      </c>
      <c r="G33" s="2" t="s">
        <v>913</v>
      </c>
    </row>
    <row r="34" spans="1:7" ht="345" x14ac:dyDescent="0.25">
      <c r="A34" s="2" t="s">
        <v>123</v>
      </c>
      <c r="B34" s="2" t="s">
        <v>8</v>
      </c>
      <c r="C34" s="1" t="s">
        <v>914</v>
      </c>
      <c r="D34" s="2" t="s">
        <v>915</v>
      </c>
      <c r="E34" s="2" t="s">
        <v>916</v>
      </c>
      <c r="F34" s="2" t="s">
        <v>124</v>
      </c>
      <c r="G34" s="2" t="s">
        <v>917</v>
      </c>
    </row>
    <row r="35" spans="1:7" ht="225" x14ac:dyDescent="0.25">
      <c r="A35" s="2" t="s">
        <v>125</v>
      </c>
      <c r="B35" s="2" t="s">
        <v>8</v>
      </c>
      <c r="C35" s="1" t="s">
        <v>918</v>
      </c>
      <c r="D35" s="2" t="s">
        <v>915</v>
      </c>
      <c r="E35" s="2" t="s">
        <v>919</v>
      </c>
      <c r="F35" s="2" t="s">
        <v>126</v>
      </c>
      <c r="G35" s="2" t="s">
        <v>127</v>
      </c>
    </row>
    <row r="36" spans="1:7" ht="409.5" x14ac:dyDescent="0.25">
      <c r="A36" s="2" t="s">
        <v>128</v>
      </c>
      <c r="B36" s="2" t="s">
        <v>8</v>
      </c>
      <c r="C36" s="1" t="s">
        <v>920</v>
      </c>
      <c r="D36" s="2" t="s">
        <v>921</v>
      </c>
      <c r="E36" s="2" t="s">
        <v>129</v>
      </c>
      <c r="F36" s="2" t="s">
        <v>130</v>
      </c>
      <c r="G36" s="2" t="s">
        <v>922</v>
      </c>
    </row>
    <row r="37" spans="1:7" ht="409.5" x14ac:dyDescent="0.25">
      <c r="A37" s="2" t="s">
        <v>131</v>
      </c>
      <c r="B37" s="2" t="s">
        <v>8</v>
      </c>
      <c r="C37" s="1" t="s">
        <v>923</v>
      </c>
      <c r="D37" s="2" t="s">
        <v>924</v>
      </c>
      <c r="E37" s="2" t="s">
        <v>132</v>
      </c>
      <c r="F37" s="2" t="s">
        <v>133</v>
      </c>
      <c r="G37" s="2" t="s">
        <v>925</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926</v>
      </c>
      <c r="D43" s="2" t="s">
        <v>927</v>
      </c>
      <c r="E43" s="2" t="s">
        <v>160</v>
      </c>
      <c r="F43" s="2" t="s">
        <v>161</v>
      </c>
      <c r="G43" s="2" t="s">
        <v>928</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929</v>
      </c>
      <c r="D45" s="2" t="s">
        <v>878</v>
      </c>
      <c r="E45" s="2" t="s">
        <v>169</v>
      </c>
      <c r="F45" s="2" t="s">
        <v>170</v>
      </c>
      <c r="G45" s="2" t="s">
        <v>171</v>
      </c>
    </row>
    <row r="46" spans="1:7" ht="120" x14ac:dyDescent="0.25">
      <c r="A46" s="2" t="s">
        <v>172</v>
      </c>
      <c r="B46" s="2" t="s">
        <v>8</v>
      </c>
      <c r="C46" s="1" t="s">
        <v>930</v>
      </c>
      <c r="D46" s="2" t="s">
        <v>878</v>
      </c>
      <c r="E46" s="2" t="s">
        <v>173</v>
      </c>
      <c r="F46" s="2" t="s">
        <v>174</v>
      </c>
      <c r="G46" s="2" t="s">
        <v>175</v>
      </c>
    </row>
    <row r="47" spans="1:7" ht="270" x14ac:dyDescent="0.25">
      <c r="A47" s="2" t="s">
        <v>176</v>
      </c>
      <c r="B47" s="2" t="s">
        <v>8</v>
      </c>
      <c r="C47" s="1" t="s">
        <v>931</v>
      </c>
      <c r="D47" s="2" t="s">
        <v>868</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932</v>
      </c>
      <c r="D50" s="2" t="s">
        <v>933</v>
      </c>
      <c r="E50" s="2" t="s">
        <v>934</v>
      </c>
      <c r="F50" s="2" t="s">
        <v>193</v>
      </c>
      <c r="G50" s="2" t="s">
        <v>194</v>
      </c>
    </row>
    <row r="51" spans="1:7" ht="135" x14ac:dyDescent="0.25">
      <c r="A51" s="2" t="s">
        <v>195</v>
      </c>
      <c r="B51" s="2" t="s">
        <v>8</v>
      </c>
      <c r="C51" s="1" t="s">
        <v>935</v>
      </c>
      <c r="D51" s="2" t="s">
        <v>878</v>
      </c>
      <c r="E51" s="2" t="s">
        <v>196</v>
      </c>
      <c r="F51" s="2" t="s">
        <v>197</v>
      </c>
      <c r="G51" s="2" t="s">
        <v>198</v>
      </c>
    </row>
    <row r="52" spans="1:7" ht="120" x14ac:dyDescent="0.25">
      <c r="A52" s="2" t="s">
        <v>199</v>
      </c>
      <c r="B52" s="2" t="s">
        <v>8</v>
      </c>
      <c r="C52" s="1" t="s">
        <v>936</v>
      </c>
      <c r="D52" s="2" t="s">
        <v>878</v>
      </c>
      <c r="E52" s="2" t="s">
        <v>200</v>
      </c>
      <c r="F52" s="2" t="s">
        <v>201</v>
      </c>
      <c r="G52" s="2" t="s">
        <v>202</v>
      </c>
    </row>
    <row r="53" spans="1:7" ht="135" x14ac:dyDescent="0.25">
      <c r="A53" s="2" t="s">
        <v>203</v>
      </c>
      <c r="B53" s="2" t="s">
        <v>8</v>
      </c>
      <c r="C53" s="1" t="s">
        <v>937</v>
      </c>
      <c r="D53" s="2" t="s">
        <v>927</v>
      </c>
      <c r="E53" s="2" t="s">
        <v>204</v>
      </c>
      <c r="F53" s="2" t="s">
        <v>205</v>
      </c>
      <c r="G53" s="2" t="s">
        <v>206</v>
      </c>
    </row>
    <row r="54" spans="1:7" ht="270" x14ac:dyDescent="0.25">
      <c r="A54" s="2" t="s">
        <v>207</v>
      </c>
      <c r="B54" s="2" t="s">
        <v>8</v>
      </c>
      <c r="C54" s="1" t="s">
        <v>938</v>
      </c>
      <c r="D54" s="2" t="s">
        <v>868</v>
      </c>
      <c r="E54" s="2" t="s">
        <v>208</v>
      </c>
      <c r="F54" s="2" t="s">
        <v>209</v>
      </c>
      <c r="G54" s="2" t="s">
        <v>210</v>
      </c>
    </row>
    <row r="55" spans="1:7" ht="270" x14ac:dyDescent="0.25">
      <c r="A55" s="2" t="s">
        <v>211</v>
      </c>
      <c r="B55" s="2" t="s">
        <v>8</v>
      </c>
      <c r="C55" s="1" t="s">
        <v>939</v>
      </c>
      <c r="D55" s="2" t="s">
        <v>868</v>
      </c>
      <c r="E55" s="2" t="s">
        <v>212</v>
      </c>
      <c r="F55" s="2" t="s">
        <v>213</v>
      </c>
      <c r="G55" s="2" t="s">
        <v>214</v>
      </c>
    </row>
    <row r="56" spans="1:7" ht="270" x14ac:dyDescent="0.25">
      <c r="A56" s="2" t="s">
        <v>215</v>
      </c>
      <c r="B56" s="2" t="s">
        <v>8</v>
      </c>
      <c r="C56" s="1" t="s">
        <v>940</v>
      </c>
      <c r="D56" s="2" t="s">
        <v>868</v>
      </c>
      <c r="E56" s="2" t="s">
        <v>216</v>
      </c>
      <c r="F56" s="2" t="s">
        <v>217</v>
      </c>
      <c r="G56" s="2" t="s">
        <v>218</v>
      </c>
    </row>
    <row r="57" spans="1:7" ht="270" x14ac:dyDescent="0.25">
      <c r="A57" s="2" t="s">
        <v>219</v>
      </c>
      <c r="B57" s="2" t="s">
        <v>8</v>
      </c>
      <c r="C57" s="1" t="s">
        <v>941</v>
      </c>
      <c r="D57" s="2" t="s">
        <v>868</v>
      </c>
      <c r="E57" s="2" t="s">
        <v>220</v>
      </c>
      <c r="F57" s="2" t="s">
        <v>221</v>
      </c>
      <c r="G57" s="2" t="s">
        <v>222</v>
      </c>
    </row>
    <row r="58" spans="1:7" ht="135" x14ac:dyDescent="0.25">
      <c r="A58" s="2" t="s">
        <v>223</v>
      </c>
      <c r="B58" s="2" t="s">
        <v>8</v>
      </c>
      <c r="C58" s="1" t="s">
        <v>224</v>
      </c>
      <c r="D58" s="2" t="s">
        <v>225</v>
      </c>
      <c r="E58" s="2" t="s">
        <v>226</v>
      </c>
      <c r="F58" s="2" t="s">
        <v>227</v>
      </c>
      <c r="G58" s="2" t="s">
        <v>942</v>
      </c>
    </row>
    <row r="59" spans="1:7" ht="165" x14ac:dyDescent="0.25">
      <c r="A59" s="2" t="s">
        <v>228</v>
      </c>
      <c r="B59" s="2" t="s">
        <v>8</v>
      </c>
      <c r="C59" s="1" t="s">
        <v>943</v>
      </c>
      <c r="D59" s="2" t="s">
        <v>944</v>
      </c>
      <c r="E59" s="2" t="s">
        <v>229</v>
      </c>
      <c r="F59" s="2" t="s">
        <v>230</v>
      </c>
      <c r="G59" s="2" t="s">
        <v>945</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946</v>
      </c>
      <c r="D61" s="2" t="s">
        <v>947</v>
      </c>
      <c r="E61" s="2" t="s">
        <v>238</v>
      </c>
      <c r="F61" s="2" t="s">
        <v>239</v>
      </c>
      <c r="G61" s="2" t="s">
        <v>948</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949</v>
      </c>
      <c r="D63" s="2" t="s">
        <v>910</v>
      </c>
      <c r="E63" s="2" t="s">
        <v>950</v>
      </c>
      <c r="F63" s="2" t="s">
        <v>247</v>
      </c>
      <c r="G63" s="2" t="s">
        <v>951</v>
      </c>
    </row>
    <row r="64" spans="1:7" ht="150" x14ac:dyDescent="0.25">
      <c r="A64" s="2" t="s">
        <v>248</v>
      </c>
      <c r="B64" s="2" t="s">
        <v>8</v>
      </c>
      <c r="C64" s="1" t="s">
        <v>952</v>
      </c>
      <c r="D64" s="2" t="s">
        <v>910</v>
      </c>
      <c r="E64" s="2" t="s">
        <v>953</v>
      </c>
      <c r="F64" s="2" t="s">
        <v>249</v>
      </c>
      <c r="G64" s="2" t="s">
        <v>954</v>
      </c>
    </row>
    <row r="65" spans="1:7" ht="270" x14ac:dyDescent="0.25">
      <c r="A65" s="2" t="s">
        <v>250</v>
      </c>
      <c r="B65" s="2" t="s">
        <v>8</v>
      </c>
      <c r="C65" s="1" t="s">
        <v>955</v>
      </c>
      <c r="D65" s="2" t="s">
        <v>868</v>
      </c>
      <c r="E65" s="2" t="s">
        <v>251</v>
      </c>
      <c r="F65" s="2" t="s">
        <v>252</v>
      </c>
      <c r="G65" s="2" t="s">
        <v>253</v>
      </c>
    </row>
    <row r="66" spans="1:7" ht="270" x14ac:dyDescent="0.25">
      <c r="A66" s="2" t="s">
        <v>254</v>
      </c>
      <c r="B66" s="2" t="s">
        <v>8</v>
      </c>
      <c r="C66" s="1" t="s">
        <v>956</v>
      </c>
      <c r="D66" s="2" t="s">
        <v>868</v>
      </c>
      <c r="E66" s="2" t="s">
        <v>255</v>
      </c>
      <c r="F66" s="2" t="s">
        <v>256</v>
      </c>
      <c r="G66" s="2" t="s">
        <v>257</v>
      </c>
    </row>
    <row r="67" spans="1:7" ht="150" x14ac:dyDescent="0.25">
      <c r="A67" s="2" t="s">
        <v>258</v>
      </c>
      <c r="B67" s="2" t="s">
        <v>8</v>
      </c>
      <c r="C67" s="1" t="s">
        <v>957</v>
      </c>
      <c r="D67" s="2" t="s">
        <v>910</v>
      </c>
      <c r="E67" s="2" t="s">
        <v>259</v>
      </c>
      <c r="F67" s="2" t="s">
        <v>260</v>
      </c>
      <c r="G67" s="2" t="s">
        <v>958</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959</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375" x14ac:dyDescent="0.25">
      <c r="A104" s="2" t="s">
        <v>467</v>
      </c>
      <c r="B104" s="2" t="s">
        <v>8</v>
      </c>
      <c r="C104" s="1" t="s">
        <v>468</v>
      </c>
      <c r="D104" s="2"/>
      <c r="E104" s="2" t="s">
        <v>469</v>
      </c>
      <c r="F104" s="2" t="s">
        <v>470</v>
      </c>
      <c r="G104" s="2" t="s">
        <v>471</v>
      </c>
    </row>
    <row r="105" spans="1:7" ht="409.5" x14ac:dyDescent="0.25">
      <c r="A105" s="2" t="s">
        <v>472</v>
      </c>
      <c r="B105" s="2" t="s">
        <v>8</v>
      </c>
      <c r="C105" s="1" t="s">
        <v>473</v>
      </c>
      <c r="D105" s="2" t="s">
        <v>474</v>
      </c>
      <c r="E105" s="2" t="s">
        <v>475</v>
      </c>
      <c r="F105" s="2" t="s">
        <v>476</v>
      </c>
      <c r="G105" s="2" t="s">
        <v>477</v>
      </c>
    </row>
    <row r="106" spans="1:7" ht="409.5" x14ac:dyDescent="0.25">
      <c r="A106" s="2" t="s">
        <v>478</v>
      </c>
      <c r="B106" s="2" t="s">
        <v>8</v>
      </c>
      <c r="C106" s="1" t="s">
        <v>479</v>
      </c>
      <c r="D106" s="2" t="s">
        <v>480</v>
      </c>
      <c r="E106" s="2" t="s">
        <v>481</v>
      </c>
      <c r="F106" s="2" t="s">
        <v>482</v>
      </c>
      <c r="G106" s="2" t="s">
        <v>483</v>
      </c>
    </row>
    <row r="107" spans="1:7" ht="285" x14ac:dyDescent="0.25">
      <c r="A107" s="2" t="s">
        <v>484</v>
      </c>
      <c r="B107" s="2" t="s">
        <v>8</v>
      </c>
      <c r="C107" s="1" t="s">
        <v>485</v>
      </c>
      <c r="D107" s="2" t="s">
        <v>486</v>
      </c>
      <c r="E107" s="2" t="s">
        <v>487</v>
      </c>
      <c r="F107" s="2" t="s">
        <v>488</v>
      </c>
      <c r="G107" s="2" t="s">
        <v>960</v>
      </c>
    </row>
    <row r="108" spans="1:7" ht="330" x14ac:dyDescent="0.25">
      <c r="A108" s="2" t="s">
        <v>489</v>
      </c>
      <c r="B108" s="2" t="s">
        <v>8</v>
      </c>
      <c r="C108" s="1" t="s">
        <v>490</v>
      </c>
      <c r="D108" s="2" t="s">
        <v>491</v>
      </c>
      <c r="E108" s="2" t="s">
        <v>492</v>
      </c>
      <c r="F108" s="2" t="s">
        <v>493</v>
      </c>
      <c r="G108" s="2" t="s">
        <v>494</v>
      </c>
    </row>
    <row r="109" spans="1:7" ht="285" x14ac:dyDescent="0.25">
      <c r="A109" s="2" t="s">
        <v>495</v>
      </c>
      <c r="B109" s="2" t="s">
        <v>8</v>
      </c>
      <c r="C109" s="1" t="s">
        <v>496</v>
      </c>
      <c r="D109" s="2" t="s">
        <v>497</v>
      </c>
      <c r="E109" s="2" t="s">
        <v>498</v>
      </c>
      <c r="F109" s="2" t="s">
        <v>499</v>
      </c>
      <c r="G109" s="2" t="s">
        <v>961</v>
      </c>
    </row>
    <row r="110" spans="1:7" ht="180" x14ac:dyDescent="0.25">
      <c r="A110" s="2" t="s">
        <v>500</v>
      </c>
      <c r="B110" s="2" t="s">
        <v>8</v>
      </c>
      <c r="C110" s="1" t="s">
        <v>501</v>
      </c>
      <c r="D110" s="2" t="s">
        <v>502</v>
      </c>
      <c r="E110" s="2" t="s">
        <v>503</v>
      </c>
      <c r="F110" s="2" t="s">
        <v>504</v>
      </c>
      <c r="G110" s="2" t="s">
        <v>505</v>
      </c>
    </row>
    <row r="111" spans="1:7" ht="135" x14ac:dyDescent="0.25">
      <c r="A111" s="2" t="s">
        <v>506</v>
      </c>
      <c r="B111" s="2" t="s">
        <v>8</v>
      </c>
      <c r="C111" s="1" t="s">
        <v>507</v>
      </c>
      <c r="D111" s="2" t="s">
        <v>508</v>
      </c>
      <c r="E111" s="2" t="s">
        <v>509</v>
      </c>
      <c r="F111" s="2" t="s">
        <v>510</v>
      </c>
      <c r="G111" s="2" t="s">
        <v>511</v>
      </c>
    </row>
    <row r="112" spans="1:7" ht="165" x14ac:dyDescent="0.25">
      <c r="A112" s="2" t="s">
        <v>512</v>
      </c>
      <c r="B112" s="2" t="s">
        <v>513</v>
      </c>
      <c r="C112" s="1" t="s">
        <v>514</v>
      </c>
      <c r="D112" s="2"/>
      <c r="E112" s="2" t="s">
        <v>515</v>
      </c>
      <c r="F112" s="2" t="s">
        <v>516</v>
      </c>
      <c r="G112" s="2" t="s">
        <v>517</v>
      </c>
    </row>
    <row r="113" spans="1:7" ht="345" x14ac:dyDescent="0.25">
      <c r="A113" s="2" t="s">
        <v>518</v>
      </c>
      <c r="B113" s="2" t="s">
        <v>513</v>
      </c>
      <c r="C113" s="1" t="s">
        <v>519</v>
      </c>
      <c r="D113" s="2"/>
      <c r="E113" s="2" t="s">
        <v>520</v>
      </c>
      <c r="F113" s="2" t="s">
        <v>521</v>
      </c>
      <c r="G113" s="2" t="s">
        <v>962</v>
      </c>
    </row>
    <row r="114" spans="1:7" ht="135" x14ac:dyDescent="0.25">
      <c r="A114" s="2" t="s">
        <v>522</v>
      </c>
      <c r="B114" s="2" t="s">
        <v>513</v>
      </c>
      <c r="C114" s="1" t="s">
        <v>523</v>
      </c>
      <c r="D114" s="2"/>
      <c r="E114" s="2" t="s">
        <v>524</v>
      </c>
      <c r="F114" s="2" t="s">
        <v>525</v>
      </c>
      <c r="G114" s="2" t="s">
        <v>963</v>
      </c>
    </row>
    <row r="115" spans="1:7" ht="409.5" x14ac:dyDescent="0.25">
      <c r="A115" s="2" t="s">
        <v>964</v>
      </c>
      <c r="B115" s="2" t="s">
        <v>513</v>
      </c>
      <c r="C115" s="1" t="s">
        <v>1009</v>
      </c>
      <c r="D115" s="2"/>
      <c r="E115" s="2" t="s">
        <v>1010</v>
      </c>
      <c r="F115" s="2" t="s">
        <v>526</v>
      </c>
      <c r="G115" s="2" t="s">
        <v>1011</v>
      </c>
    </row>
    <row r="116" spans="1:7" ht="375" x14ac:dyDescent="0.25">
      <c r="A116" s="2" t="s">
        <v>527</v>
      </c>
      <c r="B116" s="2" t="s">
        <v>513</v>
      </c>
      <c r="C116" s="1" t="s">
        <v>1012</v>
      </c>
      <c r="D116" s="2"/>
      <c r="E116" s="2" t="s">
        <v>1013</v>
      </c>
      <c r="F116" s="2" t="s">
        <v>528</v>
      </c>
      <c r="G116" s="2" t="s">
        <v>965</v>
      </c>
    </row>
    <row r="117" spans="1:7" ht="409.5" x14ac:dyDescent="0.25">
      <c r="A117" s="2" t="s">
        <v>529</v>
      </c>
      <c r="B117" s="2" t="s">
        <v>513</v>
      </c>
      <c r="C117" s="1" t="s">
        <v>1014</v>
      </c>
      <c r="D117" s="2"/>
      <c r="E117" s="2" t="s">
        <v>1015</v>
      </c>
      <c r="F117" s="2" t="s">
        <v>530</v>
      </c>
      <c r="G117" s="2" t="s">
        <v>966</v>
      </c>
    </row>
    <row r="118" spans="1:7" ht="255" x14ac:dyDescent="0.25">
      <c r="A118" s="2" t="s">
        <v>531</v>
      </c>
      <c r="B118" s="2" t="s">
        <v>513</v>
      </c>
      <c r="C118" s="1" t="s">
        <v>532</v>
      </c>
      <c r="D118" s="2"/>
      <c r="E118" s="2" t="s">
        <v>533</v>
      </c>
      <c r="F118" s="2" t="s">
        <v>534</v>
      </c>
      <c r="G118" s="2" t="s">
        <v>535</v>
      </c>
    </row>
    <row r="119" spans="1:7" ht="360" x14ac:dyDescent="0.25">
      <c r="A119" s="2" t="s">
        <v>536</v>
      </c>
      <c r="B119" s="2" t="s">
        <v>513</v>
      </c>
      <c r="C119" s="1" t="s">
        <v>537</v>
      </c>
      <c r="D119" s="2"/>
      <c r="E119" s="2" t="s">
        <v>538</v>
      </c>
      <c r="F119" s="2" t="s">
        <v>539</v>
      </c>
      <c r="G119" s="2" t="s">
        <v>540</v>
      </c>
    </row>
    <row r="120" spans="1:7" ht="390" x14ac:dyDescent="0.25">
      <c r="A120" s="2" t="s">
        <v>541</v>
      </c>
      <c r="B120" s="2" t="s">
        <v>513</v>
      </c>
      <c r="C120" s="1" t="s">
        <v>542</v>
      </c>
      <c r="D120" s="2"/>
      <c r="E120" s="2" t="s">
        <v>543</v>
      </c>
      <c r="F120" s="2" t="s">
        <v>544</v>
      </c>
      <c r="G120" s="2" t="s">
        <v>967</v>
      </c>
    </row>
    <row r="121" spans="1:7" ht="330" x14ac:dyDescent="0.25">
      <c r="A121" s="2" t="s">
        <v>545</v>
      </c>
      <c r="B121" s="2" t="s">
        <v>513</v>
      </c>
      <c r="C121" s="1" t="s">
        <v>546</v>
      </c>
      <c r="D121" s="2"/>
      <c r="E121" s="2" t="s">
        <v>547</v>
      </c>
      <c r="F121" s="2" t="s">
        <v>548</v>
      </c>
      <c r="G121" s="2" t="s">
        <v>968</v>
      </c>
    </row>
    <row r="122" spans="1:7" ht="405" x14ac:dyDescent="0.25">
      <c r="A122" s="2" t="s">
        <v>969</v>
      </c>
      <c r="B122" s="2" t="s">
        <v>513</v>
      </c>
      <c r="C122" s="1" t="s">
        <v>549</v>
      </c>
      <c r="D122" s="2"/>
      <c r="E122" s="2" t="s">
        <v>550</v>
      </c>
      <c r="F122" s="2" t="s">
        <v>551</v>
      </c>
      <c r="G122" s="2" t="s">
        <v>970</v>
      </c>
    </row>
    <row r="123" spans="1:7" ht="405" x14ac:dyDescent="0.25">
      <c r="A123" s="2" t="s">
        <v>971</v>
      </c>
      <c r="B123" s="2" t="s">
        <v>513</v>
      </c>
      <c r="C123" s="1" t="s">
        <v>972</v>
      </c>
      <c r="D123" s="2"/>
      <c r="E123" s="2" t="s">
        <v>973</v>
      </c>
      <c r="F123" s="2" t="s">
        <v>552</v>
      </c>
      <c r="G123" s="2" t="s">
        <v>974</v>
      </c>
    </row>
    <row r="124" spans="1:7" ht="409.5" x14ac:dyDescent="0.25">
      <c r="A124" s="2" t="s">
        <v>553</v>
      </c>
      <c r="B124" s="2" t="s">
        <v>513</v>
      </c>
      <c r="C124" s="1" t="s">
        <v>975</v>
      </c>
      <c r="D124" s="2"/>
      <c r="E124" s="2" t="s">
        <v>976</v>
      </c>
      <c r="F124" s="2" t="s">
        <v>554</v>
      </c>
      <c r="G124" s="2" t="s">
        <v>977</v>
      </c>
    </row>
    <row r="125" spans="1:7" ht="409.5" x14ac:dyDescent="0.25">
      <c r="A125" s="2" t="s">
        <v>555</v>
      </c>
      <c r="B125" s="2" t="s">
        <v>513</v>
      </c>
      <c r="C125" s="1" t="s">
        <v>556</v>
      </c>
      <c r="D125" s="2"/>
      <c r="E125" s="2" t="s">
        <v>557</v>
      </c>
      <c r="F125" s="2" t="s">
        <v>558</v>
      </c>
      <c r="G125" s="2" t="s">
        <v>559</v>
      </c>
    </row>
    <row r="126" spans="1:7" ht="315" x14ac:dyDescent="0.25">
      <c r="A126" s="2" t="s">
        <v>560</v>
      </c>
      <c r="B126" s="2" t="s">
        <v>513</v>
      </c>
      <c r="C126" s="1" t="s">
        <v>561</v>
      </c>
      <c r="D126" s="2"/>
      <c r="E126" s="2" t="s">
        <v>562</v>
      </c>
      <c r="F126" s="2" t="s">
        <v>563</v>
      </c>
      <c r="G126" s="2" t="s">
        <v>564</v>
      </c>
    </row>
    <row r="127" spans="1:7" ht="255" x14ac:dyDescent="0.25">
      <c r="A127" s="2" t="s">
        <v>565</v>
      </c>
      <c r="B127" s="2" t="s">
        <v>513</v>
      </c>
      <c r="C127" s="1" t="s">
        <v>566</v>
      </c>
      <c r="D127" s="2"/>
      <c r="E127" s="2" t="s">
        <v>567</v>
      </c>
      <c r="F127" s="2" t="s">
        <v>568</v>
      </c>
      <c r="G127" s="2" t="s">
        <v>569</v>
      </c>
    </row>
    <row r="128" spans="1:7" ht="225" x14ac:dyDescent="0.25">
      <c r="A128" s="2" t="s">
        <v>978</v>
      </c>
      <c r="B128" s="2" t="s">
        <v>8</v>
      </c>
      <c r="C128" s="1" t="s">
        <v>979</v>
      </c>
      <c r="D128" s="2" t="s">
        <v>980</v>
      </c>
      <c r="E128" s="2" t="s">
        <v>981</v>
      </c>
      <c r="F128" s="2" t="s">
        <v>982</v>
      </c>
      <c r="G128" s="2" t="s">
        <v>983</v>
      </c>
    </row>
    <row r="129" spans="1:7" ht="60" x14ac:dyDescent="0.25">
      <c r="A129" s="2" t="s">
        <v>984</v>
      </c>
      <c r="B129" s="2" t="s">
        <v>8</v>
      </c>
      <c r="C129" s="1" t="s">
        <v>985</v>
      </c>
      <c r="D129" s="2" t="s">
        <v>986</v>
      </c>
      <c r="E129" s="2" t="s">
        <v>987</v>
      </c>
      <c r="F129" s="2" t="s">
        <v>988</v>
      </c>
      <c r="G129" s="2" t="s">
        <v>989</v>
      </c>
    </row>
    <row r="130" spans="1:7" ht="60" x14ac:dyDescent="0.25">
      <c r="A130" s="2" t="s">
        <v>990</v>
      </c>
      <c r="B130" s="2" t="s">
        <v>8</v>
      </c>
      <c r="C130" s="1" t="s">
        <v>991</v>
      </c>
      <c r="D130" s="2" t="s">
        <v>992</v>
      </c>
      <c r="E130" s="2" t="s">
        <v>993</v>
      </c>
      <c r="F130" s="2" t="s">
        <v>994</v>
      </c>
      <c r="G130" s="2" t="s">
        <v>995</v>
      </c>
    </row>
    <row r="131" spans="1:7" ht="60" x14ac:dyDescent="0.25">
      <c r="A131" s="2" t="s">
        <v>996</v>
      </c>
      <c r="B131" s="2" t="s">
        <v>8</v>
      </c>
      <c r="C131" s="1" t="s">
        <v>997</v>
      </c>
      <c r="D131" s="2" t="s">
        <v>998</v>
      </c>
      <c r="E131" s="2" t="s">
        <v>999</v>
      </c>
      <c r="F131" s="2" t="s">
        <v>1000</v>
      </c>
      <c r="G131" s="2" t="s">
        <v>1001</v>
      </c>
    </row>
    <row r="132" spans="1:7" ht="60" x14ac:dyDescent="0.25">
      <c r="A132" s="2" t="s">
        <v>1002</v>
      </c>
      <c r="B132" s="2" t="s">
        <v>8</v>
      </c>
      <c r="C132" s="1" t="s">
        <v>1003</v>
      </c>
      <c r="D132" s="2" t="s">
        <v>1004</v>
      </c>
      <c r="E132" s="2" t="s">
        <v>1005</v>
      </c>
      <c r="F132" s="2" t="s">
        <v>1006</v>
      </c>
      <c r="G132" s="2" t="s">
        <v>1007</v>
      </c>
    </row>
    <row r="133" spans="1:7" ht="315" x14ac:dyDescent="0.25">
      <c r="A133" s="2" t="s">
        <v>1026</v>
      </c>
      <c r="B133" s="2" t="s">
        <v>8</v>
      </c>
      <c r="C133" s="1" t="s">
        <v>1027</v>
      </c>
      <c r="D133" s="2" t="s">
        <v>1028</v>
      </c>
      <c r="E133" s="2" t="s">
        <v>1029</v>
      </c>
      <c r="F133" s="2" t="s">
        <v>1030</v>
      </c>
      <c r="G133" s="2" t="s">
        <v>1031</v>
      </c>
    </row>
    <row r="134" spans="1:7" ht="360" x14ac:dyDescent="0.25">
      <c r="A134" s="2" t="s">
        <v>1032</v>
      </c>
      <c r="B134" s="2" t="s">
        <v>8</v>
      </c>
      <c r="C134" s="1" t="s">
        <v>1033</v>
      </c>
      <c r="D134" s="2" t="s">
        <v>1034</v>
      </c>
      <c r="E134" s="2" t="s">
        <v>1035</v>
      </c>
      <c r="F134" s="2" t="s">
        <v>1036</v>
      </c>
      <c r="G134" s="2" t="s">
        <v>1037</v>
      </c>
    </row>
    <row r="135" spans="1:7" ht="409.5" x14ac:dyDescent="0.25">
      <c r="A135" s="2" t="s">
        <v>1038</v>
      </c>
      <c r="B135" s="2" t="s">
        <v>8</v>
      </c>
      <c r="C135" s="1" t="s">
        <v>1039</v>
      </c>
      <c r="D135" s="2" t="s">
        <v>1040</v>
      </c>
      <c r="E135" s="2" t="s">
        <v>1041</v>
      </c>
      <c r="F135" s="2" t="s">
        <v>1042</v>
      </c>
      <c r="G135" s="2" t="s">
        <v>1043</v>
      </c>
    </row>
    <row r="136" spans="1:7" ht="360" x14ac:dyDescent="0.25">
      <c r="A136" s="2" t="s">
        <v>1044</v>
      </c>
      <c r="B136" s="2" t="s">
        <v>8</v>
      </c>
      <c r="C136" s="1" t="s">
        <v>1045</v>
      </c>
      <c r="D136" s="2" t="s">
        <v>1046</v>
      </c>
      <c r="E136" s="2" t="s">
        <v>1047</v>
      </c>
      <c r="F136" s="2" t="s">
        <v>1048</v>
      </c>
      <c r="G136" s="2" t="s">
        <v>1049</v>
      </c>
    </row>
    <row r="137" spans="1:7" ht="405" x14ac:dyDescent="0.25">
      <c r="A137" s="2" t="s">
        <v>1050</v>
      </c>
      <c r="B137" s="2" t="s">
        <v>8</v>
      </c>
      <c r="C137" s="1" t="s">
        <v>1051</v>
      </c>
      <c r="D137" s="2" t="s">
        <v>1052</v>
      </c>
      <c r="E137" s="2" t="s">
        <v>1053</v>
      </c>
      <c r="F137" s="2" t="s">
        <v>1054</v>
      </c>
      <c r="G137" s="2" t="s">
        <v>1055</v>
      </c>
    </row>
    <row r="138" spans="1:7" ht="330" x14ac:dyDescent="0.25">
      <c r="A138" s="2" t="s">
        <v>1056</v>
      </c>
      <c r="B138" s="2" t="s">
        <v>8</v>
      </c>
      <c r="C138" s="1" t="s">
        <v>1057</v>
      </c>
      <c r="D138" s="2" t="s">
        <v>1058</v>
      </c>
      <c r="E138" s="2" t="s">
        <v>1059</v>
      </c>
      <c r="F138" s="2" t="s">
        <v>1060</v>
      </c>
      <c r="G138" s="2" t="s">
        <v>1061</v>
      </c>
    </row>
    <row r="139" spans="1:7" ht="330" x14ac:dyDescent="0.25">
      <c r="A139" s="2" t="s">
        <v>1062</v>
      </c>
      <c r="B139" s="2" t="s">
        <v>8</v>
      </c>
      <c r="C139" s="1" t="s">
        <v>1063</v>
      </c>
      <c r="D139" s="2" t="s">
        <v>1064</v>
      </c>
      <c r="E139" s="2" t="s">
        <v>1065</v>
      </c>
      <c r="F139" s="2" t="s">
        <v>1066</v>
      </c>
      <c r="G139" s="2" t="s">
        <v>1067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Univariate</vt:lpstr>
      <vt:lpstr>Life Expectancy Data</vt:lpstr>
      <vt:lpstr>Version History</vt:lpstr>
      <vt:lpstr>LAMBDA_functions</vt:lpstr>
      <vt:lpstr>Univariate!UV_BETA_S1</vt:lpstr>
      <vt:lpstr>Univariate!UV_BETA_S2</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2026-08-04T02:30:25Z</dcterms:modified>
</cp:coreProperties>
</file>