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4F3A8D71-5D3A-4497-A198-39AF07B34A0B}" xr6:coauthVersionLast="47" xr6:coauthVersionMax="47" xr10:uidLastSave="{00000000-0000-0000-0000-000000000000}"/>
  <bookViews>
    <workbookView xWindow="-120" yWindow="-120" windowWidth="29040" windowHeight="15720" activeTab="6"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Univariate!$AD$8:$AW$27</definedName>
    <definedName name="UV_WB_S2" localSheetId="6">Univariate!$AZ$8:$BS$27</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I6" i="8" l="1"/>
  <c r="N3" i="8" a="1"/>
  <c r="N3" i="8" s="1"/>
  <c r="K3" i="8" a="1"/>
  <c r="K3" i="8" s="1"/>
  <c r="H3" i="8" a="1"/>
  <c r="H3" i="8" s="1"/>
  <c r="J5" i="8" a="1"/>
  <c r="J5" i="8" s="1"/>
  <c r="E15" i="8" a="1"/>
  <c r="E15" i="8" s="1"/>
  <c r="E14" i="8"/>
  <c r="E13" i="8" a="1"/>
  <c r="E13" i="8" s="1"/>
  <c r="E12" i="8" a="1"/>
  <c r="E12" i="8" s="1"/>
  <c r="E11" i="8"/>
  <c r="E10" i="8"/>
  <c r="W9" i="8"/>
  <c r="U9" i="8"/>
  <c r="S9" i="8"/>
  <c r="X9" i="8" s="1" a="1"/>
  <c r="X9" i="8" s="1"/>
  <c r="E9" i="8"/>
  <c r="AC8" i="8" a="1"/>
  <c r="W8" i="8"/>
  <c r="U8" i="8"/>
  <c r="X8" i="8" s="1" a="1"/>
  <c r="X8" i="8" s="1"/>
  <c r="S8" i="8"/>
  <c r="E8" i="8"/>
  <c r="AY7" i="8" a="1"/>
  <c r="AY7" i="8" s="1"/>
  <c r="AD7" i="8" a="1"/>
  <c r="AJ5" i="8" s="1" a="1"/>
  <c r="AJ5" i="8" s="1"/>
  <c r="AC7" i="8" a="1"/>
  <c r="AC7" i="8" s="1"/>
  <c r="X7" i="8" a="1"/>
  <c r="X7" i="8" s="1"/>
  <c r="S7" i="8"/>
  <c r="E7" i="8"/>
  <c r="AH6" i="8"/>
  <c r="U6" i="8" a="1"/>
  <c r="U6" i="8" s="1"/>
  <c r="S6" i="8" a="1"/>
  <c r="S6" i="8" s="1"/>
  <c r="X6" i="8" s="1" a="1"/>
  <c r="X6" i="8" s="1"/>
  <c r="E6" i="8"/>
  <c r="AY5" i="8" a="1"/>
  <c r="AY5" i="8" s="1"/>
  <c r="AC5" i="8" a="1"/>
  <c r="AC5" i="8" s="1"/>
  <c r="X5" i="8" a="1"/>
  <c r="X5" i="8" s="1"/>
  <c r="U5" i="8"/>
  <c r="S5" i="8"/>
  <c r="M5" i="8" a="1"/>
  <c r="G5" i="8" a="1"/>
  <c r="G5" i="8" s="1"/>
  <c r="E5" i="8"/>
  <c r="E4" i="8"/>
  <c r="B4" i="8" a="1"/>
  <c r="B4" i="8"/>
  <c r="A4" i="8" a="1"/>
  <c r="A4" i="8"/>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7" a="1"/>
  <c r="V30" i="7"/>
  <c r="V29" i="7" a="1"/>
  <c r="V29" i="7"/>
  <c r="V28" i="7" a="1"/>
  <c r="V28" i="7"/>
  <c r="V27" i="7" a="1"/>
  <c r="V27" i="7"/>
  <c r="V26" i="7" a="1"/>
  <c r="V26" i="7"/>
  <c r="V25" i="7" a="1"/>
  <c r="V25" i="7"/>
  <c r="V24" i="7" a="1"/>
  <c r="V24" i="7"/>
  <c r="V23" i="7" a="1"/>
  <c r="V23" i="7"/>
  <c r="V22" i="7" a="1"/>
  <c r="V22" i="7"/>
  <c r="V21" i="7" a="1"/>
  <c r="V21" i="7"/>
  <c r="S21" i="7" a="1"/>
  <c r="S21" i="7"/>
  <c r="R21" i="7" a="1"/>
  <c r="R21" i="7"/>
  <c r="Q21" i="7" a="1"/>
  <c r="Q21" i="7"/>
  <c r="P21" i="7" a="1"/>
  <c r="P21" i="7"/>
  <c r="O21" i="7" a="1"/>
  <c r="O21" i="7"/>
  <c r="N21" i="7" a="1"/>
  <c r="N21" i="7"/>
  <c r="M21" i="7" a="1"/>
  <c r="M21" i="7"/>
  <c r="L21" i="7" a="1"/>
  <c r="L21" i="7" s="1"/>
  <c r="V20" i="7" a="1"/>
  <c r="V20" i="7"/>
  <c r="V19" i="7" a="1"/>
  <c r="V19" i="7"/>
  <c r="V18" i="7" a="1"/>
  <c r="V18" i="7"/>
  <c r="V17" i="7" a="1"/>
  <c r="V17" i="7"/>
  <c r="N17" i="7" a="1"/>
  <c r="N17" i="7"/>
  <c r="M17" i="7" a="1"/>
  <c r="M17" i="7"/>
  <c r="V16" i="7" a="1"/>
  <c r="V16" i="7"/>
  <c r="O16" i="7" a="1"/>
  <c r="O16" i="7"/>
  <c r="N16" i="7" a="1"/>
  <c r="N16" i="7"/>
  <c r="M16" i="7" a="1"/>
  <c r="M16" i="7"/>
  <c r="V15" i="7" a="1"/>
  <c r="V15" i="7"/>
  <c r="Q15" i="7" a="1"/>
  <c r="Q15" i="7"/>
  <c r="P15" i="7" a="1"/>
  <c r="P15" i="7"/>
  <c r="O15" i="7" a="1"/>
  <c r="O15" i="7"/>
  <c r="N15" i="7" a="1"/>
  <c r="N15" i="7"/>
  <c r="M15" i="7" a="1"/>
  <c r="M15" i="7"/>
  <c r="V14" i="7" a="1"/>
  <c r="V14" i="7"/>
  <c r="V13" i="7" a="1"/>
  <c r="V13" i="7"/>
  <c r="U13" i="7" a="1"/>
  <c r="U13" i="7" s="1"/>
  <c r="V12" i="7"/>
  <c r="P10" i="7" a="1"/>
  <c r="P10" i="7"/>
  <c r="P9" i="7" a="1"/>
  <c r="P9" i="7"/>
  <c r="P8" i="7" a="1"/>
  <c r="P8" i="7"/>
  <c r="M8" i="7" a="1"/>
  <c r="M8" i="7"/>
  <c r="P7" i="7" a="1"/>
  <c r="P7" i="7"/>
  <c r="M7" i="7" a="1"/>
  <c r="M7" i="7"/>
  <c r="P6" i="7" a="1"/>
  <c r="P6" i="7"/>
  <c r="M6" i="7" a="1"/>
  <c r="M6" i="7"/>
  <c r="P5" i="7" a="1"/>
  <c r="P5" i="7"/>
  <c r="M5" i="7" a="1"/>
  <c r="M5" i="7"/>
  <c r="P4" i="7" a="1"/>
  <c r="P4" i="7"/>
  <c r="M4" i="7" a="1"/>
  <c r="M4" i="7"/>
  <c r="AH3" i="7" a="1"/>
  <c r="AH3" i="7"/>
  <c r="AG3" i="7" a="1"/>
  <c r="AG3" i="7"/>
  <c r="AF3" i="7" a="1"/>
  <c r="AF3" i="7"/>
  <c r="AE3" i="7" a="1"/>
  <c r="AE3" i="7"/>
  <c r="AD3" i="7" a="1"/>
  <c r="AD3" i="7"/>
  <c r="AC3" i="7" a="1"/>
  <c r="AC3" i="7"/>
  <c r="AB3" i="7" a="1"/>
  <c r="AB3" i="7"/>
  <c r="AA3" i="7" a="1"/>
  <c r="AA3" i="7"/>
  <c r="Z3" i="7" a="1"/>
  <c r="Z3" i="7"/>
  <c r="Y3" i="7" a="1"/>
  <c r="Y3" i="7"/>
  <c r="X3" i="7" a="1"/>
  <c r="X3" i="7"/>
  <c r="V3" i="7" a="1"/>
  <c r="V3" i="7"/>
  <c r="J3" i="7" a="1"/>
  <c r="J3" i="7"/>
  <c r="I3" i="7" a="1"/>
  <c r="I3" i="7"/>
  <c r="H3" i="7" a="1"/>
  <c r="H3" i="7"/>
  <c r="G3" i="7" a="1"/>
  <c r="G3" i="7"/>
  <c r="F3" i="7" a="1"/>
  <c r="F3" i="7"/>
  <c r="E3" i="7" a="1"/>
  <c r="E3" i="7"/>
  <c r="D3" i="7" a="1"/>
  <c r="D3" i="7" s="1"/>
  <c r="A3" i="7" a="1"/>
  <c r="A3" i="7" s="1"/>
  <c r="AD7" i="8" l="1"/>
  <c r="AI5" i="8" s="1"/>
  <c r="BD6" i="8"/>
  <c r="BC6" i="8"/>
  <c r="AA8" i="8" a="1"/>
  <c r="AA8" i="8" s="1"/>
  <c r="Z8" i="8" a="1"/>
  <c r="Z8" i="8" s="1"/>
  <c r="N5" i="8" a="1"/>
  <c r="N5" i="8" s="1"/>
  <c r="AA7" i="8" a="1"/>
  <c r="AA7" i="8" s="1"/>
  <c r="Z7" i="8" a="1"/>
  <c r="Z7" i="8" s="1"/>
  <c r="AA9" i="8" a="1"/>
  <c r="AA9" i="8" s="1"/>
  <c r="Z9" i="8" a="1"/>
  <c r="Z9" i="8" s="1"/>
  <c r="AA5" i="8" a="1"/>
  <c r="AA5" i="8" s="1"/>
  <c r="Z5" i="8" a="1"/>
  <c r="Z5" i="8" s="1"/>
  <c r="AA6" i="8" a="1"/>
  <c r="AA6" i="8" s="1"/>
  <c r="Z6" i="8" a="1"/>
  <c r="Z6" i="8" s="1"/>
  <c r="M5" i="8"/>
  <c r="H5" i="8" a="1"/>
  <c r="H5" i="8" s="1"/>
  <c r="AC8" i="8"/>
  <c r="K5" i="8" a="1"/>
  <c r="K5" i="8" s="1"/>
  <c r="AY8" i="8" l="1" a="1"/>
  <c r="AY8" i="8" s="1"/>
  <c r="BD5" i="8"/>
  <c r="BC5" i="8"/>
  <c r="AZ7" i="8" l="1" a="1"/>
  <c r="AZ7" i="8" s="1"/>
  <c r="BE5" i="8" a="1"/>
  <c r="BE5" i="8" l="1"/>
  <c r="S10" i="8" s="1"/>
  <c r="X10" i="8" s="1" a="1"/>
  <c r="X10" i="8" s="1"/>
  <c r="U10" i="8"/>
  <c r="AA10" i="8" l="1" a="1"/>
  <c r="AA10" i="8" s="1"/>
  <c r="Z10" i="8" a="1"/>
  <c r="Z10"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E2" authorId="0" shapeId="0" xr:uid="{932BE2A7-1CBD-46A6-B38F-82B8D5EEBFBA}">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BBF40796-9557-4D3E-A1A4-BF93F7CAE68B}">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5B125416-17C1-4672-B2C6-327F5F92A56F}">
      <text>
        <r>
          <rPr>
            <b/>
            <sz val="9"/>
            <color indexed="81"/>
            <rFont val="Tahoma"/>
            <family val="2"/>
          </rPr>
          <t>Shows whether the data have a longer tail on one side. Positive means a longer right tail; negative means a longer left tail.</t>
        </r>
      </text>
    </comment>
    <comment ref="H2" authorId="0" shapeId="0" xr:uid="{5E156237-0117-469A-B98D-CCB00C73D053}">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4F779BBC-B1B2-4154-B91D-01E56C3BB4A1}">
      <text>
        <r>
          <rPr>
            <b/>
            <sz val="9"/>
            <color indexed="81"/>
            <rFont val="Tahoma"/>
            <family val="2"/>
          </rPr>
          <t>A measure of collinearity with the other predictors. A value of 1 means no overlap; above 5 warrants review, above 10 indicates a problem.</t>
        </r>
      </text>
    </comment>
    <comment ref="J2" authorId="0" shapeId="0" xr:uid="{229B9E34-8EDC-4EA7-BAF6-E2BB08E993DB}">
      <text>
        <r>
          <rPr>
            <b/>
            <sz val="9"/>
            <color indexed="81"/>
            <rFont val="Tahoma"/>
            <family val="2"/>
          </rPr>
          <t>The fraction of a predictor's variation not explained by the other predictors. Values below 0.2 warrant review; below 0.1 indicate strong collinearity.</t>
        </r>
      </text>
    </comment>
    <comment ref="X2" authorId="0" shapeId="0" xr:uid="{CB86766A-F061-47F1-8CD0-D09BA4CE62EA}">
      <text>
        <r>
          <rPr>
            <b/>
            <sz val="9"/>
            <color indexed="81"/>
            <rFont val="Tahoma"/>
            <family val="2"/>
          </rPr>
          <t>The actual observed outcome values.</t>
        </r>
      </text>
    </comment>
    <comment ref="Y2" authorId="0" shapeId="0" xr:uid="{9DBE5DFB-259E-457E-9D6F-B0F0548F9FF8}">
      <text>
        <r>
          <rPr>
            <b/>
            <sz val="9"/>
            <color indexed="81"/>
            <rFont val="Tahoma"/>
            <family val="2"/>
          </rPr>
          <t>The fitted outcome values produced by the model.</t>
        </r>
      </text>
    </comment>
    <comment ref="Z2" authorId="0" shapeId="0" xr:uid="{0A412C36-D546-4CAB-AC94-12526E3F4543}">
      <text>
        <r>
          <rPr>
            <b/>
            <sz val="9"/>
            <color indexed="81"/>
            <rFont val="Tahoma"/>
            <family val="2"/>
          </rPr>
          <t>Actual Y minus predicted Y. Positive means the row came in above the model's prediction; negative means below.</t>
        </r>
      </text>
    </comment>
    <comment ref="AA2" authorId="0" shapeId="0" xr:uid="{206AFB85-6FB2-4632-8D86-A4730ECCA709}">
      <text>
        <r>
          <rPr>
            <b/>
            <sz val="9"/>
            <color indexed="81"/>
            <rFont val="Tahoma"/>
            <family val="2"/>
          </rPr>
          <t>The prediction error for a row when that row is left out of the fitting step.</t>
        </r>
      </text>
    </comment>
    <comment ref="AB2" authorId="0" shapeId="0" xr:uid="{26EFFFE3-F1DC-41C8-BCEF-EF8C15BA848F}">
      <text>
        <r>
          <rPr>
            <b/>
            <sz val="9"/>
            <color indexed="81"/>
            <rFont val="Tahoma"/>
            <family val="2"/>
          </rPr>
          <t>Leverage. It shows how unusual a row's predictor values are relative to the rest of the data.</t>
        </r>
      </text>
    </comment>
    <comment ref="AC2" authorId="0" shapeId="0" xr:uid="{9EF406CD-21ED-4198-8196-709130EC1AE3}">
      <text>
        <r>
          <rPr>
            <b/>
            <sz val="9"/>
            <color indexed="81"/>
            <rFont val="Tahoma"/>
            <family val="2"/>
          </rPr>
          <t>Residuals scaled to account for overall error size and leverage, making outliers easier to compare fairly.</t>
        </r>
      </text>
    </comment>
    <comment ref="AD2" authorId="0" shapeId="0" xr:uid="{B873AC9D-9BE1-4468-9C16-E9C06AFD6298}">
      <text>
        <r>
          <rPr>
            <b/>
            <sz val="9"/>
            <color indexed="81"/>
            <rFont val="Tahoma"/>
            <family val="2"/>
          </rPr>
          <t>How much a single row can pull the fitted coefficients and predictions around.</t>
        </r>
      </text>
    </comment>
    <comment ref="AE2" authorId="0" shapeId="0" xr:uid="{AA63A80D-4370-48DC-9FB6-4ADEF9C35AB3}">
      <text>
        <r>
          <rPr>
            <b/>
            <sz val="9"/>
            <color indexed="81"/>
            <rFont val="Tahoma"/>
            <family val="2"/>
          </rPr>
          <t>Expected bell-curve quantiles used for the Q-Q comparison.</t>
        </r>
      </text>
    </comment>
    <comment ref="AF2" authorId="0" shapeId="0" xr:uid="{63A49479-3AD5-43FE-93F4-728D3B8EB6A3}">
      <text>
        <r>
          <rPr>
            <b/>
            <sz val="9"/>
            <color indexed="81"/>
            <rFont val="Tahoma"/>
            <family val="2"/>
          </rPr>
          <t>Studentized residuals sorted from smallest to largest for the Q-Q plot.</t>
        </r>
      </text>
    </comment>
    <comment ref="AG2" authorId="0" shapeId="0" xr:uid="{55C820C0-B671-43F9-99A0-188AAC7D549B}">
      <text>
        <r>
          <rPr>
            <b/>
            <sz val="9"/>
            <color indexed="81"/>
            <rFont val="Tahoma"/>
            <family val="2"/>
          </rPr>
          <t>The square root of the absolute studentized residual. A flat pattern suggests stable error spread.</t>
        </r>
      </text>
    </comment>
    <comment ref="AH2" authorId="0" shapeId="0" xr:uid="{A8F64AB3-A9C8-4BE2-A9F5-FCF79717F2C9}">
      <text>
        <r>
          <rPr>
            <b/>
            <sz val="9"/>
            <color indexed="81"/>
            <rFont val="Tahoma"/>
            <family val="2"/>
          </rPr>
          <t>A leverage-adjusted residual used to show how much a row affects out-of-sample prediction error.</t>
        </r>
      </text>
    </comment>
    <comment ref="U3" authorId="0" shapeId="0" xr:uid="{512BF37B-AD1F-48B8-8C40-48A1ED0E1FB8}">
      <text>
        <r>
          <rPr>
            <b/>
            <sz val="9"/>
            <color indexed="81"/>
            <rFont val="Tahoma"/>
            <family val="2"/>
          </rPr>
          <t>The model's single best predicted Y value for the inputs you entered.</t>
        </r>
      </text>
    </comment>
    <comment ref="L4" authorId="0" shapeId="0" xr:uid="{E5BADED9-6812-47D2-9484-5660FACA1C31}">
      <text>
        <r>
          <rPr>
            <b/>
            <sz val="9"/>
            <color indexed="81"/>
            <rFont val="Tahoma"/>
            <family val="2"/>
          </rPr>
          <t>How closely the model's predicted Y values track the actual Y values overall.</t>
        </r>
      </text>
    </comment>
    <comment ref="O4" authorId="0" shapeId="0" xr:uid="{C66FCC84-59E5-4566-9C2D-A8B513CC970F}">
      <text>
        <r>
          <rPr>
            <b/>
            <sz val="9"/>
            <color indexed="81"/>
            <rFont val="Tahoma"/>
            <family val="2"/>
          </rPr>
          <t>A leave-one-out prediction error score. Lower is better because it means the model predicts unseen rows more accurately.</t>
        </r>
      </text>
    </comment>
    <comment ref="U4" authorId="0" shapeId="0" xr:uid="{3071D6FD-B7AD-4FAD-9A53-F0CEF6C0772B}">
      <text>
        <r>
          <rPr>
            <b/>
            <sz val="9"/>
            <color indexed="81"/>
            <rFont val="Tahoma"/>
            <family val="2"/>
          </rPr>
          <t>The standard error for a new prediction. It reflects both model uncertainty and ordinary row-to-row noise.</t>
        </r>
      </text>
    </comment>
    <comment ref="L5" authorId="0" shapeId="0" xr:uid="{D0EED785-2749-41D9-9F46-B0447E9DD6CC}">
      <text>
        <r>
          <rPr>
            <b/>
            <sz val="9"/>
            <color indexed="81"/>
            <rFont val="Tahoma"/>
            <family val="2"/>
          </rPr>
          <t>The share of the outcome's variation explained by the model.</t>
        </r>
      </text>
    </comment>
    <comment ref="O5" authorId="0" shapeId="0" xr:uid="{E63F9A0E-7950-4B90-BDC5-20FA34AE3746}">
      <text>
        <r>
          <rPr>
            <b/>
            <sz val="9"/>
            <color indexed="81"/>
            <rFont val="Tahoma"/>
            <family val="2"/>
          </rPr>
          <t>An out-of-sample version of R Square based on leave-one-out prediction. Negative values mean the model predicts worse than just using the average Y.</t>
        </r>
      </text>
    </comment>
    <comment ref="U5" authorId="0" shapeId="0" xr:uid="{51378A77-6218-4E44-92BB-CFC9D570E1A4}">
      <text>
        <r>
          <rPr>
            <b/>
            <sz val="9"/>
            <color indexed="81"/>
            <rFont val="Tahoma"/>
            <family val="2"/>
          </rPr>
          <t>The t-distribution cutoff at the chosen confidence level. Multiply by SE Prediction to get the prediction interval half-width.</t>
        </r>
      </text>
    </comment>
    <comment ref="L6" authorId="0" shapeId="0" xr:uid="{F0702B58-590A-4BE8-8D07-FF62AD84F963}">
      <text>
        <r>
          <rPr>
            <b/>
            <sz val="9"/>
            <color indexed="81"/>
            <rFont val="Tahoma"/>
            <family val="2"/>
          </rPr>
          <t>R Square with a penalty for adding predictors that do not help enough.</t>
        </r>
      </text>
    </comment>
    <comment ref="O6" authorId="0" shapeId="0" xr:uid="{EE4C70BE-F454-4340-B870-6A00AD2F481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E015C3C2-ECC0-4E7D-B778-C5474706AC12}">
      <text>
        <r>
          <rPr>
            <b/>
            <sz val="9"/>
            <color indexed="81"/>
            <rFont val="Tahoma"/>
            <family val="2"/>
          </rPr>
          <t>The lower bound of the 95% confidence interval.</t>
        </r>
      </text>
    </comment>
    <comment ref="L7" authorId="0" shapeId="0" xr:uid="{DAA2033A-54DF-470A-807C-09FAB5A87700}">
      <text>
        <r>
          <rPr>
            <b/>
            <sz val="9"/>
            <color indexed="81"/>
            <rFont val="Tahoma"/>
            <family val="2"/>
          </rPr>
          <t>The typical size of the model's prediction errors, measured in the same units as Y.</t>
        </r>
      </text>
    </comment>
    <comment ref="O7" authorId="0" shapeId="0" xr:uid="{35733880-4F55-4F59-9541-A63C2E24CCE1}">
      <text>
        <r>
          <rPr>
            <b/>
            <sz val="9"/>
            <color indexed="81"/>
            <rFont val="Tahoma"/>
            <family val="2"/>
          </rPr>
          <t>A model-comparison score that balances fit against complexity. Lower is better when comparing models on the same data.</t>
        </r>
      </text>
    </comment>
    <comment ref="U7" authorId="0" shapeId="0" xr:uid="{E558E96F-07E6-4ACF-B201-FB6076904915}">
      <text>
        <r>
          <rPr>
            <b/>
            <sz val="9"/>
            <color indexed="81"/>
            <rFont val="Tahoma"/>
            <family val="2"/>
          </rPr>
          <t>The upper bound of the 95% confidence interval.</t>
        </r>
      </text>
    </comment>
    <comment ref="L8" authorId="0" shapeId="0" xr:uid="{E78A4C78-0A06-4031-A745-C615D4CE7825}">
      <text>
        <r>
          <rPr>
            <b/>
            <sz val="9"/>
            <color indexed="81"/>
            <rFont val="Tahoma"/>
            <family val="2"/>
          </rPr>
          <t>The number of rows actually used in the regression after filtering.</t>
        </r>
      </text>
    </comment>
    <comment ref="O8" authorId="0" shapeId="0" xr:uid="{423736BC-E07E-4BC8-8068-5E5CD8C2062A}">
      <text>
        <r>
          <rPr>
            <b/>
            <sz val="9"/>
            <color indexed="81"/>
            <rFont val="Tahoma"/>
            <family val="2"/>
          </rPr>
          <t>Another model-comparison score like AIC, but it penalizes extra predictors more strongly.</t>
        </r>
      </text>
    </comment>
    <comment ref="U8" authorId="0" shapeId="0" xr:uid="{6583E499-1836-4C8E-BEC7-6AE414447369}">
      <text>
        <r>
          <rPr>
            <b/>
            <sz val="9"/>
            <color indexed="81"/>
            <rFont val="Tahoma"/>
            <family val="2"/>
          </rPr>
          <t>The probability level associated with the interval. With alpha 0.05, this is 95%.</t>
        </r>
      </text>
    </comment>
    <comment ref="O9" authorId="0" shapeId="0" xr:uid="{2D6F5658-A822-41A6-A79D-D395474D2F84}">
      <text>
        <r>
          <rPr>
            <b/>
            <sz val="9"/>
            <color indexed="81"/>
            <rFont val="Tahoma"/>
            <family val="2"/>
          </rPr>
          <t>AIC with an extra correction for small samples.</t>
        </r>
      </text>
    </comment>
    <comment ref="O10" authorId="0" shapeId="0" xr:uid="{D512E779-9570-44A3-9444-9EFB3EFCA814}">
      <text>
        <r>
          <rPr>
            <b/>
            <sz val="9"/>
            <color indexed="81"/>
            <rFont val="Tahoma"/>
            <family val="2"/>
          </rPr>
          <t>A numeric check of how close the residuals are to a normal bell shape. Values closer to 1 are better.</t>
        </r>
      </text>
    </comment>
    <comment ref="L12" authorId="0" shapeId="0" xr:uid="{C1D64A4B-F78F-445C-811E-C266A9B22172}">
      <text>
        <r>
          <rPr>
            <b/>
            <sz val="9"/>
            <color indexed="81"/>
            <rFont val="Tahoma"/>
            <family val="2"/>
          </rPr>
          <t>The cutoff for statistical significance. At 0.05, results with p-values below 0.05 are treated as statistically significant.</t>
        </r>
      </text>
    </comment>
    <comment ref="M14" authorId="0" shapeId="0" xr:uid="{09535604-DFF7-4455-81BA-62AC71C29F79}">
      <text>
        <r>
          <rPr>
            <b/>
            <sz val="9"/>
            <color indexed="81"/>
            <rFont val="Tahoma"/>
            <family val="2"/>
          </rPr>
          <t>The number of independent data points available to estimate each part of the model — total rows minus one for each estimated parameter.</t>
        </r>
      </text>
    </comment>
    <comment ref="N14" authorId="0" shapeId="0" xr:uid="{61508FE7-07FD-444A-9B87-20D08E54EA5B}">
      <text>
        <r>
          <rPr>
            <b/>
            <sz val="9"/>
            <color indexed="81"/>
            <rFont val="Tahoma"/>
            <family val="2"/>
          </rPr>
          <t>The total variation attributed to that source — regression, residual, or total. The raw material from which MS and F are calculated.</t>
        </r>
      </text>
    </comment>
    <comment ref="O14" authorId="0" shapeId="0" xr:uid="{0C7C6353-2CE0-4A56-BFB3-911608DAE4AA}">
      <text>
        <r>
          <rPr>
            <b/>
            <sz val="9"/>
            <color indexed="81"/>
            <rFont val="Tahoma"/>
            <family val="2"/>
          </rPr>
          <t>Sum of squares averaged over its degrees of freedom — a per-unit measure of variation for that source.</t>
        </r>
      </text>
    </comment>
    <comment ref="P14" authorId="0" shapeId="0" xr:uid="{3D1ECCCF-ECAB-4605-86F1-95643FDE1B63}">
      <text>
        <r>
          <rPr>
            <b/>
            <sz val="9"/>
            <color indexed="81"/>
            <rFont val="Tahoma"/>
            <family val="2"/>
          </rPr>
          <t>The model-vs-noise ratio used in the overall regression significance test.</t>
        </r>
      </text>
    </comment>
    <comment ref="Q14" authorId="0" shapeId="0" xr:uid="{B4E47137-A7D3-4686-8972-8B3D81C91F4A}">
      <text>
        <r>
          <rPr>
            <b/>
            <sz val="9"/>
            <color indexed="81"/>
            <rFont val="Tahoma"/>
            <family val="2"/>
          </rPr>
          <t>The p-value for the overall F test. Small values mean the model as a whole is unlikely to be pure noise.</t>
        </r>
      </text>
    </comment>
    <comment ref="L15" authorId="0" shapeId="0" xr:uid="{EBE90CA0-D7A6-4375-8B18-0D7FC9EF416D}">
      <text>
        <r>
          <rPr>
            <b/>
            <sz val="9"/>
            <color indexed="81"/>
            <rFont val="Tahoma"/>
            <family val="2"/>
          </rPr>
          <t>The variation explained by the predictors taken together.</t>
        </r>
      </text>
    </comment>
    <comment ref="L16" authorId="0" shapeId="0" xr:uid="{6557CA7C-3AA5-4462-A4CF-15473ED75E3C}">
      <text>
        <r>
          <rPr>
            <b/>
            <sz val="9"/>
            <color indexed="81"/>
            <rFont val="Tahoma"/>
            <family val="2"/>
          </rPr>
          <t>The variation the model does not explain.</t>
        </r>
      </text>
    </comment>
    <comment ref="L17" authorId="0" shapeId="0" xr:uid="{CA8EE8AE-F5D0-454B-B265-3453B2F9EFA3}">
      <text>
        <r>
          <rPr>
            <b/>
            <sz val="9"/>
            <color indexed="81"/>
            <rFont val="Tahoma"/>
            <family val="2"/>
          </rPr>
          <t>All variation in the outcome before splitting it into explained and unexplained parts.</t>
        </r>
      </text>
    </comment>
    <comment ref="M20" authorId="0" shapeId="0" xr:uid="{E091D720-44D9-49BA-AED6-E783FA6B1936}">
      <text>
        <r>
          <rPr>
            <b/>
            <sz val="9"/>
            <color indexed="81"/>
            <rFont val="Tahoma"/>
            <family val="2"/>
          </rPr>
          <t>The fitted weights used to turn predictor values into predictions.</t>
        </r>
      </text>
    </comment>
    <comment ref="N20" authorId="0" shapeId="0" xr:uid="{36AF6539-E211-499D-AD47-12E22E7947FD}">
      <text>
        <r>
          <rPr>
            <b/>
            <sz val="9"/>
            <color indexed="81"/>
            <rFont val="Tahoma"/>
            <family val="2"/>
          </rPr>
          <t>How uncertain each coefficient estimate is.</t>
        </r>
      </text>
    </comment>
    <comment ref="O20" authorId="0" shapeId="0" xr:uid="{9F2049B5-6C6D-48CB-A8E8-D119478FAA57}">
      <text>
        <r>
          <rPr>
            <b/>
            <sz val="9"/>
            <color indexed="81"/>
            <rFont val="Tahoma"/>
            <family val="2"/>
          </rPr>
          <t>How many standard errors the coefficient is away from zero.</t>
        </r>
      </text>
    </comment>
    <comment ref="P20" authorId="0" shapeId="0" xr:uid="{2CE6A83F-7465-4B14-B5AA-57A0F99B77A6}">
      <text>
        <r>
          <rPr>
            <b/>
            <sz val="9"/>
            <color indexed="81"/>
            <rFont val="Tahoma"/>
            <family val="2"/>
          </rPr>
          <t>How surprising this coefficient would be if its true effect were zero. Smaller values mean stronger evidence of a real effect.</t>
        </r>
      </text>
    </comment>
    <comment ref="Q20" authorId="0" shapeId="0" xr:uid="{173F5ABC-759B-4EA6-905C-8BFBDDD6871E}">
      <text>
        <r>
          <rPr>
            <b/>
            <sz val="9"/>
            <color indexed="81"/>
            <rFont val="Tahoma"/>
            <family val="2"/>
          </rPr>
          <t>The lower bound of the 95% confidence interval.</t>
        </r>
      </text>
    </comment>
    <comment ref="R20" authorId="0" shapeId="0" xr:uid="{50A75E24-902D-4853-A920-BE5C8A49A8D4}">
      <text>
        <r>
          <rPr>
            <b/>
            <sz val="9"/>
            <color indexed="81"/>
            <rFont val="Tahoma"/>
            <family val="2"/>
          </rPr>
          <t>The upper bound of the 95% confidence interval.</t>
        </r>
      </text>
    </comment>
    <comment ref="S20" authorId="0" shapeId="0" xr:uid="{CFB8396A-84C5-413C-AF93-76EBEB31104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<sst xmlns="http://schemas.openxmlformats.org/spreadsheetml/2006/main" count="6659" uniqueCount="862">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</sst>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1" fillId="3"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164" fontId="0" fillId="0" borderId="3" xfId="0" applyNumberFormat="1" applyBorder="1"/>
    <xf numFmtId="2" fontId="0" fillId="0" borderId="3" xfId="0" applyNumberFormat="1" applyBorder="1"/>
    <xf numFmtId="2" fontId="0" fillId="0" borderId="4" xfId="0" applyNumberFormat="1" applyBorder="1"/>
    <xf numFmtId="2" fontId="0" fillId="0" borderId="5" xfId="0" applyNumberFormat="1" applyBorder="1"/>
    <xf numFmtId="0" fontId="0" fillId="4" borderId="0" xfId="0" applyFill="1"/>
    <xf numFmtId="164" fontId="0" fillId="4" borderId="0" xfId="0" applyNumberFormat="1" applyFill="1"/>
    <xf numFmtId="0" fontId="1" fillId="3" borderId="6" xfId="0" applyFont="1" applyFill="1" applyBorder="1"/>
    <xf numFmtId="2" fontId="0" fillId="0" borderId="7" xfId="0" applyNumberFormat="1" applyBorder="1"/>
    <xf numFmtId="164" fontId="0" fillId="0" borderId="5" xfId="0" applyNumberFormat="1" applyBorder="1"/>
    <xf numFmtId="164" fontId="0" fillId="0" borderId="1" xfId="0" applyNumberFormat="1" applyBorder="1"/>
    <xf numFmtId="0" fontId="0" fillId="0" borderId="9" xfId="0" applyBorder="1"/>
    <xf numFmtId="0" fontId="0" fillId="0" borderId="10" xfId="0"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8" xfId="0" applyFont="1" applyFill="1" applyBorder="1"/>
    <xf numFmtId="0" fontId="1" fillId="3" borderId="8" xfId="0" applyFont="1" applyFill="1" applyBorder="1"/>
    <xf numFmtId="0" fontId="1" fillId="3" borderId="9" xfId="0" applyFont="1" applyFill="1" applyBorder="1"/>
    <xf numFmtId="0" fontId="1" fillId="3" borderId="10" xfId="0" applyFont="1" applyFill="1" applyBorder="1"/>
    <xf numFmtId="2" fontId="0" fillId="0" borderId="11" xfId="0" applyNumberFormat="1" applyBorder="1"/>
    <xf numFmtId="164" fontId="0" fillId="0" borderId="12" xfId="0" applyNumberFormat="1" applyBorder="1"/>
    <xf numFmtId="0" fontId="0" fillId="0" borderId="12" xfId="0" applyBorder="1"/>
    <xf numFmtId="0" fontId="0" fillId="0" borderId="13" xfId="0" applyBorder="1"/>
    <xf numFmtId="165" fontId="0" fillId="0" borderId="0" xfId="0" applyNumberFormat="1"/>
    <xf numFmtId="0" fontId="1" fillId="2" borderId="0" xfId="0" applyFont="1" applyFill="1"/>
    <xf numFmtId="0" fontId="0" fillId="0" borderId="0" xfId="0"/>
    <xf numFmtId="0" fontId="1" fillId="3" borderId="0" xfId="0" applyFont="1" applyFill="1" applyBorder="1"/>
    <xf numFmtId="11" fontId="0" fillId="0" borderId="0" xfId="0" applyNumberFormat="1"/>
    <xf numFmtId="11" fontId="0" fillId="0" borderId="4" xfId="0" applyNumberFormat="1" applyBorder="1"/>
    <xf numFmtId="11" fontId="0" fillId="0" borderId="3" xfId="0" applyNumberFormat="1" applyBorder="1"/>
    <xf numFmtId="11" fontId="0" fillId="0" borderId="5" xfId="0" applyNumberFormat="1" applyBorder="1"/>
  </cellXfs>
  <cellStyles count="1">
    <cellStyle name="Normal" xfId="0" builtinId="0"/>
  </cellStyles>
  <dxfs count="33">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0BA3-4677-8FE8-5BC9F1FB6AE3}"/>
            </c:ext>
          </c:extLst>
        </c:ser>
        <c:dLbls>
          <c:showLegendKey val="0"/>
          <c:showVal val="0"/>
          <c:showCatName val="0"/>
          <c:showSerName val="0"/>
          <c:showPercent val="0"/>
          <c:showBubbleSize val="0"/>
        </c:dLbls>
        <c:axId val="1446581632"/>
        <c:axId val="1177003632"/>
      </c:scatterChart>
      <c:valAx>
        <c:axId val="144658163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77003632"/>
        <c:crosses val="autoZero"/>
        <c:crossBetween val="midCat"/>
      </c:valAx>
      <c:valAx>
        <c:axId val="1177003632"/>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4465816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8B71-4A7C-BF3D-47EA62E8E46C}"/>
            </c:ext>
          </c:extLst>
        </c:ser>
        <c:dLbls>
          <c:showLegendKey val="0"/>
          <c:showVal val="0"/>
          <c:showCatName val="0"/>
          <c:showSerName val="0"/>
          <c:showPercent val="0"/>
          <c:showBubbleSize val="0"/>
        </c:dLbls>
        <c:axId val="1177001712"/>
        <c:axId val="1177003152"/>
      </c:scatterChart>
      <c:valAx>
        <c:axId val="1177001712"/>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177003152"/>
        <c:crosses val="autoZero"/>
        <c:crossBetween val="midCat"/>
      </c:valAx>
      <c:valAx>
        <c:axId val="1177003152"/>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770017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CC7E-4880-9466-36B83177B684}"/>
            </c:ext>
          </c:extLst>
        </c:ser>
        <c:dLbls>
          <c:showLegendKey val="0"/>
          <c:showVal val="0"/>
          <c:showCatName val="0"/>
          <c:showSerName val="0"/>
          <c:showPercent val="0"/>
          <c:showBubbleSize val="0"/>
        </c:dLbls>
        <c:axId val="1173821904"/>
        <c:axId val="1173822864"/>
      </c:scatterChart>
      <c:valAx>
        <c:axId val="1173821904"/>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173822864"/>
        <c:crosses val="autoZero"/>
        <c:crossBetween val="midCat"/>
      </c:valAx>
      <c:valAx>
        <c:axId val="1173822864"/>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1738219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49A9-4039-8E5A-2223CEF1E40B}"/>
            </c:ext>
          </c:extLst>
        </c:ser>
        <c:dLbls>
          <c:showLegendKey val="0"/>
          <c:showVal val="0"/>
          <c:showCatName val="0"/>
          <c:showSerName val="0"/>
          <c:showPercent val="0"/>
          <c:showBubbleSize val="0"/>
        </c:dLbls>
        <c:axId val="1174620768"/>
        <c:axId val="1174621248"/>
      </c:scatterChart>
      <c:valAx>
        <c:axId val="1174620768"/>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74621248"/>
        <c:crosses val="autoZero"/>
        <c:crossBetween val="midCat"/>
      </c:valAx>
      <c:valAx>
        <c:axId val="1174621248"/>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17462076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9DB8-46B6-9846-0AF0351BD805}"/>
            </c:ext>
          </c:extLst>
        </c:ser>
        <c:dLbls>
          <c:showLegendKey val="0"/>
          <c:showVal val="0"/>
          <c:showCatName val="0"/>
          <c:showSerName val="0"/>
          <c:showPercent val="0"/>
          <c:showBubbleSize val="0"/>
        </c:dLbls>
        <c:gapWidth val="150"/>
        <c:axId val="1180528384"/>
        <c:axId val="1180525984"/>
      </c:barChart>
      <c:catAx>
        <c:axId val="118052838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80525984"/>
        <c:crosses val="autoZero"/>
        <c:auto val="1"/>
        <c:lblAlgn val="ctr"/>
        <c:lblOffset val="100"/>
        <c:noMultiLvlLbl val="0"/>
      </c:catAx>
      <c:valAx>
        <c:axId val="118052598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18052838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E7C2-4BFF-831D-0B8BE20D44E4}"/>
            </c:ext>
          </c:extLst>
        </c:ser>
        <c:dLbls>
          <c:showLegendKey val="0"/>
          <c:showVal val="0"/>
          <c:showCatName val="0"/>
          <c:showSerName val="0"/>
          <c:showPercent val="0"/>
          <c:showBubbleSize val="0"/>
        </c:dLbls>
        <c:axId val="1177000752"/>
        <c:axId val="1174620768"/>
      </c:scatterChart>
      <c:valAx>
        <c:axId val="1177000752"/>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174620768"/>
        <c:crosses val="autoZero"/>
        <c:crossBetween val="midCat"/>
      </c:valAx>
      <c:valAx>
        <c:axId val="1174620768"/>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770007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E2CF-46C3-9422-5EBC4B385E57}"/>
            </c:ext>
          </c:extLst>
        </c:ser>
        <c:dLbls>
          <c:showLegendKey val="0"/>
          <c:showVal val="0"/>
          <c:showCatName val="0"/>
          <c:showSerName val="0"/>
          <c:showPercent val="0"/>
          <c:showBubbleSize val="0"/>
        </c:dLbls>
        <c:gapWidth val="150"/>
        <c:axId val="1180554512"/>
        <c:axId val="1180551152"/>
      </c:barChart>
      <c:catAx>
        <c:axId val="118055451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80551152"/>
        <c:crosses val="autoZero"/>
        <c:auto val="1"/>
        <c:lblAlgn val="ctr"/>
        <c:lblOffset val="100"/>
        <c:noMultiLvlLbl val="0"/>
      </c:catAx>
      <c:valAx>
        <c:axId val="1180551152"/>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1805545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592580224"/>
        <c:axId val="1592580704"/>
      </c:barChart>
      <c:catAx>
        <c:axId val="1592580224"/>
        <c:scaling>
          <c:orientation val="minMax"/>
        </c:scaling>
        <c:delete val="0"/>
        <c:axPos val="b"/>
        <c:majorTickMark val="out"/>
        <c:minorTickMark val="none"/>
        <c:tickLblPos val="nextTo"/>
        <c:crossAx val="1592580704"/>
        <c:crosses val="autoZero"/>
        <c:auto val="1"/>
        <c:lblAlgn val="ctr"/>
        <c:lblOffset val="100"/>
        <c:noMultiLvlLbl val="0"/>
      </c:catAx>
      <c:valAx>
        <c:axId val="1592580704"/>
        <c:scaling>
          <c:orientation val="minMax"/>
        </c:scaling>
        <c:delete val="0"/>
        <c:axPos val="l"/>
        <c:majorGridlines/>
        <c:majorTickMark val="out"/>
        <c:minorTickMark val="none"/>
        <c:tickLblPos val="nextTo"/>
        <c:crossAx val="1592580224"/>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AA90D2FB-DC41-185B-E9A8-C908023833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C806D4E7-9C51-FF82-5A6A-117732F248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4C50249B-3A8C-4322-01EA-9466A725D1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EEB3E882-D330-919B-13C8-4C784C5FDA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E03EEABF-821B-1579-2988-0AAE567257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D4E6AEF3-DF19-99A5-ED4A-DD95E0BF0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441F046C-BE47-F8E5-35A0-3789F333E4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CFA1A424-244D-605E-2AAA-75954D91ECF6}"/>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500A2766-CEE9-5A07-38B9-FFEF9E827781}"/>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7AECC11D-D717-CEE4-5343-1B83F7CBDE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BB4DDB-83E4-4333-93DA-53168F0BC14B}" name="LAMBDAFunctionsCatalog" displayName="LAMBDAFunctionsCatalog" ref="A1:F81" totalsRowShown="0" headerRowDxfId="32" dataDxfId="31">
  <autoFilter ref="A1:F81" xr:uid="{FDBB4DDB-83E4-4333-93DA-53168F0BC14B}"/>
  <tableColumns count="6">
    <tableColumn id="1" xr3:uid="{D9AD89E3-356F-4793-8F3D-B4E20009425A}" name="Function Name" dataDxfId="30"/>
    <tableColumn id="2" xr3:uid="{9E68B0E2-9AA9-4A62-8C0D-F2336A4DEF16}" name="Definition" dataDxfId="29"/>
    <tableColumn id="3" xr3:uid="{B6D102FE-BFEF-4746-9AFB-06DC0A884FCE}" name="Arguments" dataDxfId="28"/>
    <tableColumn id="4" xr3:uid="{2CCE4AC5-5421-42D5-8DDF-D75C8D0266D8}" name="Yields" dataDxfId="27"/>
    <tableColumn id="5" xr3:uid="{641F7372-61B9-4C7C-B80C-C9F1F230C3C8}" name="Plain-Language Summary" dataDxfId="26"/>
    <tableColumn id="6" xr3:uid="{7099B3D8-EE63-4A38-9509-A9F5056D09D4}" name="Descripti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E7E6A3-6302-492F-85B5-E9BFA182ED81}" name="LifeExpectancyData" displayName="LifeExpectancyData" ref="A1:W2939" totalsRowShown="0">
  <autoFilter ref="A1:W2939" xr:uid="{95E7E6A3-6302-492F-85B5-E9BFA182ED81}"/>
  <tableColumns count="23">
    <tableColumn id="1" xr3:uid="{E0EC550E-F8D2-4C81-B1D4-BE1E10D4615B}" name="Country"/>
    <tableColumn id="2" xr3:uid="{838A7634-9E2B-45D8-A83F-0402D56C0985}" name="Year"/>
    <tableColumn id="3" xr3:uid="{0AF29F78-F083-403C-B7C9-BB2AAF93E72B}" name="Status"/>
    <tableColumn id="4" xr3:uid="{27AFB9C2-ABF4-4FF8-A7AD-9F58966FCE6E}" name="Life expectancy"/>
    <tableColumn id="5" xr3:uid="{EEAE23FB-C8FC-43C8-BCB3-009B418E6C79}" name="Adult Mortality"/>
    <tableColumn id="6" xr3:uid="{3F74EA27-9036-45BA-93C6-9CB1B54B0116}" name="infant deaths"/>
    <tableColumn id="7" xr3:uid="{5A32065B-E402-439E-9613-993B96D999DD}" name="Alcohol"/>
    <tableColumn id="8" xr3:uid="{D11188E9-F716-43D3-B64F-34225B9EEE39}" name="percentage expenditure"/>
    <tableColumn id="9" xr3:uid="{82C62697-8EE6-47FB-BFF6-59C609E73879}" name="Hepatitis B"/>
    <tableColumn id="10" xr3:uid="{3818C338-00F9-4C3C-9240-DC9AA02D50FF}" name="Measles"/>
    <tableColumn id="11" xr3:uid="{BECC6D4C-3A4B-4904-A8C7-90F40F9BD05B}" name="BMI"/>
    <tableColumn id="12" xr3:uid="{4A833C87-C955-4517-9C8A-A3178371225A}" name="under-five deaths"/>
    <tableColumn id="13" xr3:uid="{D7D1B6F2-B866-4F8F-A8BD-8328422860B9}" name="Polio"/>
    <tableColumn id="14" xr3:uid="{8A2AE3D1-75EB-40EE-9AB7-5ECBAD539E47}" name="Total expenditure"/>
    <tableColumn id="15" xr3:uid="{FB8D3338-103E-4A04-B8FA-3A1D31F4F23B}" name="Diphtheria"/>
    <tableColumn id="16" xr3:uid="{DDF313AD-1178-4693-84AC-9E4741CC00C0}" name="HIV/AIDS"/>
    <tableColumn id="17" xr3:uid="{BFE9DAE4-4E92-4BD1-90C2-B0223C115DD3}" name="GDP"/>
    <tableColumn id="18" xr3:uid="{1480B5B3-190C-4CF7-BA65-7833E38E983F}" name="Population"/>
    <tableColumn id="19" xr3:uid="{FBF06C2A-D3EF-454F-8CF0-05BDC50E876A}" name="thinness 1-19 years"/>
    <tableColumn id="20" xr3:uid="{EE4E197B-209A-49DF-8019-D457DE60995B}" name="thinness 5-9 years"/>
    <tableColumn id="21" xr3:uid="{6417D41A-3F8E-489D-B737-55492C8D069D}" name="Income composition of resources"/>
    <tableColumn id="22" xr3:uid="{28BB35D1-D3FE-4DB7-B385-F451C801C4B9}" name="Schooling"/>
    <tableColumn id="23" xr3:uid="{A8020B10-198C-4189-8DDA-8717BF269E4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81"/>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240" x14ac:dyDescent="0.25">
      <c r="A70" s="2" t="s">
        <v>371</v>
      </c>
      <c r="B70" s="1" t="s">
        <v>372</v>
      </c>
      <c r="C70" s="2" t="s">
        <v>373</v>
      </c>
      <c r="D70" s="2" t="s">
        <v>374</v>
      </c>
      <c r="E70" s="2" t="s">
        <v>375</v>
      </c>
      <c r="F70" s="2" t="s">
        <v>376</v>
      </c>
    </row>
    <row r="71" spans="1:6" ht="180" x14ac:dyDescent="0.25">
      <c r="A71" s="2" t="s">
        <v>377</v>
      </c>
      <c r="B71" s="1" t="s">
        <v>378</v>
      </c>
      <c r="C71" s="2" t="s">
        <v>379</v>
      </c>
      <c r="D71" s="2" t="s">
        <v>380</v>
      </c>
      <c r="E71" s="2" t="s">
        <v>381</v>
      </c>
      <c r="F71" s="2" t="s">
        <v>382</v>
      </c>
    </row>
    <row r="72" spans="1:6" ht="150" x14ac:dyDescent="0.25">
      <c r="A72" s="2" t="s">
        <v>383</v>
      </c>
      <c r="B72" s="1" t="s">
        <v>384</v>
      </c>
      <c r="C72" s="2" t="s">
        <v>385</v>
      </c>
      <c r="D72" s="2" t="s">
        <v>386</v>
      </c>
      <c r="E72" s="2" t="s">
        <v>387</v>
      </c>
      <c r="F72" s="2" t="s">
        <v>388</v>
      </c>
    </row>
    <row r="73" spans="1:6" ht="135"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20" x14ac:dyDescent="0.25">
      <c r="A75" s="2" t="s">
        <v>401</v>
      </c>
      <c r="B75" s="1" t="s">
        <v>402</v>
      </c>
      <c r="C75" s="2" t="s">
        <v>403</v>
      </c>
      <c r="D75" s="2" t="s">
        <v>404</v>
      </c>
      <c r="E75" s="2" t="s">
        <v>405</v>
      </c>
      <c r="F75" s="2" t="s">
        <v>406</v>
      </c>
    </row>
    <row r="76" spans="1:6" ht="120"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35" x14ac:dyDescent="0.25">
      <c r="A78" s="2" t="s">
        <v>419</v>
      </c>
      <c r="B78" s="1" t="s">
        <v>420</v>
      </c>
      <c r="C78" s="2" t="s">
        <v>421</v>
      </c>
      <c r="D78" s="2" t="s">
        <v>422</v>
      </c>
      <c r="E78" s="2" t="s">
        <v>423</v>
      </c>
      <c r="F78" s="2" t="s">
        <v>424</v>
      </c>
    </row>
    <row r="79" spans="1:6" ht="180" x14ac:dyDescent="0.25">
      <c r="A79" s="2" t="s">
        <v>425</v>
      </c>
      <c r="B79" s="1" t="s">
        <v>426</v>
      </c>
      <c r="C79" s="2" t="s">
        <v>427</v>
      </c>
      <c r="D79" s="2" t="s">
        <v>428</v>
      </c>
      <c r="E79" s="2" t="s">
        <v>429</v>
      </c>
      <c r="F79" s="2" t="s">
        <v>430</v>
      </c>
    </row>
    <row r="80" spans="1:6" ht="150" x14ac:dyDescent="0.25">
      <c r="A80" s="2" t="s">
        <v>431</v>
      </c>
      <c r="B80" s="1" t="s">
        <v>432</v>
      </c>
      <c r="C80" s="2" t="s">
        <v>433</v>
      </c>
      <c r="D80" s="2" t="s">
        <v>434</v>
      </c>
      <c r="E80" s="2" t="s">
        <v>435</v>
      </c>
      <c r="F80" s="2" t="s">
        <v>436</v>
      </c>
    </row>
    <row r="81" spans="1:6" ht="135" x14ac:dyDescent="0.25">
      <c r="A81" s="2" t="s">
        <v>437</v>
      </c>
      <c r="B81" s="1" t="s">
        <v>438</v>
      </c>
      <c r="C81" s="2" t="s">
        <v>439</v>
      </c>
      <c r="D81" s="2" t="s">
        <v>440</v>
      </c>
      <c r="E81" s="2" t="s">
        <v>441</v>
      </c>
      <c r="F81" s="2" t="s">
        <v>442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443</v>
      </c>
      <c r="B1" t="s">
        <v>444</v>
      </c>
      <c r="C1" t="s">
        <v>445</v>
      </c>
      <c r="D1" t="s">
        <v>446</v>
      </c>
      <c r="E1" t="s">
        <v>447</v>
      </c>
      <c r="F1" t="s">
        <v>448</v>
      </c>
      <c r="G1" t="s">
        <v>449</v>
      </c>
      <c r="H1" t="s">
        <v>450</v>
      </c>
      <c r="I1" t="s">
        <v>451</v>
      </c>
      <c r="J1" t="s">
        <v>452</v>
      </c>
      <c r="K1" t="s">
        <v>453</v>
      </c>
      <c r="L1" t="s">
        <v>454</v>
      </c>
      <c r="M1" t="s">
        <v>455</v>
      </c>
      <c r="N1" t="s">
        <v>456</v>
      </c>
      <c r="O1" t="s">
        <v>457</v>
      </c>
      <c r="P1" t="s">
        <v>458</v>
      </c>
      <c r="Q1" t="s">
        <v>459</v>
      </c>
      <c r="R1" t="s">
        <v>460</v>
      </c>
      <c r="S1" t="s">
        <v>461</v>
      </c>
      <c r="T1" t="s">
        <v>462</v>
      </c>
      <c r="U1" t="s">
        <v>463</v>
      </c>
      <c r="V1" t="s">
        <v>464</v>
      </c>
      <c r="W1" t="s">
        <v>465</v>
      </c>
    </row>
    <row r="2" spans="1:23" x14ac:dyDescent="0.25">
      <c r="A2" t="s">
        <v>466</v>
      </c>
      <c r="B2">
        <v>2015</v>
      </c>
      <c r="C2" t="s">
        <v>467</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466</v>
      </c>
      <c r="B3">
        <v>2014</v>
      </c>
      <c r="C3" t="s">
        <v>467</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466</v>
      </c>
      <c r="B4">
        <v>2013</v>
      </c>
      <c r="C4" t="s">
        <v>467</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466</v>
      </c>
      <c r="B5">
        <v>2012</v>
      </c>
      <c r="C5" t="s">
        <v>467</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466</v>
      </c>
      <c r="B6">
        <v>2011</v>
      </c>
      <c r="C6" t="s">
        <v>467</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466</v>
      </c>
      <c r="B7">
        <v>2010</v>
      </c>
      <c r="C7" t="s">
        <v>467</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466</v>
      </c>
      <c r="B8">
        <v>2009</v>
      </c>
      <c r="C8" t="s">
        <v>467</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466</v>
      </c>
      <c r="B9">
        <v>2008</v>
      </c>
      <c r="C9" t="s">
        <v>467</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466</v>
      </c>
      <c r="B10">
        <v>2007</v>
      </c>
      <c r="C10" t="s">
        <v>467</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466</v>
      </c>
      <c r="B11">
        <v>2006</v>
      </c>
      <c r="C11" t="s">
        <v>467</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466</v>
      </c>
      <c r="B12">
        <v>2005</v>
      </c>
      <c r="C12" t="s">
        <v>467</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466</v>
      </c>
      <c r="B13">
        <v>2004</v>
      </c>
      <c r="C13" t="s">
        <v>467</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466</v>
      </c>
      <c r="B14">
        <v>2003</v>
      </c>
      <c r="C14" t="s">
        <v>467</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466</v>
      </c>
      <c r="B15">
        <v>2002</v>
      </c>
      <c r="C15" t="s">
        <v>467</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466</v>
      </c>
      <c r="B16">
        <v>2001</v>
      </c>
      <c r="C16" t="s">
        <v>467</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466</v>
      </c>
      <c r="B17">
        <v>2000</v>
      </c>
      <c r="C17" t="s">
        <v>467</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468</v>
      </c>
      <c r="B18">
        <v>2015</v>
      </c>
      <c r="C18" t="s">
        <v>467</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468</v>
      </c>
      <c r="B19">
        <v>2014</v>
      </c>
      <c r="C19" t="s">
        <v>467</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468</v>
      </c>
      <c r="B20">
        <v>2013</v>
      </c>
      <c r="C20" t="s">
        <v>467</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468</v>
      </c>
      <c r="B21">
        <v>2012</v>
      </c>
      <c r="C21" t="s">
        <v>467</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468</v>
      </c>
      <c r="B22">
        <v>2011</v>
      </c>
      <c r="C22" t="s">
        <v>467</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468</v>
      </c>
      <c r="B23">
        <v>2010</v>
      </c>
      <c r="C23" t="s">
        <v>467</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468</v>
      </c>
      <c r="B24">
        <v>2009</v>
      </c>
      <c r="C24" t="s">
        <v>467</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468</v>
      </c>
      <c r="B25">
        <v>2008</v>
      </c>
      <c r="C25" t="s">
        <v>467</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468</v>
      </c>
      <c r="B26">
        <v>2007</v>
      </c>
      <c r="C26" t="s">
        <v>467</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468</v>
      </c>
      <c r="B27">
        <v>2006</v>
      </c>
      <c r="C27" t="s">
        <v>467</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468</v>
      </c>
      <c r="B28">
        <v>2005</v>
      </c>
      <c r="C28" t="s">
        <v>467</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468</v>
      </c>
      <c r="B29">
        <v>2004</v>
      </c>
      <c r="C29" t="s">
        <v>467</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468</v>
      </c>
      <c r="B30">
        <v>2003</v>
      </c>
      <c r="C30" t="s">
        <v>467</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468</v>
      </c>
      <c r="B31">
        <v>2002</v>
      </c>
      <c r="C31" t="s">
        <v>467</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468</v>
      </c>
      <c r="B32">
        <v>2001</v>
      </c>
      <c r="C32" t="s">
        <v>467</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468</v>
      </c>
      <c r="B33">
        <v>2000</v>
      </c>
      <c r="C33" t="s">
        <v>467</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469</v>
      </c>
      <c r="B34">
        <v>2015</v>
      </c>
      <c r="C34" t="s">
        <v>467</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469</v>
      </c>
      <c r="B35">
        <v>2014</v>
      </c>
      <c r="C35" t="s">
        <v>467</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469</v>
      </c>
      <c r="B36">
        <v>2013</v>
      </c>
      <c r="C36" t="s">
        <v>467</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469</v>
      </c>
      <c r="B37">
        <v>2012</v>
      </c>
      <c r="C37" t="s">
        <v>467</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469</v>
      </c>
      <c r="B38">
        <v>2011</v>
      </c>
      <c r="C38" t="s">
        <v>467</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469</v>
      </c>
      <c r="B39">
        <v>2010</v>
      </c>
      <c r="C39" t="s">
        <v>467</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469</v>
      </c>
      <c r="B40">
        <v>2009</v>
      </c>
      <c r="C40" t="s">
        <v>467</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469</v>
      </c>
      <c r="B41">
        <v>2008</v>
      </c>
      <c r="C41" t="s">
        <v>467</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469</v>
      </c>
      <c r="B42">
        <v>2007</v>
      </c>
      <c r="C42" t="s">
        <v>467</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469</v>
      </c>
      <c r="B43">
        <v>2006</v>
      </c>
      <c r="C43" t="s">
        <v>467</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469</v>
      </c>
      <c r="B44">
        <v>2005</v>
      </c>
      <c r="C44" t="s">
        <v>467</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469</v>
      </c>
      <c r="B45">
        <v>2004</v>
      </c>
      <c r="C45" t="s">
        <v>467</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469</v>
      </c>
      <c r="B46">
        <v>2003</v>
      </c>
      <c r="C46" t="s">
        <v>467</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469</v>
      </c>
      <c r="B47">
        <v>2002</v>
      </c>
      <c r="C47" t="s">
        <v>467</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469</v>
      </c>
      <c r="B48">
        <v>2001</v>
      </c>
      <c r="C48" t="s">
        <v>467</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469</v>
      </c>
      <c r="B49">
        <v>2000</v>
      </c>
      <c r="C49" t="s">
        <v>467</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470</v>
      </c>
      <c r="B50">
        <v>2015</v>
      </c>
      <c r="C50" t="s">
        <v>467</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470</v>
      </c>
      <c r="B51">
        <v>2014</v>
      </c>
      <c r="C51" t="s">
        <v>467</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470</v>
      </c>
      <c r="B52">
        <v>2013</v>
      </c>
      <c r="C52" t="s">
        <v>467</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470</v>
      </c>
      <c r="B53">
        <v>2012</v>
      </c>
      <c r="C53" t="s">
        <v>467</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470</v>
      </c>
      <c r="B54">
        <v>2011</v>
      </c>
      <c r="C54" t="s">
        <v>467</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470</v>
      </c>
      <c r="B55">
        <v>2010</v>
      </c>
      <c r="C55" t="s">
        <v>467</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470</v>
      </c>
      <c r="B56">
        <v>2009</v>
      </c>
      <c r="C56" t="s">
        <v>467</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470</v>
      </c>
      <c r="B57">
        <v>2008</v>
      </c>
      <c r="C57" t="s">
        <v>467</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470</v>
      </c>
      <c r="B58">
        <v>2007</v>
      </c>
      <c r="C58" t="s">
        <v>467</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470</v>
      </c>
      <c r="B59">
        <v>2006</v>
      </c>
      <c r="C59" t="s">
        <v>467</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470</v>
      </c>
      <c r="B60">
        <v>2005</v>
      </c>
      <c r="C60" t="s">
        <v>467</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470</v>
      </c>
      <c r="B61">
        <v>2004</v>
      </c>
      <c r="C61" t="s">
        <v>467</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470</v>
      </c>
      <c r="B62">
        <v>2003</v>
      </c>
      <c r="C62" t="s">
        <v>467</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470</v>
      </c>
      <c r="B63">
        <v>2002</v>
      </c>
      <c r="C63" t="s">
        <v>467</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470</v>
      </c>
      <c r="B64">
        <v>2001</v>
      </c>
      <c r="C64" t="s">
        <v>467</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470</v>
      </c>
      <c r="B65">
        <v>2000</v>
      </c>
      <c r="C65" t="s">
        <v>467</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471</v>
      </c>
      <c r="B66">
        <v>2015</v>
      </c>
      <c r="C66" t="s">
        <v>467</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471</v>
      </c>
      <c r="B67">
        <v>2014</v>
      </c>
      <c r="C67" t="s">
        <v>467</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471</v>
      </c>
      <c r="B68">
        <v>2013</v>
      </c>
      <c r="C68" t="s">
        <v>467</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471</v>
      </c>
      <c r="B69">
        <v>2012</v>
      </c>
      <c r="C69" t="s">
        <v>467</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471</v>
      </c>
      <c r="B70">
        <v>2011</v>
      </c>
      <c r="C70" t="s">
        <v>467</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471</v>
      </c>
      <c r="B71">
        <v>2010</v>
      </c>
      <c r="C71" t="s">
        <v>467</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471</v>
      </c>
      <c r="B72">
        <v>2009</v>
      </c>
      <c r="C72" t="s">
        <v>467</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471</v>
      </c>
      <c r="B73">
        <v>2008</v>
      </c>
      <c r="C73" t="s">
        <v>467</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471</v>
      </c>
      <c r="B74">
        <v>2007</v>
      </c>
      <c r="C74" t="s">
        <v>467</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471</v>
      </c>
      <c r="B75">
        <v>2006</v>
      </c>
      <c r="C75" t="s">
        <v>467</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471</v>
      </c>
      <c r="B76">
        <v>2005</v>
      </c>
      <c r="C76" t="s">
        <v>467</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471</v>
      </c>
      <c r="B77">
        <v>2004</v>
      </c>
      <c r="C77" t="s">
        <v>467</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471</v>
      </c>
      <c r="B78">
        <v>2003</v>
      </c>
      <c r="C78" t="s">
        <v>467</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471</v>
      </c>
      <c r="B79">
        <v>2002</v>
      </c>
      <c r="C79" t="s">
        <v>467</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471</v>
      </c>
      <c r="B80">
        <v>2001</v>
      </c>
      <c r="C80" t="s">
        <v>467</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471</v>
      </c>
      <c r="B81">
        <v>2000</v>
      </c>
      <c r="C81" t="s">
        <v>467</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472</v>
      </c>
      <c r="B82">
        <v>2015</v>
      </c>
      <c r="C82" t="s">
        <v>467</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472</v>
      </c>
      <c r="B83">
        <v>2014</v>
      </c>
      <c r="C83" t="s">
        <v>467</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472</v>
      </c>
      <c r="B84">
        <v>2013</v>
      </c>
      <c r="C84" t="s">
        <v>467</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472</v>
      </c>
      <c r="B85">
        <v>2012</v>
      </c>
      <c r="C85" t="s">
        <v>467</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472</v>
      </c>
      <c r="B86">
        <v>2011</v>
      </c>
      <c r="C86" t="s">
        <v>467</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472</v>
      </c>
      <c r="B87">
        <v>2010</v>
      </c>
      <c r="C87" t="s">
        <v>467</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472</v>
      </c>
      <c r="B88">
        <v>2009</v>
      </c>
      <c r="C88" t="s">
        <v>467</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472</v>
      </c>
      <c r="B89">
        <v>2008</v>
      </c>
      <c r="C89" t="s">
        <v>467</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472</v>
      </c>
      <c r="B90">
        <v>2007</v>
      </c>
      <c r="C90" t="s">
        <v>467</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472</v>
      </c>
      <c r="B91">
        <v>2006</v>
      </c>
      <c r="C91" t="s">
        <v>467</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472</v>
      </c>
      <c r="B92">
        <v>2005</v>
      </c>
      <c r="C92" t="s">
        <v>467</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472</v>
      </c>
      <c r="B93">
        <v>2004</v>
      </c>
      <c r="C93" t="s">
        <v>467</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472</v>
      </c>
      <c r="B94">
        <v>2003</v>
      </c>
      <c r="C94" t="s">
        <v>467</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472</v>
      </c>
      <c r="B95">
        <v>2002</v>
      </c>
      <c r="C95" t="s">
        <v>467</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472</v>
      </c>
      <c r="B96">
        <v>2001</v>
      </c>
      <c r="C96" t="s">
        <v>467</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472</v>
      </c>
      <c r="B97">
        <v>2000</v>
      </c>
      <c r="C97" t="s">
        <v>467</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473</v>
      </c>
      <c r="B98">
        <v>2015</v>
      </c>
      <c r="C98" t="s">
        <v>467</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473</v>
      </c>
      <c r="B99">
        <v>2014</v>
      </c>
      <c r="C99" t="s">
        <v>467</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473</v>
      </c>
      <c r="B100">
        <v>2013</v>
      </c>
      <c r="C100" t="s">
        <v>467</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473</v>
      </c>
      <c r="B101">
        <v>2012</v>
      </c>
      <c r="C101" t="s">
        <v>467</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473</v>
      </c>
      <c r="B102">
        <v>2011</v>
      </c>
      <c r="C102" t="s">
        <v>467</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473</v>
      </c>
      <c r="B103">
        <v>2010</v>
      </c>
      <c r="C103" t="s">
        <v>467</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473</v>
      </c>
      <c r="B104">
        <v>2009</v>
      </c>
      <c r="C104" t="s">
        <v>467</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473</v>
      </c>
      <c r="B105">
        <v>2008</v>
      </c>
      <c r="C105" t="s">
        <v>467</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473</v>
      </c>
      <c r="B106">
        <v>2007</v>
      </c>
      <c r="C106" t="s">
        <v>467</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473</v>
      </c>
      <c r="B107">
        <v>2006</v>
      </c>
      <c r="C107" t="s">
        <v>467</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473</v>
      </c>
      <c r="B108">
        <v>2005</v>
      </c>
      <c r="C108" t="s">
        <v>467</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473</v>
      </c>
      <c r="B109">
        <v>2004</v>
      </c>
      <c r="C109" t="s">
        <v>467</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473</v>
      </c>
      <c r="B110">
        <v>2003</v>
      </c>
      <c r="C110" t="s">
        <v>467</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473</v>
      </c>
      <c r="B111">
        <v>2002</v>
      </c>
      <c r="C111" t="s">
        <v>467</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473</v>
      </c>
      <c r="B112">
        <v>2001</v>
      </c>
      <c r="C112" t="s">
        <v>467</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473</v>
      </c>
      <c r="B113">
        <v>2000</v>
      </c>
      <c r="C113" t="s">
        <v>467</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474</v>
      </c>
      <c r="B114">
        <v>2015</v>
      </c>
      <c r="C114" t="s">
        <v>475</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474</v>
      </c>
      <c r="B115">
        <v>2014</v>
      </c>
      <c r="C115" t="s">
        <v>475</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474</v>
      </c>
      <c r="B116">
        <v>2013</v>
      </c>
      <c r="C116" t="s">
        <v>475</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474</v>
      </c>
      <c r="B117">
        <v>2012</v>
      </c>
      <c r="C117" t="s">
        <v>475</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474</v>
      </c>
      <c r="B118">
        <v>2011</v>
      </c>
      <c r="C118" t="s">
        <v>475</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474</v>
      </c>
      <c r="B119">
        <v>2010</v>
      </c>
      <c r="C119" t="s">
        <v>475</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474</v>
      </c>
      <c r="B120">
        <v>2009</v>
      </c>
      <c r="C120" t="s">
        <v>475</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474</v>
      </c>
      <c r="B121">
        <v>2008</v>
      </c>
      <c r="C121" t="s">
        <v>475</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474</v>
      </c>
      <c r="B122">
        <v>2007</v>
      </c>
      <c r="C122" t="s">
        <v>475</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474</v>
      </c>
      <c r="B123">
        <v>2006</v>
      </c>
      <c r="C123" t="s">
        <v>475</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474</v>
      </c>
      <c r="B124">
        <v>2005</v>
      </c>
      <c r="C124" t="s">
        <v>475</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474</v>
      </c>
      <c r="B125">
        <v>2004</v>
      </c>
      <c r="C125" t="s">
        <v>475</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474</v>
      </c>
      <c r="B126">
        <v>2003</v>
      </c>
      <c r="C126" t="s">
        <v>475</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474</v>
      </c>
      <c r="B127">
        <v>2002</v>
      </c>
      <c r="C127" t="s">
        <v>475</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474</v>
      </c>
      <c r="B128">
        <v>2001</v>
      </c>
      <c r="C128" t="s">
        <v>475</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474</v>
      </c>
      <c r="B129">
        <v>2000</v>
      </c>
      <c r="C129" t="s">
        <v>475</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476</v>
      </c>
      <c r="B130">
        <v>2015</v>
      </c>
      <c r="C130" t="s">
        <v>475</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476</v>
      </c>
      <c r="B131">
        <v>2014</v>
      </c>
      <c r="C131" t="s">
        <v>475</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476</v>
      </c>
      <c r="B132">
        <v>2013</v>
      </c>
      <c r="C132" t="s">
        <v>475</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476</v>
      </c>
      <c r="B133">
        <v>2012</v>
      </c>
      <c r="C133" t="s">
        <v>475</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476</v>
      </c>
      <c r="B134">
        <v>2011</v>
      </c>
      <c r="C134" t="s">
        <v>475</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476</v>
      </c>
      <c r="B135">
        <v>2010</v>
      </c>
      <c r="C135" t="s">
        <v>475</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476</v>
      </c>
      <c r="B136">
        <v>2009</v>
      </c>
      <c r="C136" t="s">
        <v>475</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476</v>
      </c>
      <c r="B137">
        <v>2008</v>
      </c>
      <c r="C137" t="s">
        <v>475</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476</v>
      </c>
      <c r="B138">
        <v>2007</v>
      </c>
      <c r="C138" t="s">
        <v>475</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476</v>
      </c>
      <c r="B139">
        <v>2006</v>
      </c>
      <c r="C139" t="s">
        <v>475</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476</v>
      </c>
      <c r="B140">
        <v>2005</v>
      </c>
      <c r="C140" t="s">
        <v>475</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476</v>
      </c>
      <c r="B141">
        <v>2004</v>
      </c>
      <c r="C141" t="s">
        <v>475</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476</v>
      </c>
      <c r="B142">
        <v>2003</v>
      </c>
      <c r="C142" t="s">
        <v>475</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476</v>
      </c>
      <c r="B143">
        <v>2002</v>
      </c>
      <c r="C143" t="s">
        <v>475</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476</v>
      </c>
      <c r="B144">
        <v>2001</v>
      </c>
      <c r="C144" t="s">
        <v>475</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476</v>
      </c>
      <c r="B145">
        <v>2000</v>
      </c>
      <c r="C145" t="s">
        <v>475</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477</v>
      </c>
      <c r="B146">
        <v>2015</v>
      </c>
      <c r="C146" t="s">
        <v>467</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477</v>
      </c>
      <c r="B147">
        <v>2014</v>
      </c>
      <c r="C147" t="s">
        <v>467</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477</v>
      </c>
      <c r="B148">
        <v>2013</v>
      </c>
      <c r="C148" t="s">
        <v>467</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477</v>
      </c>
      <c r="B149">
        <v>2012</v>
      </c>
      <c r="C149" t="s">
        <v>467</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477</v>
      </c>
      <c r="B150">
        <v>2011</v>
      </c>
      <c r="C150" t="s">
        <v>467</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477</v>
      </c>
      <c r="B151">
        <v>2010</v>
      </c>
      <c r="C151" t="s">
        <v>467</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477</v>
      </c>
      <c r="B152">
        <v>2009</v>
      </c>
      <c r="C152" t="s">
        <v>467</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477</v>
      </c>
      <c r="B153">
        <v>2008</v>
      </c>
      <c r="C153" t="s">
        <v>467</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477</v>
      </c>
      <c r="B154">
        <v>2007</v>
      </c>
      <c r="C154" t="s">
        <v>467</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477</v>
      </c>
      <c r="B155">
        <v>2006</v>
      </c>
      <c r="C155" t="s">
        <v>467</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477</v>
      </c>
      <c r="B156">
        <v>2005</v>
      </c>
      <c r="C156" t="s">
        <v>467</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477</v>
      </c>
      <c r="B157">
        <v>2004</v>
      </c>
      <c r="C157" t="s">
        <v>467</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477</v>
      </c>
      <c r="B158">
        <v>2003</v>
      </c>
      <c r="C158" t="s">
        <v>467</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477</v>
      </c>
      <c r="B159">
        <v>2002</v>
      </c>
      <c r="C159" t="s">
        <v>467</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477</v>
      </c>
      <c r="B160">
        <v>2001</v>
      </c>
      <c r="C160" t="s">
        <v>467</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477</v>
      </c>
      <c r="B161">
        <v>2000</v>
      </c>
      <c r="C161" t="s">
        <v>467</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478</v>
      </c>
      <c r="B162">
        <v>2015</v>
      </c>
      <c r="C162" t="s">
        <v>467</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478</v>
      </c>
      <c r="B163">
        <v>2014</v>
      </c>
      <c r="C163" t="s">
        <v>467</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478</v>
      </c>
      <c r="B164">
        <v>2013</v>
      </c>
      <c r="C164" t="s">
        <v>467</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478</v>
      </c>
      <c r="B165">
        <v>2012</v>
      </c>
      <c r="C165" t="s">
        <v>467</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478</v>
      </c>
      <c r="B166">
        <v>2011</v>
      </c>
      <c r="C166" t="s">
        <v>467</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478</v>
      </c>
      <c r="B167">
        <v>2010</v>
      </c>
      <c r="C167" t="s">
        <v>467</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478</v>
      </c>
      <c r="B168">
        <v>2009</v>
      </c>
      <c r="C168" t="s">
        <v>467</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478</v>
      </c>
      <c r="B169">
        <v>2008</v>
      </c>
      <c r="C169" t="s">
        <v>467</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478</v>
      </c>
      <c r="B170">
        <v>2007</v>
      </c>
      <c r="C170" t="s">
        <v>467</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478</v>
      </c>
      <c r="B171">
        <v>2006</v>
      </c>
      <c r="C171" t="s">
        <v>467</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478</v>
      </c>
      <c r="B172">
        <v>2005</v>
      </c>
      <c r="C172" t="s">
        <v>467</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478</v>
      </c>
      <c r="B173">
        <v>2004</v>
      </c>
      <c r="C173" t="s">
        <v>467</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478</v>
      </c>
      <c r="B174">
        <v>2003</v>
      </c>
      <c r="C174" t="s">
        <v>467</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478</v>
      </c>
      <c r="B175">
        <v>2002</v>
      </c>
      <c r="C175" t="s">
        <v>467</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478</v>
      </c>
      <c r="B176">
        <v>2001</v>
      </c>
      <c r="C176" t="s">
        <v>467</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478</v>
      </c>
      <c r="B177">
        <v>2000</v>
      </c>
      <c r="C177" t="s">
        <v>467</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479</v>
      </c>
      <c r="B178">
        <v>2015</v>
      </c>
      <c r="C178" t="s">
        <v>467</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479</v>
      </c>
      <c r="B179">
        <v>2014</v>
      </c>
      <c r="C179" t="s">
        <v>467</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479</v>
      </c>
      <c r="B180">
        <v>2013</v>
      </c>
      <c r="C180" t="s">
        <v>467</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479</v>
      </c>
      <c r="B181">
        <v>2012</v>
      </c>
      <c r="C181" t="s">
        <v>467</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479</v>
      </c>
      <c r="B182">
        <v>2011</v>
      </c>
      <c r="C182" t="s">
        <v>467</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479</v>
      </c>
      <c r="B183">
        <v>2010</v>
      </c>
      <c r="C183" t="s">
        <v>467</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479</v>
      </c>
      <c r="B184">
        <v>2009</v>
      </c>
      <c r="C184" t="s">
        <v>467</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479</v>
      </c>
      <c r="B185">
        <v>2008</v>
      </c>
      <c r="C185" t="s">
        <v>467</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479</v>
      </c>
      <c r="B186">
        <v>2007</v>
      </c>
      <c r="C186" t="s">
        <v>467</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479</v>
      </c>
      <c r="B187">
        <v>2006</v>
      </c>
      <c r="C187" t="s">
        <v>467</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479</v>
      </c>
      <c r="B188">
        <v>2005</v>
      </c>
      <c r="C188" t="s">
        <v>467</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479</v>
      </c>
      <c r="B189">
        <v>2004</v>
      </c>
      <c r="C189" t="s">
        <v>467</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479</v>
      </c>
      <c r="B190">
        <v>2003</v>
      </c>
      <c r="C190" t="s">
        <v>467</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479</v>
      </c>
      <c r="B191">
        <v>2002</v>
      </c>
      <c r="C191" t="s">
        <v>467</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479</v>
      </c>
      <c r="B192">
        <v>2001</v>
      </c>
      <c r="C192" t="s">
        <v>467</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479</v>
      </c>
      <c r="B193">
        <v>2000</v>
      </c>
      <c r="C193" t="s">
        <v>467</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480</v>
      </c>
      <c r="B194">
        <v>2015</v>
      </c>
      <c r="C194" t="s">
        <v>467</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480</v>
      </c>
      <c r="B195">
        <v>2014</v>
      </c>
      <c r="C195" t="s">
        <v>467</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480</v>
      </c>
      <c r="B196">
        <v>2013</v>
      </c>
      <c r="C196" t="s">
        <v>467</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480</v>
      </c>
      <c r="B197">
        <v>2012</v>
      </c>
      <c r="C197" t="s">
        <v>467</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480</v>
      </c>
      <c r="B198">
        <v>2011</v>
      </c>
      <c r="C198" t="s">
        <v>467</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480</v>
      </c>
      <c r="B199">
        <v>2010</v>
      </c>
      <c r="C199" t="s">
        <v>467</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480</v>
      </c>
      <c r="B200">
        <v>2009</v>
      </c>
      <c r="C200" t="s">
        <v>467</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480</v>
      </c>
      <c r="B201">
        <v>2008</v>
      </c>
      <c r="C201" t="s">
        <v>467</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480</v>
      </c>
      <c r="B202">
        <v>2007</v>
      </c>
      <c r="C202" t="s">
        <v>467</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480</v>
      </c>
      <c r="B203">
        <v>2006</v>
      </c>
      <c r="C203" t="s">
        <v>467</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480</v>
      </c>
      <c r="B204">
        <v>2005</v>
      </c>
      <c r="C204" t="s">
        <v>467</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480</v>
      </c>
      <c r="B205">
        <v>2004</v>
      </c>
      <c r="C205" t="s">
        <v>467</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480</v>
      </c>
      <c r="B206">
        <v>2003</v>
      </c>
      <c r="C206" t="s">
        <v>467</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480</v>
      </c>
      <c r="B207">
        <v>2002</v>
      </c>
      <c r="C207" t="s">
        <v>467</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480</v>
      </c>
      <c r="B208">
        <v>2001</v>
      </c>
      <c r="C208" t="s">
        <v>467</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480</v>
      </c>
      <c r="B209">
        <v>2000</v>
      </c>
      <c r="C209" t="s">
        <v>467</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481</v>
      </c>
      <c r="B210">
        <v>2015</v>
      </c>
      <c r="C210" t="s">
        <v>467</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481</v>
      </c>
      <c r="B211">
        <v>2014</v>
      </c>
      <c r="C211" t="s">
        <v>467</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481</v>
      </c>
      <c r="B212">
        <v>2013</v>
      </c>
      <c r="C212" t="s">
        <v>467</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481</v>
      </c>
      <c r="B213">
        <v>2012</v>
      </c>
      <c r="C213" t="s">
        <v>467</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481</v>
      </c>
      <c r="B214">
        <v>2011</v>
      </c>
      <c r="C214" t="s">
        <v>467</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481</v>
      </c>
      <c r="B215">
        <v>2010</v>
      </c>
      <c r="C215" t="s">
        <v>467</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481</v>
      </c>
      <c r="B216">
        <v>2009</v>
      </c>
      <c r="C216" t="s">
        <v>467</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481</v>
      </c>
      <c r="B217">
        <v>2008</v>
      </c>
      <c r="C217" t="s">
        <v>467</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481</v>
      </c>
      <c r="B218">
        <v>2007</v>
      </c>
      <c r="C218" t="s">
        <v>467</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481</v>
      </c>
      <c r="B219">
        <v>2006</v>
      </c>
      <c r="C219" t="s">
        <v>467</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481</v>
      </c>
      <c r="B220">
        <v>2005</v>
      </c>
      <c r="C220" t="s">
        <v>467</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481</v>
      </c>
      <c r="B221">
        <v>2004</v>
      </c>
      <c r="C221" t="s">
        <v>467</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481</v>
      </c>
      <c r="B222">
        <v>2003</v>
      </c>
      <c r="C222" t="s">
        <v>467</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481</v>
      </c>
      <c r="B223">
        <v>2002</v>
      </c>
      <c r="C223" t="s">
        <v>467</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481</v>
      </c>
      <c r="B224">
        <v>2001</v>
      </c>
      <c r="C224" t="s">
        <v>467</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481</v>
      </c>
      <c r="B225">
        <v>2000</v>
      </c>
      <c r="C225" t="s">
        <v>467</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482</v>
      </c>
      <c r="B226">
        <v>2015</v>
      </c>
      <c r="C226" t="s">
        <v>467</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482</v>
      </c>
      <c r="B227">
        <v>2014</v>
      </c>
      <c r="C227" t="s">
        <v>467</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482</v>
      </c>
      <c r="B228">
        <v>2013</v>
      </c>
      <c r="C228" t="s">
        <v>467</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482</v>
      </c>
      <c r="B229">
        <v>2012</v>
      </c>
      <c r="C229" t="s">
        <v>467</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482</v>
      </c>
      <c r="B230">
        <v>2011</v>
      </c>
      <c r="C230" t="s">
        <v>467</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482</v>
      </c>
      <c r="B231">
        <v>2010</v>
      </c>
      <c r="C231" t="s">
        <v>467</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482</v>
      </c>
      <c r="B232">
        <v>2009</v>
      </c>
      <c r="C232" t="s">
        <v>467</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482</v>
      </c>
      <c r="B233">
        <v>2008</v>
      </c>
      <c r="C233" t="s">
        <v>467</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482</v>
      </c>
      <c r="B234">
        <v>2007</v>
      </c>
      <c r="C234" t="s">
        <v>467</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482</v>
      </c>
      <c r="B235">
        <v>2006</v>
      </c>
      <c r="C235" t="s">
        <v>467</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482</v>
      </c>
      <c r="B236">
        <v>2005</v>
      </c>
      <c r="C236" t="s">
        <v>467</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482</v>
      </c>
      <c r="B237">
        <v>2004</v>
      </c>
      <c r="C237" t="s">
        <v>467</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482</v>
      </c>
      <c r="B238">
        <v>2003</v>
      </c>
      <c r="C238" t="s">
        <v>467</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482</v>
      </c>
      <c r="B239">
        <v>2002</v>
      </c>
      <c r="C239" t="s">
        <v>467</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482</v>
      </c>
      <c r="B240">
        <v>2001</v>
      </c>
      <c r="C240" t="s">
        <v>467</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482</v>
      </c>
      <c r="B241">
        <v>2000</v>
      </c>
      <c r="C241" t="s">
        <v>467</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483</v>
      </c>
      <c r="B242">
        <v>2015</v>
      </c>
      <c r="C242" t="s">
        <v>475</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483</v>
      </c>
      <c r="B243">
        <v>2014</v>
      </c>
      <c r="C243" t="s">
        <v>475</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483</v>
      </c>
      <c r="B244">
        <v>2013</v>
      </c>
      <c r="C244" t="s">
        <v>475</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483</v>
      </c>
      <c r="B245">
        <v>2012</v>
      </c>
      <c r="C245" t="s">
        <v>475</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483</v>
      </c>
      <c r="B246">
        <v>2011</v>
      </c>
      <c r="C246" t="s">
        <v>475</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483</v>
      </c>
      <c r="B247">
        <v>2010</v>
      </c>
      <c r="C247" t="s">
        <v>475</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483</v>
      </c>
      <c r="B248">
        <v>2009</v>
      </c>
      <c r="C248" t="s">
        <v>475</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483</v>
      </c>
      <c r="B249">
        <v>2008</v>
      </c>
      <c r="C249" t="s">
        <v>475</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483</v>
      </c>
      <c r="B250">
        <v>2007</v>
      </c>
      <c r="C250" t="s">
        <v>475</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483</v>
      </c>
      <c r="B251">
        <v>2006</v>
      </c>
      <c r="C251" t="s">
        <v>475</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483</v>
      </c>
      <c r="B252">
        <v>2005</v>
      </c>
      <c r="C252" t="s">
        <v>475</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483</v>
      </c>
      <c r="B253">
        <v>2004</v>
      </c>
      <c r="C253" t="s">
        <v>475</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483</v>
      </c>
      <c r="B254">
        <v>2003</v>
      </c>
      <c r="C254" t="s">
        <v>475</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483</v>
      </c>
      <c r="B255">
        <v>2002</v>
      </c>
      <c r="C255" t="s">
        <v>475</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483</v>
      </c>
      <c r="B256">
        <v>2001</v>
      </c>
      <c r="C256" t="s">
        <v>475</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483</v>
      </c>
      <c r="B257">
        <v>2000</v>
      </c>
      <c r="C257" t="s">
        <v>475</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484</v>
      </c>
      <c r="B258">
        <v>2015</v>
      </c>
      <c r="C258" t="s">
        <v>467</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484</v>
      </c>
      <c r="B259">
        <v>2014</v>
      </c>
      <c r="C259" t="s">
        <v>467</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484</v>
      </c>
      <c r="B260">
        <v>2013</v>
      </c>
      <c r="C260" t="s">
        <v>467</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484</v>
      </c>
      <c r="B261">
        <v>2012</v>
      </c>
      <c r="C261" t="s">
        <v>467</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484</v>
      </c>
      <c r="B262">
        <v>2011</v>
      </c>
      <c r="C262" t="s">
        <v>467</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484</v>
      </c>
      <c r="B263">
        <v>2010</v>
      </c>
      <c r="C263" t="s">
        <v>467</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484</v>
      </c>
      <c r="B264">
        <v>2009</v>
      </c>
      <c r="C264" t="s">
        <v>467</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484</v>
      </c>
      <c r="B265">
        <v>2008</v>
      </c>
      <c r="C265" t="s">
        <v>467</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484</v>
      </c>
      <c r="B266">
        <v>2007</v>
      </c>
      <c r="C266" t="s">
        <v>467</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484</v>
      </c>
      <c r="B267">
        <v>2006</v>
      </c>
      <c r="C267" t="s">
        <v>467</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484</v>
      </c>
      <c r="B268">
        <v>2005</v>
      </c>
      <c r="C268" t="s">
        <v>467</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484</v>
      </c>
      <c r="B269">
        <v>2004</v>
      </c>
      <c r="C269" t="s">
        <v>467</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484</v>
      </c>
      <c r="B270">
        <v>2003</v>
      </c>
      <c r="C270" t="s">
        <v>467</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484</v>
      </c>
      <c r="B271">
        <v>2002</v>
      </c>
      <c r="C271" t="s">
        <v>467</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484</v>
      </c>
      <c r="B272">
        <v>2001</v>
      </c>
      <c r="C272" t="s">
        <v>467</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484</v>
      </c>
      <c r="B273">
        <v>2000</v>
      </c>
      <c r="C273" t="s">
        <v>467</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485</v>
      </c>
      <c r="B274">
        <v>2015</v>
      </c>
      <c r="C274" t="s">
        <v>467</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485</v>
      </c>
      <c r="B275">
        <v>2014</v>
      </c>
      <c r="C275" t="s">
        <v>467</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485</v>
      </c>
      <c r="B276">
        <v>2013</v>
      </c>
      <c r="C276" t="s">
        <v>467</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485</v>
      </c>
      <c r="B277">
        <v>2012</v>
      </c>
      <c r="C277" t="s">
        <v>467</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485</v>
      </c>
      <c r="B278">
        <v>2011</v>
      </c>
      <c r="C278" t="s">
        <v>467</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485</v>
      </c>
      <c r="B279">
        <v>2010</v>
      </c>
      <c r="C279" t="s">
        <v>467</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485</v>
      </c>
      <c r="B280">
        <v>2009</v>
      </c>
      <c r="C280" t="s">
        <v>467</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485</v>
      </c>
      <c r="B281">
        <v>2008</v>
      </c>
      <c r="C281" t="s">
        <v>467</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485</v>
      </c>
      <c r="B282">
        <v>2007</v>
      </c>
      <c r="C282" t="s">
        <v>467</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485</v>
      </c>
      <c r="B283">
        <v>2006</v>
      </c>
      <c r="C283" t="s">
        <v>467</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485</v>
      </c>
      <c r="B284">
        <v>2005</v>
      </c>
      <c r="C284" t="s">
        <v>467</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485</v>
      </c>
      <c r="B285">
        <v>2004</v>
      </c>
      <c r="C285" t="s">
        <v>467</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485</v>
      </c>
      <c r="B286">
        <v>2003</v>
      </c>
      <c r="C286" t="s">
        <v>467</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485</v>
      </c>
      <c r="B287">
        <v>2002</v>
      </c>
      <c r="C287" t="s">
        <v>467</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485</v>
      </c>
      <c r="B288">
        <v>2001</v>
      </c>
      <c r="C288" t="s">
        <v>467</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485</v>
      </c>
      <c r="B289">
        <v>2000</v>
      </c>
      <c r="C289" t="s">
        <v>467</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486</v>
      </c>
      <c r="B290">
        <v>2015</v>
      </c>
      <c r="C290" t="s">
        <v>467</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486</v>
      </c>
      <c r="B291">
        <v>2014</v>
      </c>
      <c r="C291" t="s">
        <v>467</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486</v>
      </c>
      <c r="B292">
        <v>2013</v>
      </c>
      <c r="C292" t="s">
        <v>467</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486</v>
      </c>
      <c r="B293">
        <v>2012</v>
      </c>
      <c r="C293" t="s">
        <v>467</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486</v>
      </c>
      <c r="B294">
        <v>2011</v>
      </c>
      <c r="C294" t="s">
        <v>467</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486</v>
      </c>
      <c r="B295">
        <v>2010</v>
      </c>
      <c r="C295" t="s">
        <v>467</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486</v>
      </c>
      <c r="B296">
        <v>2009</v>
      </c>
      <c r="C296" t="s">
        <v>467</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486</v>
      </c>
      <c r="B297">
        <v>2008</v>
      </c>
      <c r="C297" t="s">
        <v>467</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486</v>
      </c>
      <c r="B298">
        <v>2007</v>
      </c>
      <c r="C298" t="s">
        <v>467</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486</v>
      </c>
      <c r="B299">
        <v>2006</v>
      </c>
      <c r="C299" t="s">
        <v>467</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486</v>
      </c>
      <c r="B300">
        <v>2005</v>
      </c>
      <c r="C300" t="s">
        <v>467</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486</v>
      </c>
      <c r="B301">
        <v>2004</v>
      </c>
      <c r="C301" t="s">
        <v>467</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486</v>
      </c>
      <c r="B302">
        <v>2003</v>
      </c>
      <c r="C302" t="s">
        <v>467</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486</v>
      </c>
      <c r="B303">
        <v>2002</v>
      </c>
      <c r="C303" t="s">
        <v>467</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486</v>
      </c>
      <c r="B304">
        <v>2001</v>
      </c>
      <c r="C304" t="s">
        <v>467</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486</v>
      </c>
      <c r="B305">
        <v>2000</v>
      </c>
      <c r="C305" t="s">
        <v>467</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487</v>
      </c>
      <c r="B306">
        <v>2015</v>
      </c>
      <c r="C306" t="s">
        <v>467</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487</v>
      </c>
      <c r="B307">
        <v>2014</v>
      </c>
      <c r="C307" t="s">
        <v>467</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487</v>
      </c>
      <c r="B308">
        <v>2013</v>
      </c>
      <c r="C308" t="s">
        <v>467</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487</v>
      </c>
      <c r="B309">
        <v>2012</v>
      </c>
      <c r="C309" t="s">
        <v>467</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487</v>
      </c>
      <c r="B310">
        <v>2011</v>
      </c>
      <c r="C310" t="s">
        <v>467</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487</v>
      </c>
      <c r="B311">
        <v>2010</v>
      </c>
      <c r="C311" t="s">
        <v>467</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487</v>
      </c>
      <c r="B312">
        <v>2009</v>
      </c>
      <c r="C312" t="s">
        <v>467</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487</v>
      </c>
      <c r="B313">
        <v>2008</v>
      </c>
      <c r="C313" t="s">
        <v>467</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487</v>
      </c>
      <c r="B314">
        <v>2007</v>
      </c>
      <c r="C314" t="s">
        <v>467</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487</v>
      </c>
      <c r="B315">
        <v>2006</v>
      </c>
      <c r="C315" t="s">
        <v>467</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487</v>
      </c>
      <c r="B316">
        <v>2005</v>
      </c>
      <c r="C316" t="s">
        <v>467</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487</v>
      </c>
      <c r="B317">
        <v>2004</v>
      </c>
      <c r="C317" t="s">
        <v>467</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487</v>
      </c>
      <c r="B318">
        <v>2003</v>
      </c>
      <c r="C318" t="s">
        <v>467</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487</v>
      </c>
      <c r="B319">
        <v>2002</v>
      </c>
      <c r="C319" t="s">
        <v>467</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487</v>
      </c>
      <c r="B320">
        <v>2001</v>
      </c>
      <c r="C320" t="s">
        <v>467</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487</v>
      </c>
      <c r="B321">
        <v>2000</v>
      </c>
      <c r="C321" t="s">
        <v>467</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488</v>
      </c>
      <c r="B322">
        <v>2015</v>
      </c>
      <c r="C322" t="s">
        <v>467</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488</v>
      </c>
      <c r="B323">
        <v>2014</v>
      </c>
      <c r="C323" t="s">
        <v>467</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488</v>
      </c>
      <c r="B324">
        <v>2013</v>
      </c>
      <c r="C324" t="s">
        <v>467</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488</v>
      </c>
      <c r="B325">
        <v>2012</v>
      </c>
      <c r="C325" t="s">
        <v>467</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488</v>
      </c>
      <c r="B326">
        <v>2011</v>
      </c>
      <c r="C326" t="s">
        <v>467</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488</v>
      </c>
      <c r="B327">
        <v>2010</v>
      </c>
      <c r="C327" t="s">
        <v>467</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488</v>
      </c>
      <c r="B328">
        <v>2009</v>
      </c>
      <c r="C328" t="s">
        <v>467</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488</v>
      </c>
      <c r="B329">
        <v>2008</v>
      </c>
      <c r="C329" t="s">
        <v>467</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488</v>
      </c>
      <c r="B330">
        <v>2007</v>
      </c>
      <c r="C330" t="s">
        <v>467</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488</v>
      </c>
      <c r="B331">
        <v>2006</v>
      </c>
      <c r="C331" t="s">
        <v>467</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488</v>
      </c>
      <c r="B332">
        <v>2005</v>
      </c>
      <c r="C332" t="s">
        <v>467</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488</v>
      </c>
      <c r="B333">
        <v>2004</v>
      </c>
      <c r="C333" t="s">
        <v>467</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488</v>
      </c>
      <c r="B334">
        <v>2003</v>
      </c>
      <c r="C334" t="s">
        <v>467</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488</v>
      </c>
      <c r="B335">
        <v>2002</v>
      </c>
      <c r="C335" t="s">
        <v>467</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488</v>
      </c>
      <c r="B336">
        <v>2001</v>
      </c>
      <c r="C336" t="s">
        <v>467</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488</v>
      </c>
      <c r="B337">
        <v>2000</v>
      </c>
      <c r="C337" t="s">
        <v>467</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489</v>
      </c>
      <c r="B338">
        <v>2015</v>
      </c>
      <c r="C338" t="s">
        <v>467</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489</v>
      </c>
      <c r="B339">
        <v>2014</v>
      </c>
      <c r="C339" t="s">
        <v>467</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489</v>
      </c>
      <c r="B340">
        <v>2013</v>
      </c>
      <c r="C340" t="s">
        <v>467</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489</v>
      </c>
      <c r="B341">
        <v>2012</v>
      </c>
      <c r="C341" t="s">
        <v>467</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489</v>
      </c>
      <c r="B342">
        <v>2011</v>
      </c>
      <c r="C342" t="s">
        <v>467</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489</v>
      </c>
      <c r="B343">
        <v>2010</v>
      </c>
      <c r="C343" t="s">
        <v>467</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489</v>
      </c>
      <c r="B344">
        <v>2009</v>
      </c>
      <c r="C344" t="s">
        <v>467</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489</v>
      </c>
      <c r="B345">
        <v>2008</v>
      </c>
      <c r="C345" t="s">
        <v>467</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489</v>
      </c>
      <c r="B346">
        <v>2007</v>
      </c>
      <c r="C346" t="s">
        <v>467</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489</v>
      </c>
      <c r="B347">
        <v>2006</v>
      </c>
      <c r="C347" t="s">
        <v>467</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489</v>
      </c>
      <c r="B348">
        <v>2005</v>
      </c>
      <c r="C348" t="s">
        <v>467</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489</v>
      </c>
      <c r="B349">
        <v>2004</v>
      </c>
      <c r="C349" t="s">
        <v>467</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489</v>
      </c>
      <c r="B350">
        <v>2003</v>
      </c>
      <c r="C350" t="s">
        <v>467</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489</v>
      </c>
      <c r="B351">
        <v>2002</v>
      </c>
      <c r="C351" t="s">
        <v>467</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489</v>
      </c>
      <c r="B352">
        <v>2001</v>
      </c>
      <c r="C352" t="s">
        <v>467</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489</v>
      </c>
      <c r="B353">
        <v>2000</v>
      </c>
      <c r="C353" t="s">
        <v>467</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490</v>
      </c>
      <c r="B354">
        <v>2015</v>
      </c>
      <c r="C354" t="s">
        <v>467</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490</v>
      </c>
      <c r="B355">
        <v>2014</v>
      </c>
      <c r="C355" t="s">
        <v>467</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490</v>
      </c>
      <c r="B356">
        <v>2013</v>
      </c>
      <c r="C356" t="s">
        <v>467</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490</v>
      </c>
      <c r="B357">
        <v>2012</v>
      </c>
      <c r="C357" t="s">
        <v>467</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490</v>
      </c>
      <c r="B358">
        <v>2011</v>
      </c>
      <c r="C358" t="s">
        <v>467</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490</v>
      </c>
      <c r="B359">
        <v>2010</v>
      </c>
      <c r="C359" t="s">
        <v>467</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490</v>
      </c>
      <c r="B360">
        <v>2009</v>
      </c>
      <c r="C360" t="s">
        <v>467</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490</v>
      </c>
      <c r="B361">
        <v>2008</v>
      </c>
      <c r="C361" t="s">
        <v>467</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490</v>
      </c>
      <c r="B362">
        <v>2007</v>
      </c>
      <c r="C362" t="s">
        <v>467</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490</v>
      </c>
      <c r="B363">
        <v>2006</v>
      </c>
      <c r="C363" t="s">
        <v>467</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490</v>
      </c>
      <c r="B364">
        <v>2005</v>
      </c>
      <c r="C364" t="s">
        <v>467</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490</v>
      </c>
      <c r="B365">
        <v>2004</v>
      </c>
      <c r="C365" t="s">
        <v>467</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490</v>
      </c>
      <c r="B366">
        <v>2003</v>
      </c>
      <c r="C366" t="s">
        <v>467</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490</v>
      </c>
      <c r="B367">
        <v>2002</v>
      </c>
      <c r="C367" t="s">
        <v>467</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490</v>
      </c>
      <c r="B368">
        <v>2001</v>
      </c>
      <c r="C368" t="s">
        <v>467</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490</v>
      </c>
      <c r="B369">
        <v>2000</v>
      </c>
      <c r="C369" t="s">
        <v>467</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491</v>
      </c>
      <c r="B370">
        <v>2015</v>
      </c>
      <c r="C370" t="s">
        <v>467</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491</v>
      </c>
      <c r="B371">
        <v>2014</v>
      </c>
      <c r="C371" t="s">
        <v>467</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491</v>
      </c>
      <c r="B372">
        <v>2013</v>
      </c>
      <c r="C372" t="s">
        <v>467</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491</v>
      </c>
      <c r="B373">
        <v>2012</v>
      </c>
      <c r="C373" t="s">
        <v>467</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491</v>
      </c>
      <c r="B374">
        <v>2011</v>
      </c>
      <c r="C374" t="s">
        <v>467</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491</v>
      </c>
      <c r="B375">
        <v>2010</v>
      </c>
      <c r="C375" t="s">
        <v>467</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491</v>
      </c>
      <c r="B376">
        <v>2009</v>
      </c>
      <c r="C376" t="s">
        <v>467</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491</v>
      </c>
      <c r="B377">
        <v>2008</v>
      </c>
      <c r="C377" t="s">
        <v>467</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491</v>
      </c>
      <c r="B378">
        <v>2007</v>
      </c>
      <c r="C378" t="s">
        <v>467</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491</v>
      </c>
      <c r="B379">
        <v>2006</v>
      </c>
      <c r="C379" t="s">
        <v>467</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491</v>
      </c>
      <c r="B380">
        <v>2005</v>
      </c>
      <c r="C380" t="s">
        <v>467</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491</v>
      </c>
      <c r="B381">
        <v>2004</v>
      </c>
      <c r="C381" t="s">
        <v>467</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491</v>
      </c>
      <c r="B382">
        <v>2003</v>
      </c>
      <c r="C382" t="s">
        <v>467</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491</v>
      </c>
      <c r="B383">
        <v>2002</v>
      </c>
      <c r="C383" t="s">
        <v>467</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491</v>
      </c>
      <c r="B384">
        <v>2001</v>
      </c>
      <c r="C384" t="s">
        <v>467</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491</v>
      </c>
      <c r="B385">
        <v>2000</v>
      </c>
      <c r="C385" t="s">
        <v>467</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492</v>
      </c>
      <c r="B386">
        <v>2015</v>
      </c>
      <c r="C386" t="s">
        <v>475</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492</v>
      </c>
      <c r="B387">
        <v>2014</v>
      </c>
      <c r="C387" t="s">
        <v>475</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492</v>
      </c>
      <c r="B388">
        <v>2013</v>
      </c>
      <c r="C388" t="s">
        <v>475</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492</v>
      </c>
      <c r="B389">
        <v>2012</v>
      </c>
      <c r="C389" t="s">
        <v>475</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492</v>
      </c>
      <c r="B390">
        <v>2011</v>
      </c>
      <c r="C390" t="s">
        <v>475</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492</v>
      </c>
      <c r="B391">
        <v>2010</v>
      </c>
      <c r="C391" t="s">
        <v>475</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492</v>
      </c>
      <c r="B392">
        <v>2009</v>
      </c>
      <c r="C392" t="s">
        <v>475</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492</v>
      </c>
      <c r="B393">
        <v>2008</v>
      </c>
      <c r="C393" t="s">
        <v>475</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492</v>
      </c>
      <c r="B394">
        <v>2007</v>
      </c>
      <c r="C394" t="s">
        <v>475</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492</v>
      </c>
      <c r="B395">
        <v>2006</v>
      </c>
      <c r="C395" t="s">
        <v>475</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492</v>
      </c>
      <c r="B396">
        <v>2005</v>
      </c>
      <c r="C396" t="s">
        <v>475</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492</v>
      </c>
      <c r="B397">
        <v>2004</v>
      </c>
      <c r="C397" t="s">
        <v>475</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492</v>
      </c>
      <c r="B398">
        <v>2003</v>
      </c>
      <c r="C398" t="s">
        <v>475</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492</v>
      </c>
      <c r="B399">
        <v>2002</v>
      </c>
      <c r="C399" t="s">
        <v>475</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492</v>
      </c>
      <c r="B400">
        <v>2001</v>
      </c>
      <c r="C400" t="s">
        <v>475</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492</v>
      </c>
      <c r="B401">
        <v>2000</v>
      </c>
      <c r="C401" t="s">
        <v>475</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493</v>
      </c>
      <c r="B402">
        <v>2015</v>
      </c>
      <c r="C402" t="s">
        <v>467</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493</v>
      </c>
      <c r="B403">
        <v>2014</v>
      </c>
      <c r="C403" t="s">
        <v>467</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493</v>
      </c>
      <c r="B404">
        <v>2013</v>
      </c>
      <c r="C404" t="s">
        <v>467</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493</v>
      </c>
      <c r="B405">
        <v>2012</v>
      </c>
      <c r="C405" t="s">
        <v>467</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493</v>
      </c>
      <c r="B406">
        <v>2011</v>
      </c>
      <c r="C406" t="s">
        <v>467</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493</v>
      </c>
      <c r="B407">
        <v>2010</v>
      </c>
      <c r="C407" t="s">
        <v>467</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493</v>
      </c>
      <c r="B408">
        <v>2009</v>
      </c>
      <c r="C408" t="s">
        <v>467</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493</v>
      </c>
      <c r="B409">
        <v>2008</v>
      </c>
      <c r="C409" t="s">
        <v>467</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493</v>
      </c>
      <c r="B410">
        <v>2007</v>
      </c>
      <c r="C410" t="s">
        <v>467</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493</v>
      </c>
      <c r="B411">
        <v>2006</v>
      </c>
      <c r="C411" t="s">
        <v>467</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493</v>
      </c>
      <c r="B412">
        <v>2005</v>
      </c>
      <c r="C412" t="s">
        <v>467</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493</v>
      </c>
      <c r="B413">
        <v>2004</v>
      </c>
      <c r="C413" t="s">
        <v>467</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493</v>
      </c>
      <c r="B414">
        <v>2003</v>
      </c>
      <c r="C414" t="s">
        <v>467</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493</v>
      </c>
      <c r="B415">
        <v>2002</v>
      </c>
      <c r="C415" t="s">
        <v>467</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493</v>
      </c>
      <c r="B416">
        <v>2001</v>
      </c>
      <c r="C416" t="s">
        <v>467</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493</v>
      </c>
      <c r="B417">
        <v>2000</v>
      </c>
      <c r="C417" t="s">
        <v>467</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494</v>
      </c>
      <c r="B418">
        <v>2015</v>
      </c>
      <c r="C418" t="s">
        <v>467</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494</v>
      </c>
      <c r="B419">
        <v>2014</v>
      </c>
      <c r="C419" t="s">
        <v>467</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494</v>
      </c>
      <c r="B420">
        <v>2013</v>
      </c>
      <c r="C420" t="s">
        <v>467</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494</v>
      </c>
      <c r="B421">
        <v>2012</v>
      </c>
      <c r="C421" t="s">
        <v>467</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494</v>
      </c>
      <c r="B422">
        <v>2011</v>
      </c>
      <c r="C422" t="s">
        <v>467</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494</v>
      </c>
      <c r="B423">
        <v>2010</v>
      </c>
      <c r="C423" t="s">
        <v>467</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494</v>
      </c>
      <c r="B424">
        <v>2009</v>
      </c>
      <c r="C424" t="s">
        <v>467</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494</v>
      </c>
      <c r="B425">
        <v>2008</v>
      </c>
      <c r="C425" t="s">
        <v>467</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494</v>
      </c>
      <c r="B426">
        <v>2007</v>
      </c>
      <c r="C426" t="s">
        <v>467</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494</v>
      </c>
      <c r="B427">
        <v>2006</v>
      </c>
      <c r="C427" t="s">
        <v>467</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494</v>
      </c>
      <c r="B428">
        <v>2005</v>
      </c>
      <c r="C428" t="s">
        <v>467</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494</v>
      </c>
      <c r="B429">
        <v>2004</v>
      </c>
      <c r="C429" t="s">
        <v>467</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494</v>
      </c>
      <c r="B430">
        <v>2003</v>
      </c>
      <c r="C430" t="s">
        <v>467</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494</v>
      </c>
      <c r="B431">
        <v>2002</v>
      </c>
      <c r="C431" t="s">
        <v>467</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494</v>
      </c>
      <c r="B432">
        <v>2001</v>
      </c>
      <c r="C432" t="s">
        <v>467</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494</v>
      </c>
      <c r="B433">
        <v>2000</v>
      </c>
      <c r="C433" t="s">
        <v>467</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495</v>
      </c>
      <c r="B434">
        <v>2015</v>
      </c>
      <c r="C434" t="s">
        <v>467</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495</v>
      </c>
      <c r="B435">
        <v>2014</v>
      </c>
      <c r="C435" t="s">
        <v>467</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495</v>
      </c>
      <c r="B436">
        <v>2013</v>
      </c>
      <c r="C436" t="s">
        <v>467</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495</v>
      </c>
      <c r="B437">
        <v>2012</v>
      </c>
      <c r="C437" t="s">
        <v>467</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495</v>
      </c>
      <c r="B438">
        <v>2011</v>
      </c>
      <c r="C438" t="s">
        <v>467</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495</v>
      </c>
      <c r="B439">
        <v>2010</v>
      </c>
      <c r="C439" t="s">
        <v>467</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495</v>
      </c>
      <c r="B440">
        <v>2009</v>
      </c>
      <c r="C440" t="s">
        <v>467</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495</v>
      </c>
      <c r="B441">
        <v>2008</v>
      </c>
      <c r="C441" t="s">
        <v>467</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495</v>
      </c>
      <c r="B442">
        <v>2007</v>
      </c>
      <c r="C442" t="s">
        <v>467</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495</v>
      </c>
      <c r="B443">
        <v>2006</v>
      </c>
      <c r="C443" t="s">
        <v>467</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495</v>
      </c>
      <c r="B444">
        <v>2005</v>
      </c>
      <c r="C444" t="s">
        <v>467</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495</v>
      </c>
      <c r="B445">
        <v>2004</v>
      </c>
      <c r="C445" t="s">
        <v>467</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495</v>
      </c>
      <c r="B446">
        <v>2003</v>
      </c>
      <c r="C446" t="s">
        <v>467</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495</v>
      </c>
      <c r="B447">
        <v>2002</v>
      </c>
      <c r="C447" t="s">
        <v>467</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495</v>
      </c>
      <c r="B448">
        <v>2001</v>
      </c>
      <c r="C448" t="s">
        <v>467</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495</v>
      </c>
      <c r="B449">
        <v>2000</v>
      </c>
      <c r="C449" t="s">
        <v>467</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496</v>
      </c>
      <c r="B450">
        <v>2015</v>
      </c>
      <c r="C450" t="s">
        <v>467</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496</v>
      </c>
      <c r="B451">
        <v>2014</v>
      </c>
      <c r="C451" t="s">
        <v>467</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496</v>
      </c>
      <c r="B452">
        <v>2013</v>
      </c>
      <c r="C452" t="s">
        <v>467</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496</v>
      </c>
      <c r="B453">
        <v>2012</v>
      </c>
      <c r="C453" t="s">
        <v>467</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496</v>
      </c>
      <c r="B454">
        <v>2011</v>
      </c>
      <c r="C454" t="s">
        <v>467</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496</v>
      </c>
      <c r="B455">
        <v>2010</v>
      </c>
      <c r="C455" t="s">
        <v>467</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496</v>
      </c>
      <c r="B456">
        <v>2009</v>
      </c>
      <c r="C456" t="s">
        <v>467</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496</v>
      </c>
      <c r="B457">
        <v>2008</v>
      </c>
      <c r="C457" t="s">
        <v>467</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496</v>
      </c>
      <c r="B458">
        <v>2007</v>
      </c>
      <c r="C458" t="s">
        <v>467</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496</v>
      </c>
      <c r="B459">
        <v>2006</v>
      </c>
      <c r="C459" t="s">
        <v>467</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496</v>
      </c>
      <c r="B460">
        <v>2005</v>
      </c>
      <c r="C460" t="s">
        <v>467</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496</v>
      </c>
      <c r="B461">
        <v>2004</v>
      </c>
      <c r="C461" t="s">
        <v>467</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496</v>
      </c>
      <c r="B462">
        <v>2003</v>
      </c>
      <c r="C462" t="s">
        <v>467</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496</v>
      </c>
      <c r="B463">
        <v>2002</v>
      </c>
      <c r="C463" t="s">
        <v>467</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496</v>
      </c>
      <c r="B464">
        <v>2001</v>
      </c>
      <c r="C464" t="s">
        <v>467</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496</v>
      </c>
      <c r="B465">
        <v>2000</v>
      </c>
      <c r="C465" t="s">
        <v>467</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497</v>
      </c>
      <c r="B466">
        <v>2015</v>
      </c>
      <c r="C466" t="s">
        <v>467</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497</v>
      </c>
      <c r="B467">
        <v>2014</v>
      </c>
      <c r="C467" t="s">
        <v>467</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497</v>
      </c>
      <c r="B468">
        <v>2013</v>
      </c>
      <c r="C468" t="s">
        <v>467</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497</v>
      </c>
      <c r="B469">
        <v>2012</v>
      </c>
      <c r="C469" t="s">
        <v>467</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497</v>
      </c>
      <c r="B470">
        <v>2011</v>
      </c>
      <c r="C470" t="s">
        <v>467</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497</v>
      </c>
      <c r="B471">
        <v>2010</v>
      </c>
      <c r="C471" t="s">
        <v>467</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497</v>
      </c>
      <c r="B472">
        <v>2009</v>
      </c>
      <c r="C472" t="s">
        <v>467</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497</v>
      </c>
      <c r="B473">
        <v>2008</v>
      </c>
      <c r="C473" t="s">
        <v>467</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497</v>
      </c>
      <c r="B474">
        <v>2007</v>
      </c>
      <c r="C474" t="s">
        <v>467</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497</v>
      </c>
      <c r="B475">
        <v>2006</v>
      </c>
      <c r="C475" t="s">
        <v>467</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497</v>
      </c>
      <c r="B476">
        <v>2005</v>
      </c>
      <c r="C476" t="s">
        <v>467</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497</v>
      </c>
      <c r="B477">
        <v>2004</v>
      </c>
      <c r="C477" t="s">
        <v>467</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497</v>
      </c>
      <c r="B478">
        <v>2003</v>
      </c>
      <c r="C478" t="s">
        <v>467</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497</v>
      </c>
      <c r="B479">
        <v>2002</v>
      </c>
      <c r="C479" t="s">
        <v>467</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497</v>
      </c>
      <c r="B480">
        <v>2001</v>
      </c>
      <c r="C480" t="s">
        <v>467</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497</v>
      </c>
      <c r="B481">
        <v>2000</v>
      </c>
      <c r="C481" t="s">
        <v>467</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498</v>
      </c>
      <c r="B482">
        <v>2015</v>
      </c>
      <c r="C482" t="s">
        <v>467</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498</v>
      </c>
      <c r="B483">
        <v>2014</v>
      </c>
      <c r="C483" t="s">
        <v>467</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498</v>
      </c>
      <c r="B484">
        <v>2013</v>
      </c>
      <c r="C484" t="s">
        <v>467</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498</v>
      </c>
      <c r="B485">
        <v>2012</v>
      </c>
      <c r="C485" t="s">
        <v>467</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498</v>
      </c>
      <c r="B486">
        <v>2011</v>
      </c>
      <c r="C486" t="s">
        <v>467</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498</v>
      </c>
      <c r="B487">
        <v>2010</v>
      </c>
      <c r="C487" t="s">
        <v>467</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498</v>
      </c>
      <c r="B488">
        <v>2009</v>
      </c>
      <c r="C488" t="s">
        <v>467</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498</v>
      </c>
      <c r="B489">
        <v>2008</v>
      </c>
      <c r="C489" t="s">
        <v>467</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498</v>
      </c>
      <c r="B490">
        <v>2007</v>
      </c>
      <c r="C490" t="s">
        <v>467</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498</v>
      </c>
      <c r="B491">
        <v>2006</v>
      </c>
      <c r="C491" t="s">
        <v>467</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498</v>
      </c>
      <c r="B492">
        <v>2005</v>
      </c>
      <c r="C492" t="s">
        <v>467</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498</v>
      </c>
      <c r="B493">
        <v>2004</v>
      </c>
      <c r="C493" t="s">
        <v>467</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498</v>
      </c>
      <c r="B494">
        <v>2003</v>
      </c>
      <c r="C494" t="s">
        <v>467</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498</v>
      </c>
      <c r="B495">
        <v>2002</v>
      </c>
      <c r="C495" t="s">
        <v>467</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498</v>
      </c>
      <c r="B496">
        <v>2001</v>
      </c>
      <c r="C496" t="s">
        <v>467</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498</v>
      </c>
      <c r="B497">
        <v>2000</v>
      </c>
      <c r="C497" t="s">
        <v>467</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499</v>
      </c>
      <c r="B498">
        <v>2015</v>
      </c>
      <c r="C498" t="s">
        <v>467</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499</v>
      </c>
      <c r="B499">
        <v>2014</v>
      </c>
      <c r="C499" t="s">
        <v>467</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499</v>
      </c>
      <c r="B500">
        <v>2013</v>
      </c>
      <c r="C500" t="s">
        <v>467</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499</v>
      </c>
      <c r="B501">
        <v>2012</v>
      </c>
      <c r="C501" t="s">
        <v>467</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499</v>
      </c>
      <c r="B502">
        <v>2011</v>
      </c>
      <c r="C502" t="s">
        <v>467</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499</v>
      </c>
      <c r="B503">
        <v>2010</v>
      </c>
      <c r="C503" t="s">
        <v>467</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499</v>
      </c>
      <c r="B504">
        <v>2009</v>
      </c>
      <c r="C504" t="s">
        <v>467</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499</v>
      </c>
      <c r="B505">
        <v>2008</v>
      </c>
      <c r="C505" t="s">
        <v>467</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499</v>
      </c>
      <c r="B506">
        <v>2007</v>
      </c>
      <c r="C506" t="s">
        <v>467</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499</v>
      </c>
      <c r="B507">
        <v>2006</v>
      </c>
      <c r="C507" t="s">
        <v>467</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499</v>
      </c>
      <c r="B508">
        <v>2005</v>
      </c>
      <c r="C508" t="s">
        <v>467</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499</v>
      </c>
      <c r="B509">
        <v>2004</v>
      </c>
      <c r="C509" t="s">
        <v>467</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499</v>
      </c>
      <c r="B510">
        <v>2003</v>
      </c>
      <c r="C510" t="s">
        <v>467</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499</v>
      </c>
      <c r="B511">
        <v>2002</v>
      </c>
      <c r="C511" t="s">
        <v>467</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499</v>
      </c>
      <c r="B512">
        <v>2001</v>
      </c>
      <c r="C512" t="s">
        <v>467</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499</v>
      </c>
      <c r="B513">
        <v>2000</v>
      </c>
      <c r="C513" t="s">
        <v>467</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500</v>
      </c>
      <c r="B514">
        <v>2015</v>
      </c>
      <c r="C514" t="s">
        <v>467</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500</v>
      </c>
      <c r="B515">
        <v>2014</v>
      </c>
      <c r="C515" t="s">
        <v>467</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500</v>
      </c>
      <c r="B516">
        <v>2013</v>
      </c>
      <c r="C516" t="s">
        <v>467</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500</v>
      </c>
      <c r="B517">
        <v>2012</v>
      </c>
      <c r="C517" t="s">
        <v>467</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500</v>
      </c>
      <c r="B518">
        <v>2011</v>
      </c>
      <c r="C518" t="s">
        <v>467</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500</v>
      </c>
      <c r="B519">
        <v>2010</v>
      </c>
      <c r="C519" t="s">
        <v>467</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500</v>
      </c>
      <c r="B520">
        <v>2009</v>
      </c>
      <c r="C520" t="s">
        <v>467</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500</v>
      </c>
      <c r="B521">
        <v>2008</v>
      </c>
      <c r="C521" t="s">
        <v>467</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500</v>
      </c>
      <c r="B522">
        <v>2007</v>
      </c>
      <c r="C522" t="s">
        <v>467</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500</v>
      </c>
      <c r="B523">
        <v>2006</v>
      </c>
      <c r="C523" t="s">
        <v>467</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500</v>
      </c>
      <c r="B524">
        <v>2005</v>
      </c>
      <c r="C524" t="s">
        <v>467</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500</v>
      </c>
      <c r="B525">
        <v>2004</v>
      </c>
      <c r="C525" t="s">
        <v>467</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500</v>
      </c>
      <c r="B526">
        <v>2003</v>
      </c>
      <c r="C526" t="s">
        <v>467</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500</v>
      </c>
      <c r="B527">
        <v>2002</v>
      </c>
      <c r="C527" t="s">
        <v>467</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500</v>
      </c>
      <c r="B528">
        <v>2001</v>
      </c>
      <c r="C528" t="s">
        <v>467</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500</v>
      </c>
      <c r="B529">
        <v>2000</v>
      </c>
      <c r="C529" t="s">
        <v>467</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501</v>
      </c>
      <c r="B530">
        <v>2015</v>
      </c>
      <c r="C530" t="s">
        <v>467</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501</v>
      </c>
      <c r="B531">
        <v>2014</v>
      </c>
      <c r="C531" t="s">
        <v>467</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501</v>
      </c>
      <c r="B532">
        <v>2013</v>
      </c>
      <c r="C532" t="s">
        <v>467</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501</v>
      </c>
      <c r="B533">
        <v>2012</v>
      </c>
      <c r="C533" t="s">
        <v>467</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501</v>
      </c>
      <c r="B534">
        <v>2011</v>
      </c>
      <c r="C534" t="s">
        <v>467</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501</v>
      </c>
      <c r="B535">
        <v>2010</v>
      </c>
      <c r="C535" t="s">
        <v>467</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501</v>
      </c>
      <c r="B536">
        <v>2009</v>
      </c>
      <c r="C536" t="s">
        <v>467</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501</v>
      </c>
      <c r="B537">
        <v>2008</v>
      </c>
      <c r="C537" t="s">
        <v>467</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501</v>
      </c>
      <c r="B538">
        <v>2007</v>
      </c>
      <c r="C538" t="s">
        <v>467</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501</v>
      </c>
      <c r="B539">
        <v>2006</v>
      </c>
      <c r="C539" t="s">
        <v>467</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501</v>
      </c>
      <c r="B540">
        <v>2005</v>
      </c>
      <c r="C540" t="s">
        <v>467</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501</v>
      </c>
      <c r="B541">
        <v>2004</v>
      </c>
      <c r="C541" t="s">
        <v>467</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501</v>
      </c>
      <c r="B542">
        <v>2003</v>
      </c>
      <c r="C542" t="s">
        <v>467</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501</v>
      </c>
      <c r="B543">
        <v>2002</v>
      </c>
      <c r="C543" t="s">
        <v>467</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501</v>
      </c>
      <c r="B544">
        <v>2001</v>
      </c>
      <c r="C544" t="s">
        <v>467</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501</v>
      </c>
      <c r="B545">
        <v>2000</v>
      </c>
      <c r="C545" t="s">
        <v>467</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502</v>
      </c>
      <c r="B546">
        <v>2015</v>
      </c>
      <c r="C546" t="s">
        <v>467</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502</v>
      </c>
      <c r="B547">
        <v>2014</v>
      </c>
      <c r="C547" t="s">
        <v>467</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502</v>
      </c>
      <c r="B548">
        <v>2013</v>
      </c>
      <c r="C548" t="s">
        <v>467</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502</v>
      </c>
      <c r="B549">
        <v>2012</v>
      </c>
      <c r="C549" t="s">
        <v>467</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502</v>
      </c>
      <c r="B550">
        <v>2011</v>
      </c>
      <c r="C550" t="s">
        <v>467</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502</v>
      </c>
      <c r="B551">
        <v>2010</v>
      </c>
      <c r="C551" t="s">
        <v>467</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502</v>
      </c>
      <c r="B552">
        <v>2009</v>
      </c>
      <c r="C552" t="s">
        <v>467</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502</v>
      </c>
      <c r="B553">
        <v>2008</v>
      </c>
      <c r="C553" t="s">
        <v>467</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502</v>
      </c>
      <c r="B554">
        <v>2007</v>
      </c>
      <c r="C554" t="s">
        <v>467</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502</v>
      </c>
      <c r="B555">
        <v>2006</v>
      </c>
      <c r="C555" t="s">
        <v>467</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502</v>
      </c>
      <c r="B556">
        <v>2005</v>
      </c>
      <c r="C556" t="s">
        <v>467</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502</v>
      </c>
      <c r="B557">
        <v>2004</v>
      </c>
      <c r="C557" t="s">
        <v>467</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502</v>
      </c>
      <c r="B558">
        <v>2003</v>
      </c>
      <c r="C558" t="s">
        <v>467</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502</v>
      </c>
      <c r="B559">
        <v>2002</v>
      </c>
      <c r="C559" t="s">
        <v>467</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502</v>
      </c>
      <c r="B560">
        <v>2001</v>
      </c>
      <c r="C560" t="s">
        <v>467</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502</v>
      </c>
      <c r="B561">
        <v>2000</v>
      </c>
      <c r="C561" t="s">
        <v>467</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503</v>
      </c>
      <c r="B562">
        <v>2015</v>
      </c>
      <c r="C562" t="s">
        <v>467</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503</v>
      </c>
      <c r="B563">
        <v>2014</v>
      </c>
      <c r="C563" t="s">
        <v>467</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503</v>
      </c>
      <c r="B564">
        <v>2013</v>
      </c>
      <c r="C564" t="s">
        <v>467</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503</v>
      </c>
      <c r="B565">
        <v>2012</v>
      </c>
      <c r="C565" t="s">
        <v>467</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503</v>
      </c>
      <c r="B566">
        <v>2011</v>
      </c>
      <c r="C566" t="s">
        <v>467</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503</v>
      </c>
      <c r="B567">
        <v>2010</v>
      </c>
      <c r="C567" t="s">
        <v>467</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503</v>
      </c>
      <c r="B568">
        <v>2009</v>
      </c>
      <c r="C568" t="s">
        <v>467</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503</v>
      </c>
      <c r="B569">
        <v>2008</v>
      </c>
      <c r="C569" t="s">
        <v>467</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503</v>
      </c>
      <c r="B570">
        <v>2007</v>
      </c>
      <c r="C570" t="s">
        <v>467</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503</v>
      </c>
      <c r="B571">
        <v>2006</v>
      </c>
      <c r="C571" t="s">
        <v>467</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503</v>
      </c>
      <c r="B572">
        <v>2005</v>
      </c>
      <c r="C572" t="s">
        <v>467</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503</v>
      </c>
      <c r="B573">
        <v>2004</v>
      </c>
      <c r="C573" t="s">
        <v>467</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503</v>
      </c>
      <c r="B574">
        <v>2003</v>
      </c>
      <c r="C574" t="s">
        <v>467</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503</v>
      </c>
      <c r="B575">
        <v>2002</v>
      </c>
      <c r="C575" t="s">
        <v>467</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503</v>
      </c>
      <c r="B576">
        <v>2001</v>
      </c>
      <c r="C576" t="s">
        <v>467</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503</v>
      </c>
      <c r="B577">
        <v>2000</v>
      </c>
      <c r="C577" t="s">
        <v>467</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504</v>
      </c>
      <c r="B578">
        <v>2015</v>
      </c>
      <c r="C578" t="s">
        <v>467</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504</v>
      </c>
      <c r="B579">
        <v>2014</v>
      </c>
      <c r="C579" t="s">
        <v>467</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504</v>
      </c>
      <c r="B580">
        <v>2013</v>
      </c>
      <c r="C580" t="s">
        <v>467</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504</v>
      </c>
      <c r="B581">
        <v>2012</v>
      </c>
      <c r="C581" t="s">
        <v>467</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504</v>
      </c>
      <c r="B582">
        <v>2011</v>
      </c>
      <c r="C582" t="s">
        <v>467</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504</v>
      </c>
      <c r="B583">
        <v>2010</v>
      </c>
      <c r="C583" t="s">
        <v>467</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504</v>
      </c>
      <c r="B584">
        <v>2009</v>
      </c>
      <c r="C584" t="s">
        <v>467</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504</v>
      </c>
      <c r="B585">
        <v>2008</v>
      </c>
      <c r="C585" t="s">
        <v>467</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504</v>
      </c>
      <c r="B586">
        <v>2007</v>
      </c>
      <c r="C586" t="s">
        <v>467</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504</v>
      </c>
      <c r="B587">
        <v>2006</v>
      </c>
      <c r="C587" t="s">
        <v>467</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504</v>
      </c>
      <c r="B588">
        <v>2005</v>
      </c>
      <c r="C588" t="s">
        <v>467</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504</v>
      </c>
      <c r="B589">
        <v>2004</v>
      </c>
      <c r="C589" t="s">
        <v>467</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504</v>
      </c>
      <c r="B590">
        <v>2003</v>
      </c>
      <c r="C590" t="s">
        <v>467</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504</v>
      </c>
      <c r="B591">
        <v>2002</v>
      </c>
      <c r="C591" t="s">
        <v>467</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504</v>
      </c>
      <c r="B592">
        <v>2001</v>
      </c>
      <c r="C592" t="s">
        <v>467</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504</v>
      </c>
      <c r="B593">
        <v>2000</v>
      </c>
      <c r="C593" t="s">
        <v>467</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505</v>
      </c>
      <c r="B594">
        <v>2015</v>
      </c>
      <c r="C594" t="s">
        <v>467</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505</v>
      </c>
      <c r="B595">
        <v>2014</v>
      </c>
      <c r="C595" t="s">
        <v>467</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505</v>
      </c>
      <c r="B596">
        <v>2013</v>
      </c>
      <c r="C596" t="s">
        <v>467</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505</v>
      </c>
      <c r="B597">
        <v>2012</v>
      </c>
      <c r="C597" t="s">
        <v>467</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505</v>
      </c>
      <c r="B598">
        <v>2011</v>
      </c>
      <c r="C598" t="s">
        <v>467</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505</v>
      </c>
      <c r="B599">
        <v>2010</v>
      </c>
      <c r="C599" t="s">
        <v>467</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505</v>
      </c>
      <c r="B600">
        <v>2009</v>
      </c>
      <c r="C600" t="s">
        <v>467</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505</v>
      </c>
      <c r="B601">
        <v>2008</v>
      </c>
      <c r="C601" t="s">
        <v>467</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505</v>
      </c>
      <c r="B602">
        <v>2007</v>
      </c>
      <c r="C602" t="s">
        <v>467</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505</v>
      </c>
      <c r="B603">
        <v>2006</v>
      </c>
      <c r="C603" t="s">
        <v>467</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505</v>
      </c>
      <c r="B604">
        <v>2005</v>
      </c>
      <c r="C604" t="s">
        <v>467</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505</v>
      </c>
      <c r="B605">
        <v>2004</v>
      </c>
      <c r="C605" t="s">
        <v>467</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505</v>
      </c>
      <c r="B606">
        <v>2003</v>
      </c>
      <c r="C606" t="s">
        <v>467</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505</v>
      </c>
      <c r="B607">
        <v>2002</v>
      </c>
      <c r="C607" t="s">
        <v>467</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505</v>
      </c>
      <c r="B608">
        <v>2001</v>
      </c>
      <c r="C608" t="s">
        <v>467</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505</v>
      </c>
      <c r="B609">
        <v>2000</v>
      </c>
      <c r="C609" t="s">
        <v>467</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506</v>
      </c>
      <c r="B610">
        <v>2015</v>
      </c>
      <c r="C610" t="s">
        <v>467</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506</v>
      </c>
      <c r="B611">
        <v>2014</v>
      </c>
      <c r="C611" t="s">
        <v>467</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506</v>
      </c>
      <c r="B612">
        <v>2013</v>
      </c>
      <c r="C612" t="s">
        <v>467</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506</v>
      </c>
      <c r="B613">
        <v>2012</v>
      </c>
      <c r="C613" t="s">
        <v>467</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506</v>
      </c>
      <c r="B614">
        <v>2011</v>
      </c>
      <c r="C614" t="s">
        <v>467</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506</v>
      </c>
      <c r="B615">
        <v>2010</v>
      </c>
      <c r="C615" t="s">
        <v>467</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506</v>
      </c>
      <c r="B616">
        <v>2009</v>
      </c>
      <c r="C616" t="s">
        <v>467</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506</v>
      </c>
      <c r="B617">
        <v>2008</v>
      </c>
      <c r="C617" t="s">
        <v>467</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506</v>
      </c>
      <c r="B618">
        <v>2007</v>
      </c>
      <c r="C618" t="s">
        <v>467</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506</v>
      </c>
      <c r="B619">
        <v>2006</v>
      </c>
      <c r="C619" t="s">
        <v>467</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506</v>
      </c>
      <c r="B620">
        <v>2005</v>
      </c>
      <c r="C620" t="s">
        <v>467</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506</v>
      </c>
      <c r="B621">
        <v>2004</v>
      </c>
      <c r="C621" t="s">
        <v>467</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506</v>
      </c>
      <c r="B622">
        <v>2003</v>
      </c>
      <c r="C622" t="s">
        <v>467</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506</v>
      </c>
      <c r="B623">
        <v>2002</v>
      </c>
      <c r="C623" t="s">
        <v>467</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506</v>
      </c>
      <c r="B624">
        <v>2001</v>
      </c>
      <c r="C624" t="s">
        <v>467</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506</v>
      </c>
      <c r="B625">
        <v>2000</v>
      </c>
      <c r="C625" t="s">
        <v>467</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507</v>
      </c>
      <c r="B626">
        <v>2013</v>
      </c>
      <c r="C626" t="s">
        <v>467</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508</v>
      </c>
      <c r="B627">
        <v>2015</v>
      </c>
      <c r="C627" t="s">
        <v>467</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508</v>
      </c>
      <c r="B628">
        <v>2014</v>
      </c>
      <c r="C628" t="s">
        <v>467</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508</v>
      </c>
      <c r="B629">
        <v>2013</v>
      </c>
      <c r="C629" t="s">
        <v>467</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508</v>
      </c>
      <c r="B630">
        <v>2012</v>
      </c>
      <c r="C630" t="s">
        <v>467</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508</v>
      </c>
      <c r="B631">
        <v>2011</v>
      </c>
      <c r="C631" t="s">
        <v>467</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508</v>
      </c>
      <c r="B632">
        <v>2010</v>
      </c>
      <c r="C632" t="s">
        <v>467</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508</v>
      </c>
      <c r="B633">
        <v>2009</v>
      </c>
      <c r="C633" t="s">
        <v>467</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508</v>
      </c>
      <c r="B634">
        <v>2008</v>
      </c>
      <c r="C634" t="s">
        <v>467</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508</v>
      </c>
      <c r="B635">
        <v>2007</v>
      </c>
      <c r="C635" t="s">
        <v>467</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508</v>
      </c>
      <c r="B636">
        <v>2006</v>
      </c>
      <c r="C636" t="s">
        <v>467</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508</v>
      </c>
      <c r="B637">
        <v>2005</v>
      </c>
      <c r="C637" t="s">
        <v>467</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508</v>
      </c>
      <c r="B638">
        <v>2004</v>
      </c>
      <c r="C638" t="s">
        <v>467</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508</v>
      </c>
      <c r="B639">
        <v>2003</v>
      </c>
      <c r="C639" t="s">
        <v>467</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508</v>
      </c>
      <c r="B640">
        <v>2002</v>
      </c>
      <c r="C640" t="s">
        <v>467</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508</v>
      </c>
      <c r="B641">
        <v>2001</v>
      </c>
      <c r="C641" t="s">
        <v>467</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508</v>
      </c>
      <c r="B642">
        <v>2000</v>
      </c>
      <c r="C642" t="s">
        <v>467</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509</v>
      </c>
      <c r="B643">
        <v>2015</v>
      </c>
      <c r="C643" t="s">
        <v>475</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509</v>
      </c>
      <c r="B644">
        <v>2014</v>
      </c>
      <c r="C644" t="s">
        <v>475</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509</v>
      </c>
      <c r="B645">
        <v>2013</v>
      </c>
      <c r="C645" t="s">
        <v>475</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509</v>
      </c>
      <c r="B646">
        <v>2012</v>
      </c>
      <c r="C646" t="s">
        <v>475</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509</v>
      </c>
      <c r="B647">
        <v>2011</v>
      </c>
      <c r="C647" t="s">
        <v>475</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509</v>
      </c>
      <c r="B648">
        <v>2010</v>
      </c>
      <c r="C648" t="s">
        <v>475</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509</v>
      </c>
      <c r="B649">
        <v>2009</v>
      </c>
      <c r="C649" t="s">
        <v>475</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509</v>
      </c>
      <c r="B650">
        <v>2008</v>
      </c>
      <c r="C650" t="s">
        <v>475</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509</v>
      </c>
      <c r="B651">
        <v>2007</v>
      </c>
      <c r="C651" t="s">
        <v>475</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509</v>
      </c>
      <c r="B652">
        <v>2006</v>
      </c>
      <c r="C652" t="s">
        <v>475</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509</v>
      </c>
      <c r="B653">
        <v>2005</v>
      </c>
      <c r="C653" t="s">
        <v>475</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509</v>
      </c>
      <c r="B654">
        <v>2004</v>
      </c>
      <c r="C654" t="s">
        <v>475</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509</v>
      </c>
      <c r="B655">
        <v>2003</v>
      </c>
      <c r="C655" t="s">
        <v>475</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509</v>
      </c>
      <c r="B656">
        <v>2002</v>
      </c>
      <c r="C656" t="s">
        <v>475</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509</v>
      </c>
      <c r="B657">
        <v>2001</v>
      </c>
      <c r="C657" t="s">
        <v>475</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509</v>
      </c>
      <c r="B658">
        <v>2000</v>
      </c>
      <c r="C658" t="s">
        <v>475</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510</v>
      </c>
      <c r="B659">
        <v>2015</v>
      </c>
      <c r="C659" t="s">
        <v>467</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510</v>
      </c>
      <c r="B660">
        <v>2014</v>
      </c>
      <c r="C660" t="s">
        <v>467</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510</v>
      </c>
      <c r="B661">
        <v>2013</v>
      </c>
      <c r="C661" t="s">
        <v>467</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510</v>
      </c>
      <c r="B662">
        <v>2012</v>
      </c>
      <c r="C662" t="s">
        <v>467</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510</v>
      </c>
      <c r="B663">
        <v>2011</v>
      </c>
      <c r="C663" t="s">
        <v>467</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510</v>
      </c>
      <c r="B664">
        <v>2010</v>
      </c>
      <c r="C664" t="s">
        <v>467</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510</v>
      </c>
      <c r="B665">
        <v>2009</v>
      </c>
      <c r="C665" t="s">
        <v>467</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510</v>
      </c>
      <c r="B666">
        <v>2008</v>
      </c>
      <c r="C666" t="s">
        <v>467</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510</v>
      </c>
      <c r="B667">
        <v>2007</v>
      </c>
      <c r="C667" t="s">
        <v>467</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510</v>
      </c>
      <c r="B668">
        <v>2006</v>
      </c>
      <c r="C668" t="s">
        <v>467</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510</v>
      </c>
      <c r="B669">
        <v>2005</v>
      </c>
      <c r="C669" t="s">
        <v>467</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510</v>
      </c>
      <c r="B670">
        <v>2004</v>
      </c>
      <c r="C670" t="s">
        <v>467</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510</v>
      </c>
      <c r="B671">
        <v>2003</v>
      </c>
      <c r="C671" t="s">
        <v>467</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510</v>
      </c>
      <c r="B672">
        <v>2002</v>
      </c>
      <c r="C672" t="s">
        <v>467</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510</v>
      </c>
      <c r="B673">
        <v>2001</v>
      </c>
      <c r="C673" t="s">
        <v>467</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510</v>
      </c>
      <c r="B674">
        <v>2000</v>
      </c>
      <c r="C674" t="s">
        <v>467</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511</v>
      </c>
      <c r="B675">
        <v>2015</v>
      </c>
      <c r="C675" t="s">
        <v>475</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511</v>
      </c>
      <c r="B676">
        <v>2014</v>
      </c>
      <c r="C676" t="s">
        <v>475</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511</v>
      </c>
      <c r="B677">
        <v>2013</v>
      </c>
      <c r="C677" t="s">
        <v>475</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511</v>
      </c>
      <c r="B678">
        <v>2012</v>
      </c>
      <c r="C678" t="s">
        <v>475</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511</v>
      </c>
      <c r="B679">
        <v>2011</v>
      </c>
      <c r="C679" t="s">
        <v>475</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511</v>
      </c>
      <c r="B680">
        <v>2010</v>
      </c>
      <c r="C680" t="s">
        <v>475</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511</v>
      </c>
      <c r="B681">
        <v>2009</v>
      </c>
      <c r="C681" t="s">
        <v>475</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511</v>
      </c>
      <c r="B682">
        <v>2008</v>
      </c>
      <c r="C682" t="s">
        <v>475</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511</v>
      </c>
      <c r="B683">
        <v>2007</v>
      </c>
      <c r="C683" t="s">
        <v>475</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511</v>
      </c>
      <c r="B684">
        <v>2006</v>
      </c>
      <c r="C684" t="s">
        <v>475</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511</v>
      </c>
      <c r="B685">
        <v>2005</v>
      </c>
      <c r="C685" t="s">
        <v>475</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511</v>
      </c>
      <c r="B686">
        <v>2004</v>
      </c>
      <c r="C686" t="s">
        <v>475</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511</v>
      </c>
      <c r="B687">
        <v>2003</v>
      </c>
      <c r="C687" t="s">
        <v>475</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511</v>
      </c>
      <c r="B688">
        <v>2002</v>
      </c>
      <c r="C688" t="s">
        <v>475</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511</v>
      </c>
      <c r="B689">
        <v>2001</v>
      </c>
      <c r="C689" t="s">
        <v>475</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511</v>
      </c>
      <c r="B690">
        <v>2000</v>
      </c>
      <c r="C690" t="s">
        <v>475</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512</v>
      </c>
      <c r="B691">
        <v>2015</v>
      </c>
      <c r="C691" t="s">
        <v>475</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512</v>
      </c>
      <c r="B692">
        <v>2014</v>
      </c>
      <c r="C692" t="s">
        <v>475</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512</v>
      </c>
      <c r="B693">
        <v>2013</v>
      </c>
      <c r="C693" t="s">
        <v>475</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512</v>
      </c>
      <c r="B694">
        <v>2012</v>
      </c>
      <c r="C694" t="s">
        <v>475</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512</v>
      </c>
      <c r="B695">
        <v>2011</v>
      </c>
      <c r="C695" t="s">
        <v>475</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512</v>
      </c>
      <c r="B696">
        <v>2010</v>
      </c>
      <c r="C696" t="s">
        <v>475</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512</v>
      </c>
      <c r="B697">
        <v>2009</v>
      </c>
      <c r="C697" t="s">
        <v>475</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512</v>
      </c>
      <c r="B698">
        <v>2008</v>
      </c>
      <c r="C698" t="s">
        <v>475</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512</v>
      </c>
      <c r="B699">
        <v>2007</v>
      </c>
      <c r="C699" t="s">
        <v>475</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512</v>
      </c>
      <c r="B700">
        <v>2006</v>
      </c>
      <c r="C700" t="s">
        <v>475</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512</v>
      </c>
      <c r="B701">
        <v>2005</v>
      </c>
      <c r="C701" t="s">
        <v>475</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512</v>
      </c>
      <c r="B702">
        <v>2004</v>
      </c>
      <c r="C702" t="s">
        <v>475</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512</v>
      </c>
      <c r="B703">
        <v>2003</v>
      </c>
      <c r="C703" t="s">
        <v>475</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512</v>
      </c>
      <c r="B704">
        <v>2002</v>
      </c>
      <c r="C704" t="s">
        <v>475</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512</v>
      </c>
      <c r="B705">
        <v>2001</v>
      </c>
      <c r="C705" t="s">
        <v>475</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512</v>
      </c>
      <c r="B706">
        <v>2000</v>
      </c>
      <c r="C706" t="s">
        <v>475</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513</v>
      </c>
      <c r="B707">
        <v>2015</v>
      </c>
      <c r="C707" t="s">
        <v>467</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513</v>
      </c>
      <c r="B708">
        <v>2014</v>
      </c>
      <c r="C708" t="s">
        <v>467</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513</v>
      </c>
      <c r="B709">
        <v>2013</v>
      </c>
      <c r="C709" t="s">
        <v>467</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513</v>
      </c>
      <c r="B710">
        <v>2012</v>
      </c>
      <c r="C710" t="s">
        <v>467</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513</v>
      </c>
      <c r="B711">
        <v>2011</v>
      </c>
      <c r="C711" t="s">
        <v>467</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513</v>
      </c>
      <c r="B712">
        <v>2010</v>
      </c>
      <c r="C712" t="s">
        <v>467</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513</v>
      </c>
      <c r="B713">
        <v>2009</v>
      </c>
      <c r="C713" t="s">
        <v>467</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513</v>
      </c>
      <c r="B714">
        <v>2008</v>
      </c>
      <c r="C714" t="s">
        <v>467</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513</v>
      </c>
      <c r="B715">
        <v>2007</v>
      </c>
      <c r="C715" t="s">
        <v>467</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513</v>
      </c>
      <c r="B716">
        <v>2006</v>
      </c>
      <c r="C716" t="s">
        <v>467</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513</v>
      </c>
      <c r="B717">
        <v>2005</v>
      </c>
      <c r="C717" t="s">
        <v>467</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513</v>
      </c>
      <c r="B718">
        <v>2004</v>
      </c>
      <c r="C718" t="s">
        <v>467</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513</v>
      </c>
      <c r="B719">
        <v>2003</v>
      </c>
      <c r="C719" t="s">
        <v>467</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513</v>
      </c>
      <c r="B720">
        <v>2002</v>
      </c>
      <c r="C720" t="s">
        <v>467</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513</v>
      </c>
      <c r="B721">
        <v>2001</v>
      </c>
      <c r="C721" t="s">
        <v>467</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513</v>
      </c>
      <c r="B722">
        <v>2000</v>
      </c>
      <c r="C722" t="s">
        <v>467</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514</v>
      </c>
      <c r="B723">
        <v>2015</v>
      </c>
      <c r="C723" t="s">
        <v>467</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514</v>
      </c>
      <c r="B724">
        <v>2014</v>
      </c>
      <c r="C724" t="s">
        <v>467</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514</v>
      </c>
      <c r="B725">
        <v>2013</v>
      </c>
      <c r="C725" t="s">
        <v>467</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514</v>
      </c>
      <c r="B726">
        <v>2012</v>
      </c>
      <c r="C726" t="s">
        <v>467</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514</v>
      </c>
      <c r="B727">
        <v>2011</v>
      </c>
      <c r="C727" t="s">
        <v>467</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514</v>
      </c>
      <c r="B728">
        <v>2010</v>
      </c>
      <c r="C728" t="s">
        <v>467</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514</v>
      </c>
      <c r="B729">
        <v>2009</v>
      </c>
      <c r="C729" t="s">
        <v>467</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514</v>
      </c>
      <c r="B730">
        <v>2008</v>
      </c>
      <c r="C730" t="s">
        <v>467</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514</v>
      </c>
      <c r="B731">
        <v>2007</v>
      </c>
      <c r="C731" t="s">
        <v>467</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514</v>
      </c>
      <c r="B732">
        <v>2006</v>
      </c>
      <c r="C732" t="s">
        <v>467</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514</v>
      </c>
      <c r="B733">
        <v>2005</v>
      </c>
      <c r="C733" t="s">
        <v>467</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514</v>
      </c>
      <c r="B734">
        <v>2004</v>
      </c>
      <c r="C734" t="s">
        <v>467</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514</v>
      </c>
      <c r="B735">
        <v>2003</v>
      </c>
      <c r="C735" t="s">
        <v>467</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514</v>
      </c>
      <c r="B736">
        <v>2002</v>
      </c>
      <c r="C736" t="s">
        <v>467</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514</v>
      </c>
      <c r="B737">
        <v>2001</v>
      </c>
      <c r="C737" t="s">
        <v>467</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514</v>
      </c>
      <c r="B738">
        <v>2000</v>
      </c>
      <c r="C738" t="s">
        <v>467</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515</v>
      </c>
      <c r="B739">
        <v>2015</v>
      </c>
      <c r="C739" t="s">
        <v>475</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515</v>
      </c>
      <c r="B740">
        <v>2014</v>
      </c>
      <c r="C740" t="s">
        <v>475</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515</v>
      </c>
      <c r="B741">
        <v>2013</v>
      </c>
      <c r="C741" t="s">
        <v>475</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515</v>
      </c>
      <c r="B742">
        <v>2012</v>
      </c>
      <c r="C742" t="s">
        <v>475</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515</v>
      </c>
      <c r="B743">
        <v>2011</v>
      </c>
      <c r="C743" t="s">
        <v>475</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515</v>
      </c>
      <c r="B744">
        <v>2010</v>
      </c>
      <c r="C744" t="s">
        <v>475</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515</v>
      </c>
      <c r="B745">
        <v>2009</v>
      </c>
      <c r="C745" t="s">
        <v>475</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515</v>
      </c>
      <c r="B746">
        <v>2008</v>
      </c>
      <c r="C746" t="s">
        <v>475</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515</v>
      </c>
      <c r="B747">
        <v>2007</v>
      </c>
      <c r="C747" t="s">
        <v>475</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515</v>
      </c>
      <c r="B748">
        <v>2006</v>
      </c>
      <c r="C748" t="s">
        <v>475</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515</v>
      </c>
      <c r="B749">
        <v>2005</v>
      </c>
      <c r="C749" t="s">
        <v>475</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515</v>
      </c>
      <c r="B750">
        <v>2004</v>
      </c>
      <c r="C750" t="s">
        <v>475</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515</v>
      </c>
      <c r="B751">
        <v>2003</v>
      </c>
      <c r="C751" t="s">
        <v>475</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515</v>
      </c>
      <c r="B752">
        <v>2002</v>
      </c>
      <c r="C752" t="s">
        <v>475</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515</v>
      </c>
      <c r="B753">
        <v>2001</v>
      </c>
      <c r="C753" t="s">
        <v>475</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515</v>
      </c>
      <c r="B754">
        <v>2000</v>
      </c>
      <c r="C754" t="s">
        <v>475</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516</v>
      </c>
      <c r="B755">
        <v>2015</v>
      </c>
      <c r="C755" t="s">
        <v>467</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516</v>
      </c>
      <c r="B756">
        <v>2014</v>
      </c>
      <c r="C756" t="s">
        <v>467</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516</v>
      </c>
      <c r="B757">
        <v>2013</v>
      </c>
      <c r="C757" t="s">
        <v>467</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516</v>
      </c>
      <c r="B758">
        <v>2012</v>
      </c>
      <c r="C758" t="s">
        <v>467</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516</v>
      </c>
      <c r="B759">
        <v>2011</v>
      </c>
      <c r="C759" t="s">
        <v>467</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516</v>
      </c>
      <c r="B760">
        <v>2010</v>
      </c>
      <c r="C760" t="s">
        <v>467</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516</v>
      </c>
      <c r="B761">
        <v>2009</v>
      </c>
      <c r="C761" t="s">
        <v>467</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516</v>
      </c>
      <c r="B762">
        <v>2008</v>
      </c>
      <c r="C762" t="s">
        <v>467</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516</v>
      </c>
      <c r="B763">
        <v>2007</v>
      </c>
      <c r="C763" t="s">
        <v>467</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516</v>
      </c>
      <c r="B764">
        <v>2006</v>
      </c>
      <c r="C764" t="s">
        <v>467</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516</v>
      </c>
      <c r="B765">
        <v>2005</v>
      </c>
      <c r="C765" t="s">
        <v>467</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516</v>
      </c>
      <c r="B766">
        <v>2004</v>
      </c>
      <c r="C766" t="s">
        <v>467</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516</v>
      </c>
      <c r="B767">
        <v>2003</v>
      </c>
      <c r="C767" t="s">
        <v>467</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516</v>
      </c>
      <c r="B768">
        <v>2002</v>
      </c>
      <c r="C768" t="s">
        <v>467</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516</v>
      </c>
      <c r="B769">
        <v>2001</v>
      </c>
      <c r="C769" t="s">
        <v>467</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516</v>
      </c>
      <c r="B770">
        <v>2000</v>
      </c>
      <c r="C770" t="s">
        <v>467</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517</v>
      </c>
      <c r="B771">
        <v>2013</v>
      </c>
      <c r="C771" t="s">
        <v>467</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518</v>
      </c>
      <c r="B772">
        <v>2015</v>
      </c>
      <c r="C772" t="s">
        <v>467</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518</v>
      </c>
      <c r="B773">
        <v>2014</v>
      </c>
      <c r="C773" t="s">
        <v>467</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518</v>
      </c>
      <c r="B774">
        <v>2013</v>
      </c>
      <c r="C774" t="s">
        <v>467</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518</v>
      </c>
      <c r="B775">
        <v>2012</v>
      </c>
      <c r="C775" t="s">
        <v>467</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518</v>
      </c>
      <c r="B776">
        <v>2011</v>
      </c>
      <c r="C776" t="s">
        <v>467</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518</v>
      </c>
      <c r="B777">
        <v>2010</v>
      </c>
      <c r="C777" t="s">
        <v>467</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518</v>
      </c>
      <c r="B778">
        <v>2009</v>
      </c>
      <c r="C778" t="s">
        <v>467</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518</v>
      </c>
      <c r="B779">
        <v>2008</v>
      </c>
      <c r="C779" t="s">
        <v>467</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518</v>
      </c>
      <c r="B780">
        <v>2007</v>
      </c>
      <c r="C780" t="s">
        <v>467</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518</v>
      </c>
      <c r="B781">
        <v>2006</v>
      </c>
      <c r="C781" t="s">
        <v>467</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518</v>
      </c>
      <c r="B782">
        <v>2005</v>
      </c>
      <c r="C782" t="s">
        <v>467</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518</v>
      </c>
      <c r="B783">
        <v>2004</v>
      </c>
      <c r="C783" t="s">
        <v>467</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518</v>
      </c>
      <c r="B784">
        <v>2003</v>
      </c>
      <c r="C784" t="s">
        <v>467</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518</v>
      </c>
      <c r="B785">
        <v>2002</v>
      </c>
      <c r="C785" t="s">
        <v>467</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518</v>
      </c>
      <c r="B786">
        <v>2001</v>
      </c>
      <c r="C786" t="s">
        <v>467</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518</v>
      </c>
      <c r="B787">
        <v>2000</v>
      </c>
      <c r="C787" t="s">
        <v>467</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519</v>
      </c>
      <c r="B788">
        <v>2015</v>
      </c>
      <c r="C788" t="s">
        <v>467</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519</v>
      </c>
      <c r="B789">
        <v>2014</v>
      </c>
      <c r="C789" t="s">
        <v>467</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519</v>
      </c>
      <c r="B790">
        <v>2013</v>
      </c>
      <c r="C790" t="s">
        <v>467</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519</v>
      </c>
      <c r="B791">
        <v>2012</v>
      </c>
      <c r="C791" t="s">
        <v>467</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519</v>
      </c>
      <c r="B792">
        <v>2011</v>
      </c>
      <c r="C792" t="s">
        <v>467</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519</v>
      </c>
      <c r="B793">
        <v>2010</v>
      </c>
      <c r="C793" t="s">
        <v>467</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519</v>
      </c>
      <c r="B794">
        <v>2009</v>
      </c>
      <c r="C794" t="s">
        <v>467</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519</v>
      </c>
      <c r="B795">
        <v>2008</v>
      </c>
      <c r="C795" t="s">
        <v>467</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519</v>
      </c>
      <c r="B796">
        <v>2007</v>
      </c>
      <c r="C796" t="s">
        <v>467</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519</v>
      </c>
      <c r="B797">
        <v>2006</v>
      </c>
      <c r="C797" t="s">
        <v>467</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519</v>
      </c>
      <c r="B798">
        <v>2005</v>
      </c>
      <c r="C798" t="s">
        <v>467</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519</v>
      </c>
      <c r="B799">
        <v>2004</v>
      </c>
      <c r="C799" t="s">
        <v>467</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519</v>
      </c>
      <c r="B800">
        <v>2003</v>
      </c>
      <c r="C800" t="s">
        <v>467</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519</v>
      </c>
      <c r="B801">
        <v>2002</v>
      </c>
      <c r="C801" t="s">
        <v>467</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519</v>
      </c>
      <c r="B802">
        <v>2001</v>
      </c>
      <c r="C802" t="s">
        <v>467</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519</v>
      </c>
      <c r="B803">
        <v>2000</v>
      </c>
      <c r="C803" t="s">
        <v>467</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520</v>
      </c>
      <c r="B804">
        <v>2015</v>
      </c>
      <c r="C804" t="s">
        <v>467</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520</v>
      </c>
      <c r="B805">
        <v>2014</v>
      </c>
      <c r="C805" t="s">
        <v>467</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520</v>
      </c>
      <c r="B806">
        <v>2013</v>
      </c>
      <c r="C806" t="s">
        <v>467</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520</v>
      </c>
      <c r="B807">
        <v>2012</v>
      </c>
      <c r="C807" t="s">
        <v>467</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520</v>
      </c>
      <c r="B808">
        <v>2011</v>
      </c>
      <c r="C808" t="s">
        <v>467</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520</v>
      </c>
      <c r="B809">
        <v>2010</v>
      </c>
      <c r="C809" t="s">
        <v>467</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520</v>
      </c>
      <c r="B810">
        <v>2009</v>
      </c>
      <c r="C810" t="s">
        <v>467</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520</v>
      </c>
      <c r="B811">
        <v>2008</v>
      </c>
      <c r="C811" t="s">
        <v>467</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520</v>
      </c>
      <c r="B812">
        <v>2007</v>
      </c>
      <c r="C812" t="s">
        <v>467</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520</v>
      </c>
      <c r="B813">
        <v>2006</v>
      </c>
      <c r="C813" t="s">
        <v>467</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520</v>
      </c>
      <c r="B814">
        <v>2005</v>
      </c>
      <c r="C814" t="s">
        <v>467</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520</v>
      </c>
      <c r="B815">
        <v>2004</v>
      </c>
      <c r="C815" t="s">
        <v>467</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520</v>
      </c>
      <c r="B816">
        <v>2003</v>
      </c>
      <c r="C816" t="s">
        <v>467</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520</v>
      </c>
      <c r="B817">
        <v>2002</v>
      </c>
      <c r="C817" t="s">
        <v>467</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520</v>
      </c>
      <c r="B818">
        <v>2001</v>
      </c>
      <c r="C818" t="s">
        <v>467</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520</v>
      </c>
      <c r="B819">
        <v>2000</v>
      </c>
      <c r="C819" t="s">
        <v>467</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521</v>
      </c>
      <c r="B820">
        <v>2015</v>
      </c>
      <c r="C820" t="s">
        <v>467</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521</v>
      </c>
      <c r="B821">
        <v>2014</v>
      </c>
      <c r="C821" t="s">
        <v>467</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521</v>
      </c>
      <c r="B822">
        <v>2013</v>
      </c>
      <c r="C822" t="s">
        <v>467</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521</v>
      </c>
      <c r="B823">
        <v>2012</v>
      </c>
      <c r="C823" t="s">
        <v>467</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521</v>
      </c>
      <c r="B824">
        <v>2011</v>
      </c>
      <c r="C824" t="s">
        <v>467</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521</v>
      </c>
      <c r="B825">
        <v>2010</v>
      </c>
      <c r="C825" t="s">
        <v>467</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521</v>
      </c>
      <c r="B826">
        <v>2009</v>
      </c>
      <c r="C826" t="s">
        <v>467</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521</v>
      </c>
      <c r="B827">
        <v>2008</v>
      </c>
      <c r="C827" t="s">
        <v>467</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521</v>
      </c>
      <c r="B828">
        <v>2007</v>
      </c>
      <c r="C828" t="s">
        <v>467</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521</v>
      </c>
      <c r="B829">
        <v>2006</v>
      </c>
      <c r="C829" t="s">
        <v>467</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521</v>
      </c>
      <c r="B830">
        <v>2005</v>
      </c>
      <c r="C830" t="s">
        <v>467</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521</v>
      </c>
      <c r="B831">
        <v>2004</v>
      </c>
      <c r="C831" t="s">
        <v>467</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521</v>
      </c>
      <c r="B832">
        <v>2003</v>
      </c>
      <c r="C832" t="s">
        <v>467</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521</v>
      </c>
      <c r="B833">
        <v>2002</v>
      </c>
      <c r="C833" t="s">
        <v>467</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521</v>
      </c>
      <c r="B834">
        <v>2001</v>
      </c>
      <c r="C834" t="s">
        <v>467</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521</v>
      </c>
      <c r="B835">
        <v>2000</v>
      </c>
      <c r="C835" t="s">
        <v>467</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522</v>
      </c>
      <c r="B836">
        <v>2015</v>
      </c>
      <c r="C836" t="s">
        <v>467</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522</v>
      </c>
      <c r="B837">
        <v>2014</v>
      </c>
      <c r="C837" t="s">
        <v>467</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522</v>
      </c>
      <c r="B838">
        <v>2013</v>
      </c>
      <c r="C838" t="s">
        <v>467</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522</v>
      </c>
      <c r="B839">
        <v>2012</v>
      </c>
      <c r="C839" t="s">
        <v>467</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522</v>
      </c>
      <c r="B840">
        <v>2011</v>
      </c>
      <c r="C840" t="s">
        <v>467</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522</v>
      </c>
      <c r="B841">
        <v>2010</v>
      </c>
      <c r="C841" t="s">
        <v>467</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522</v>
      </c>
      <c r="B842">
        <v>2009</v>
      </c>
      <c r="C842" t="s">
        <v>467</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522</v>
      </c>
      <c r="B843">
        <v>2008</v>
      </c>
      <c r="C843" t="s">
        <v>467</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522</v>
      </c>
      <c r="B844">
        <v>2007</v>
      </c>
      <c r="C844" t="s">
        <v>467</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522</v>
      </c>
      <c r="B845">
        <v>2006</v>
      </c>
      <c r="C845" t="s">
        <v>467</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522</v>
      </c>
      <c r="B846">
        <v>2005</v>
      </c>
      <c r="C846" t="s">
        <v>467</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522</v>
      </c>
      <c r="B847">
        <v>2004</v>
      </c>
      <c r="C847" t="s">
        <v>467</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522</v>
      </c>
      <c r="B848">
        <v>2003</v>
      </c>
      <c r="C848" t="s">
        <v>467</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522</v>
      </c>
      <c r="B849">
        <v>2002</v>
      </c>
      <c r="C849" t="s">
        <v>467</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522</v>
      </c>
      <c r="B850">
        <v>2001</v>
      </c>
      <c r="C850" t="s">
        <v>467</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522</v>
      </c>
      <c r="B851">
        <v>2000</v>
      </c>
      <c r="C851" t="s">
        <v>467</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523</v>
      </c>
      <c r="B852">
        <v>2015</v>
      </c>
      <c r="C852" t="s">
        <v>467</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523</v>
      </c>
      <c r="B853">
        <v>2014</v>
      </c>
      <c r="C853" t="s">
        <v>467</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523</v>
      </c>
      <c r="B854">
        <v>2013</v>
      </c>
      <c r="C854" t="s">
        <v>467</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523</v>
      </c>
      <c r="B855">
        <v>2012</v>
      </c>
      <c r="C855" t="s">
        <v>467</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523</v>
      </c>
      <c r="B856">
        <v>2011</v>
      </c>
      <c r="C856" t="s">
        <v>467</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523</v>
      </c>
      <c r="B857">
        <v>2010</v>
      </c>
      <c r="C857" t="s">
        <v>467</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523</v>
      </c>
      <c r="B858">
        <v>2009</v>
      </c>
      <c r="C858" t="s">
        <v>467</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523</v>
      </c>
      <c r="B859">
        <v>2008</v>
      </c>
      <c r="C859" t="s">
        <v>467</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523</v>
      </c>
      <c r="B860">
        <v>2007</v>
      </c>
      <c r="C860" t="s">
        <v>467</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523</v>
      </c>
      <c r="B861">
        <v>2006</v>
      </c>
      <c r="C861" t="s">
        <v>467</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523</v>
      </c>
      <c r="B862">
        <v>2005</v>
      </c>
      <c r="C862" t="s">
        <v>467</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523</v>
      </c>
      <c r="B863">
        <v>2004</v>
      </c>
      <c r="C863" t="s">
        <v>467</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523</v>
      </c>
      <c r="B864">
        <v>2003</v>
      </c>
      <c r="C864" t="s">
        <v>467</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523</v>
      </c>
      <c r="B865">
        <v>2002</v>
      </c>
      <c r="C865" t="s">
        <v>467</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523</v>
      </c>
      <c r="B866">
        <v>2001</v>
      </c>
      <c r="C866" t="s">
        <v>467</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523</v>
      </c>
      <c r="B867">
        <v>2000</v>
      </c>
      <c r="C867" t="s">
        <v>467</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524</v>
      </c>
      <c r="B868">
        <v>2015</v>
      </c>
      <c r="C868" t="s">
        <v>467</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524</v>
      </c>
      <c r="B869">
        <v>2014</v>
      </c>
      <c r="C869" t="s">
        <v>467</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524</v>
      </c>
      <c r="B870">
        <v>2013</v>
      </c>
      <c r="C870" t="s">
        <v>467</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524</v>
      </c>
      <c r="B871">
        <v>2012</v>
      </c>
      <c r="C871" t="s">
        <v>467</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524</v>
      </c>
      <c r="B872">
        <v>2011</v>
      </c>
      <c r="C872" t="s">
        <v>467</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524</v>
      </c>
      <c r="B873">
        <v>2010</v>
      </c>
      <c r="C873" t="s">
        <v>467</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524</v>
      </c>
      <c r="B874">
        <v>2009</v>
      </c>
      <c r="C874" t="s">
        <v>467</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524</v>
      </c>
      <c r="B875">
        <v>2008</v>
      </c>
      <c r="C875" t="s">
        <v>467</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524</v>
      </c>
      <c r="B876">
        <v>2007</v>
      </c>
      <c r="C876" t="s">
        <v>467</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524</v>
      </c>
      <c r="B877">
        <v>2006</v>
      </c>
      <c r="C877" t="s">
        <v>467</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524</v>
      </c>
      <c r="B878">
        <v>2005</v>
      </c>
      <c r="C878" t="s">
        <v>467</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524</v>
      </c>
      <c r="B879">
        <v>2004</v>
      </c>
      <c r="C879" t="s">
        <v>467</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524</v>
      </c>
      <c r="B880">
        <v>2003</v>
      </c>
      <c r="C880" t="s">
        <v>467</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524</v>
      </c>
      <c r="B881">
        <v>2002</v>
      </c>
      <c r="C881" t="s">
        <v>467</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524</v>
      </c>
      <c r="B882">
        <v>2001</v>
      </c>
      <c r="C882" t="s">
        <v>467</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524</v>
      </c>
      <c r="B883">
        <v>2000</v>
      </c>
      <c r="C883" t="s">
        <v>467</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525</v>
      </c>
      <c r="B884">
        <v>2015</v>
      </c>
      <c r="C884" t="s">
        <v>467</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525</v>
      </c>
      <c r="B885">
        <v>2014</v>
      </c>
      <c r="C885" t="s">
        <v>467</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525</v>
      </c>
      <c r="B886">
        <v>2013</v>
      </c>
      <c r="C886" t="s">
        <v>467</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525</v>
      </c>
      <c r="B887">
        <v>2012</v>
      </c>
      <c r="C887" t="s">
        <v>467</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525</v>
      </c>
      <c r="B888">
        <v>2011</v>
      </c>
      <c r="C888" t="s">
        <v>467</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525</v>
      </c>
      <c r="B889">
        <v>2010</v>
      </c>
      <c r="C889" t="s">
        <v>467</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525</v>
      </c>
      <c r="B890">
        <v>2009</v>
      </c>
      <c r="C890" t="s">
        <v>467</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525</v>
      </c>
      <c r="B891">
        <v>2008</v>
      </c>
      <c r="C891" t="s">
        <v>467</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525</v>
      </c>
      <c r="B892">
        <v>2007</v>
      </c>
      <c r="C892" t="s">
        <v>467</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525</v>
      </c>
      <c r="B893">
        <v>2006</v>
      </c>
      <c r="C893" t="s">
        <v>467</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525</v>
      </c>
      <c r="B894">
        <v>2005</v>
      </c>
      <c r="C894" t="s">
        <v>467</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525</v>
      </c>
      <c r="B895">
        <v>2004</v>
      </c>
      <c r="C895" t="s">
        <v>467</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525</v>
      </c>
      <c r="B896">
        <v>2003</v>
      </c>
      <c r="C896" t="s">
        <v>467</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525</v>
      </c>
      <c r="B897">
        <v>2002</v>
      </c>
      <c r="C897" t="s">
        <v>467</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525</v>
      </c>
      <c r="B898">
        <v>2001</v>
      </c>
      <c r="C898" t="s">
        <v>467</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525</v>
      </c>
      <c r="B899">
        <v>2000</v>
      </c>
      <c r="C899" t="s">
        <v>467</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526</v>
      </c>
      <c r="B900">
        <v>2015</v>
      </c>
      <c r="C900" t="s">
        <v>467</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526</v>
      </c>
      <c r="B901">
        <v>2014</v>
      </c>
      <c r="C901" t="s">
        <v>467</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526</v>
      </c>
      <c r="B902">
        <v>2013</v>
      </c>
      <c r="C902" t="s">
        <v>467</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526</v>
      </c>
      <c r="B903">
        <v>2012</v>
      </c>
      <c r="C903" t="s">
        <v>467</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526</v>
      </c>
      <c r="B904">
        <v>2011</v>
      </c>
      <c r="C904" t="s">
        <v>467</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526</v>
      </c>
      <c r="B905">
        <v>2010</v>
      </c>
      <c r="C905" t="s">
        <v>467</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526</v>
      </c>
      <c r="B906">
        <v>2009</v>
      </c>
      <c r="C906" t="s">
        <v>467</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526</v>
      </c>
      <c r="B907">
        <v>2008</v>
      </c>
      <c r="C907" t="s">
        <v>467</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526</v>
      </c>
      <c r="B908">
        <v>2007</v>
      </c>
      <c r="C908" t="s">
        <v>467</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526</v>
      </c>
      <c r="B909">
        <v>2006</v>
      </c>
      <c r="C909" t="s">
        <v>467</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526</v>
      </c>
      <c r="B910">
        <v>2005</v>
      </c>
      <c r="C910" t="s">
        <v>467</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526</v>
      </c>
      <c r="B911">
        <v>2004</v>
      </c>
      <c r="C911" t="s">
        <v>467</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526</v>
      </c>
      <c r="B912">
        <v>2003</v>
      </c>
      <c r="C912" t="s">
        <v>467</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526</v>
      </c>
      <c r="B913">
        <v>2002</v>
      </c>
      <c r="C913" t="s">
        <v>467</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526</v>
      </c>
      <c r="B914">
        <v>2001</v>
      </c>
      <c r="C914" t="s">
        <v>467</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526</v>
      </c>
      <c r="B915">
        <v>2000</v>
      </c>
      <c r="C915" t="s">
        <v>467</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527</v>
      </c>
      <c r="B916">
        <v>2015</v>
      </c>
      <c r="C916" t="s">
        <v>467</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527</v>
      </c>
      <c r="B917">
        <v>2014</v>
      </c>
      <c r="C917" t="s">
        <v>467</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527</v>
      </c>
      <c r="B918">
        <v>2013</v>
      </c>
      <c r="C918" t="s">
        <v>467</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527</v>
      </c>
      <c r="B919">
        <v>2012</v>
      </c>
      <c r="C919" t="s">
        <v>467</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527</v>
      </c>
      <c r="B920">
        <v>2011</v>
      </c>
      <c r="C920" t="s">
        <v>467</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527</v>
      </c>
      <c r="B921">
        <v>2010</v>
      </c>
      <c r="C921" t="s">
        <v>467</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527</v>
      </c>
      <c r="B922">
        <v>2009</v>
      </c>
      <c r="C922" t="s">
        <v>467</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527</v>
      </c>
      <c r="B923">
        <v>2008</v>
      </c>
      <c r="C923" t="s">
        <v>467</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527</v>
      </c>
      <c r="B924">
        <v>2007</v>
      </c>
      <c r="C924" t="s">
        <v>467</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527</v>
      </c>
      <c r="B925">
        <v>2006</v>
      </c>
      <c r="C925" t="s">
        <v>467</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527</v>
      </c>
      <c r="B926">
        <v>2005</v>
      </c>
      <c r="C926" t="s">
        <v>467</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527</v>
      </c>
      <c r="B927">
        <v>2004</v>
      </c>
      <c r="C927" t="s">
        <v>467</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527</v>
      </c>
      <c r="B928">
        <v>2003</v>
      </c>
      <c r="C928" t="s">
        <v>467</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527</v>
      </c>
      <c r="B929">
        <v>2002</v>
      </c>
      <c r="C929" t="s">
        <v>467</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527</v>
      </c>
      <c r="B930">
        <v>2001</v>
      </c>
      <c r="C930" t="s">
        <v>467</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527</v>
      </c>
      <c r="B931">
        <v>2000</v>
      </c>
      <c r="C931" t="s">
        <v>467</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528</v>
      </c>
      <c r="B932">
        <v>2015</v>
      </c>
      <c r="C932" t="s">
        <v>467</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528</v>
      </c>
      <c r="B933">
        <v>2014</v>
      </c>
      <c r="C933" t="s">
        <v>467</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528</v>
      </c>
      <c r="B934">
        <v>2013</v>
      </c>
      <c r="C934" t="s">
        <v>467</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528</v>
      </c>
      <c r="B935">
        <v>2012</v>
      </c>
      <c r="C935" t="s">
        <v>467</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528</v>
      </c>
      <c r="B936">
        <v>2011</v>
      </c>
      <c r="C936" t="s">
        <v>467</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528</v>
      </c>
      <c r="B937">
        <v>2010</v>
      </c>
      <c r="C937" t="s">
        <v>467</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528</v>
      </c>
      <c r="B938">
        <v>2009</v>
      </c>
      <c r="C938" t="s">
        <v>467</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528</v>
      </c>
      <c r="B939">
        <v>2008</v>
      </c>
      <c r="C939" t="s">
        <v>467</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528</v>
      </c>
      <c r="B940">
        <v>2007</v>
      </c>
      <c r="C940" t="s">
        <v>467</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528</v>
      </c>
      <c r="B941">
        <v>2006</v>
      </c>
      <c r="C941" t="s">
        <v>467</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528</v>
      </c>
      <c r="B942">
        <v>2005</v>
      </c>
      <c r="C942" t="s">
        <v>467</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528</v>
      </c>
      <c r="B943">
        <v>2004</v>
      </c>
      <c r="C943" t="s">
        <v>467</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528</v>
      </c>
      <c r="B944">
        <v>2003</v>
      </c>
      <c r="C944" t="s">
        <v>467</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528</v>
      </c>
      <c r="B945">
        <v>2002</v>
      </c>
      <c r="C945" t="s">
        <v>467</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528</v>
      </c>
      <c r="B946">
        <v>2001</v>
      </c>
      <c r="C946" t="s">
        <v>467</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528</v>
      </c>
      <c r="B947">
        <v>2000</v>
      </c>
      <c r="C947" t="s">
        <v>467</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529</v>
      </c>
      <c r="B948">
        <v>2015</v>
      </c>
      <c r="C948" t="s">
        <v>467</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529</v>
      </c>
      <c r="B949">
        <v>2014</v>
      </c>
      <c r="C949" t="s">
        <v>467</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529</v>
      </c>
      <c r="B950">
        <v>2013</v>
      </c>
      <c r="C950" t="s">
        <v>467</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529</v>
      </c>
      <c r="B951">
        <v>2012</v>
      </c>
      <c r="C951" t="s">
        <v>467</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529</v>
      </c>
      <c r="B952">
        <v>2011</v>
      </c>
      <c r="C952" t="s">
        <v>467</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529</v>
      </c>
      <c r="B953">
        <v>2010</v>
      </c>
      <c r="C953" t="s">
        <v>467</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529</v>
      </c>
      <c r="B954">
        <v>2009</v>
      </c>
      <c r="C954" t="s">
        <v>467</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529</v>
      </c>
      <c r="B955">
        <v>2008</v>
      </c>
      <c r="C955" t="s">
        <v>467</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529</v>
      </c>
      <c r="B956">
        <v>2007</v>
      </c>
      <c r="C956" t="s">
        <v>467</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529</v>
      </c>
      <c r="B957">
        <v>2006</v>
      </c>
      <c r="C957" t="s">
        <v>467</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529</v>
      </c>
      <c r="B958">
        <v>2005</v>
      </c>
      <c r="C958" t="s">
        <v>467</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529</v>
      </c>
      <c r="B959">
        <v>2004</v>
      </c>
      <c r="C959" t="s">
        <v>467</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529</v>
      </c>
      <c r="B960">
        <v>2003</v>
      </c>
      <c r="C960" t="s">
        <v>467</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529</v>
      </c>
      <c r="B961">
        <v>2002</v>
      </c>
      <c r="C961" t="s">
        <v>467</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529</v>
      </c>
      <c r="B962">
        <v>2001</v>
      </c>
      <c r="C962" t="s">
        <v>467</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529</v>
      </c>
      <c r="B963">
        <v>2000</v>
      </c>
      <c r="C963" t="s">
        <v>467</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530</v>
      </c>
      <c r="B964">
        <v>2015</v>
      </c>
      <c r="C964" t="s">
        <v>467</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530</v>
      </c>
      <c r="B965">
        <v>2014</v>
      </c>
      <c r="C965" t="s">
        <v>467</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530</v>
      </c>
      <c r="B966">
        <v>2013</v>
      </c>
      <c r="C966" t="s">
        <v>467</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530</v>
      </c>
      <c r="B967">
        <v>2012</v>
      </c>
      <c r="C967" t="s">
        <v>467</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530</v>
      </c>
      <c r="B968">
        <v>2011</v>
      </c>
      <c r="C968" t="s">
        <v>467</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530</v>
      </c>
      <c r="B969">
        <v>2010</v>
      </c>
      <c r="C969" t="s">
        <v>467</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530</v>
      </c>
      <c r="B970">
        <v>2009</v>
      </c>
      <c r="C970" t="s">
        <v>467</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530</v>
      </c>
      <c r="B971">
        <v>2008</v>
      </c>
      <c r="C971" t="s">
        <v>467</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530</v>
      </c>
      <c r="B972">
        <v>2007</v>
      </c>
      <c r="C972" t="s">
        <v>467</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530</v>
      </c>
      <c r="B973">
        <v>2006</v>
      </c>
      <c r="C973" t="s">
        <v>467</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530</v>
      </c>
      <c r="B974">
        <v>2005</v>
      </c>
      <c r="C974" t="s">
        <v>467</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530</v>
      </c>
      <c r="B975">
        <v>2004</v>
      </c>
      <c r="C975" t="s">
        <v>467</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530</v>
      </c>
      <c r="B976">
        <v>2003</v>
      </c>
      <c r="C976" t="s">
        <v>467</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530</v>
      </c>
      <c r="B977">
        <v>2002</v>
      </c>
      <c r="C977" t="s">
        <v>467</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530</v>
      </c>
      <c r="B978">
        <v>2001</v>
      </c>
      <c r="C978" t="s">
        <v>467</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530</v>
      </c>
      <c r="B979">
        <v>2000</v>
      </c>
      <c r="C979" t="s">
        <v>467</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531</v>
      </c>
      <c r="B980">
        <v>2015</v>
      </c>
      <c r="C980" t="s">
        <v>467</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531</v>
      </c>
      <c r="B981">
        <v>2014</v>
      </c>
      <c r="C981" t="s">
        <v>467</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531</v>
      </c>
      <c r="B982">
        <v>2013</v>
      </c>
      <c r="C982" t="s">
        <v>467</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531</v>
      </c>
      <c r="B983">
        <v>2012</v>
      </c>
      <c r="C983" t="s">
        <v>467</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531</v>
      </c>
      <c r="B984">
        <v>2011</v>
      </c>
      <c r="C984" t="s">
        <v>467</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531</v>
      </c>
      <c r="B985">
        <v>2010</v>
      </c>
      <c r="C985" t="s">
        <v>467</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531</v>
      </c>
      <c r="B986">
        <v>2009</v>
      </c>
      <c r="C986" t="s">
        <v>467</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531</v>
      </c>
      <c r="B987">
        <v>2008</v>
      </c>
      <c r="C987" t="s">
        <v>467</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531</v>
      </c>
      <c r="B988">
        <v>2007</v>
      </c>
      <c r="C988" t="s">
        <v>467</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531</v>
      </c>
      <c r="B989">
        <v>2006</v>
      </c>
      <c r="C989" t="s">
        <v>467</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531</v>
      </c>
      <c r="B990">
        <v>2005</v>
      </c>
      <c r="C990" t="s">
        <v>467</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531</v>
      </c>
      <c r="B991">
        <v>2004</v>
      </c>
      <c r="C991" t="s">
        <v>467</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531</v>
      </c>
      <c r="B992">
        <v>2003</v>
      </c>
      <c r="C992" t="s">
        <v>467</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531</v>
      </c>
      <c r="B993">
        <v>2002</v>
      </c>
      <c r="C993" t="s">
        <v>467</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531</v>
      </c>
      <c r="B994">
        <v>2001</v>
      </c>
      <c r="C994" t="s">
        <v>467</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531</v>
      </c>
      <c r="B995">
        <v>2000</v>
      </c>
      <c r="C995" t="s">
        <v>467</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532</v>
      </c>
      <c r="B996">
        <v>2015</v>
      </c>
      <c r="C996" t="s">
        <v>475</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532</v>
      </c>
      <c r="B997">
        <v>2014</v>
      </c>
      <c r="C997" t="s">
        <v>475</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532</v>
      </c>
      <c r="B998">
        <v>2013</v>
      </c>
      <c r="C998" t="s">
        <v>475</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532</v>
      </c>
      <c r="B999">
        <v>2012</v>
      </c>
      <c r="C999" t="s">
        <v>475</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532</v>
      </c>
      <c r="B1000">
        <v>2011</v>
      </c>
      <c r="C1000" t="s">
        <v>475</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532</v>
      </c>
      <c r="B1001">
        <v>2010</v>
      </c>
      <c r="C1001" t="s">
        <v>475</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532</v>
      </c>
      <c r="B1002">
        <v>2009</v>
      </c>
      <c r="C1002" t="s">
        <v>475</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532</v>
      </c>
      <c r="B1003">
        <v>2008</v>
      </c>
      <c r="C1003" t="s">
        <v>475</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532</v>
      </c>
      <c r="B1004">
        <v>2007</v>
      </c>
      <c r="C1004" t="s">
        <v>475</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532</v>
      </c>
      <c r="B1005">
        <v>2006</v>
      </c>
      <c r="C1005" t="s">
        <v>475</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532</v>
      </c>
      <c r="B1006">
        <v>2005</v>
      </c>
      <c r="C1006" t="s">
        <v>475</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532</v>
      </c>
      <c r="B1007">
        <v>2004</v>
      </c>
      <c r="C1007" t="s">
        <v>475</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532</v>
      </c>
      <c r="B1008">
        <v>2003</v>
      </c>
      <c r="C1008" t="s">
        <v>475</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532</v>
      </c>
      <c r="B1009">
        <v>2002</v>
      </c>
      <c r="C1009" t="s">
        <v>475</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532</v>
      </c>
      <c r="B1010">
        <v>2001</v>
      </c>
      <c r="C1010" t="s">
        <v>475</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532</v>
      </c>
      <c r="B1011">
        <v>2000</v>
      </c>
      <c r="C1011" t="s">
        <v>475</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533</v>
      </c>
      <c r="B1012">
        <v>2015</v>
      </c>
      <c r="C1012" t="s">
        <v>467</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533</v>
      </c>
      <c r="B1013">
        <v>2014</v>
      </c>
      <c r="C1013" t="s">
        <v>467</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533</v>
      </c>
      <c r="B1014">
        <v>2013</v>
      </c>
      <c r="C1014" t="s">
        <v>467</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533</v>
      </c>
      <c r="B1015">
        <v>2012</v>
      </c>
      <c r="C1015" t="s">
        <v>467</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533</v>
      </c>
      <c r="B1016">
        <v>2011</v>
      </c>
      <c r="C1016" t="s">
        <v>467</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533</v>
      </c>
      <c r="B1017">
        <v>2010</v>
      </c>
      <c r="C1017" t="s">
        <v>467</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533</v>
      </c>
      <c r="B1018">
        <v>2009</v>
      </c>
      <c r="C1018" t="s">
        <v>467</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533</v>
      </c>
      <c r="B1019">
        <v>2008</v>
      </c>
      <c r="C1019" t="s">
        <v>467</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533</v>
      </c>
      <c r="B1020">
        <v>2007</v>
      </c>
      <c r="C1020" t="s">
        <v>467</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533</v>
      </c>
      <c r="B1021">
        <v>2006</v>
      </c>
      <c r="C1021" t="s">
        <v>467</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533</v>
      </c>
      <c r="B1022">
        <v>2005</v>
      </c>
      <c r="C1022" t="s">
        <v>467</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533</v>
      </c>
      <c r="B1023">
        <v>2004</v>
      </c>
      <c r="C1023" t="s">
        <v>467</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533</v>
      </c>
      <c r="B1024">
        <v>2003</v>
      </c>
      <c r="C1024" t="s">
        <v>467</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533</v>
      </c>
      <c r="B1025">
        <v>2002</v>
      </c>
      <c r="C1025" t="s">
        <v>467</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533</v>
      </c>
      <c r="B1026">
        <v>2001</v>
      </c>
      <c r="C1026" t="s">
        <v>467</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533</v>
      </c>
      <c r="B1027">
        <v>2000</v>
      </c>
      <c r="C1027" t="s">
        <v>467</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534</v>
      </c>
      <c r="B1028">
        <v>2015</v>
      </c>
      <c r="C1028" t="s">
        <v>467</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534</v>
      </c>
      <c r="B1029">
        <v>2014</v>
      </c>
      <c r="C1029" t="s">
        <v>467</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534</v>
      </c>
      <c r="B1030">
        <v>2013</v>
      </c>
      <c r="C1030" t="s">
        <v>467</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534</v>
      </c>
      <c r="B1031">
        <v>2012</v>
      </c>
      <c r="C1031" t="s">
        <v>467</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534</v>
      </c>
      <c r="B1032">
        <v>2011</v>
      </c>
      <c r="C1032" t="s">
        <v>467</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534</v>
      </c>
      <c r="B1033">
        <v>2010</v>
      </c>
      <c r="C1033" t="s">
        <v>467</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534</v>
      </c>
      <c r="B1034">
        <v>2009</v>
      </c>
      <c r="C1034" t="s">
        <v>467</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534</v>
      </c>
      <c r="B1035">
        <v>2008</v>
      </c>
      <c r="C1035" t="s">
        <v>467</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534</v>
      </c>
      <c r="B1036">
        <v>2007</v>
      </c>
      <c r="C1036" t="s">
        <v>467</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534</v>
      </c>
      <c r="B1037">
        <v>2006</v>
      </c>
      <c r="C1037" t="s">
        <v>467</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534</v>
      </c>
      <c r="B1038">
        <v>2005</v>
      </c>
      <c r="C1038" t="s">
        <v>467</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534</v>
      </c>
      <c r="B1039">
        <v>2004</v>
      </c>
      <c r="C1039" t="s">
        <v>467</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534</v>
      </c>
      <c r="B1040">
        <v>2003</v>
      </c>
      <c r="C1040" t="s">
        <v>467</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534</v>
      </c>
      <c r="B1041">
        <v>2002</v>
      </c>
      <c r="C1041" t="s">
        <v>467</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534</v>
      </c>
      <c r="B1042">
        <v>2001</v>
      </c>
      <c r="C1042" t="s">
        <v>467</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534</v>
      </c>
      <c r="B1043">
        <v>2000</v>
      </c>
      <c r="C1043" t="s">
        <v>467</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535</v>
      </c>
      <c r="B1044">
        <v>2015</v>
      </c>
      <c r="C1044" t="s">
        <v>467</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535</v>
      </c>
      <c r="B1045">
        <v>2014</v>
      </c>
      <c r="C1045" t="s">
        <v>467</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535</v>
      </c>
      <c r="B1046">
        <v>2013</v>
      </c>
      <c r="C1046" t="s">
        <v>467</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535</v>
      </c>
      <c r="B1047">
        <v>2012</v>
      </c>
      <c r="C1047" t="s">
        <v>467</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535</v>
      </c>
      <c r="B1048">
        <v>2011</v>
      </c>
      <c r="C1048" t="s">
        <v>467</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535</v>
      </c>
      <c r="B1049">
        <v>2010</v>
      </c>
      <c r="C1049" t="s">
        <v>467</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535</v>
      </c>
      <c r="B1050">
        <v>2009</v>
      </c>
      <c r="C1050" t="s">
        <v>467</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535</v>
      </c>
      <c r="B1051">
        <v>2008</v>
      </c>
      <c r="C1051" t="s">
        <v>467</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535</v>
      </c>
      <c r="B1052">
        <v>2007</v>
      </c>
      <c r="C1052" t="s">
        <v>467</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535</v>
      </c>
      <c r="B1053">
        <v>2006</v>
      </c>
      <c r="C1053" t="s">
        <v>467</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535</v>
      </c>
      <c r="B1054">
        <v>2005</v>
      </c>
      <c r="C1054" t="s">
        <v>467</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535</v>
      </c>
      <c r="B1055">
        <v>2004</v>
      </c>
      <c r="C1055" t="s">
        <v>467</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535</v>
      </c>
      <c r="B1056">
        <v>2003</v>
      </c>
      <c r="C1056" t="s">
        <v>467</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535</v>
      </c>
      <c r="B1057">
        <v>2002</v>
      </c>
      <c r="C1057" t="s">
        <v>467</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535</v>
      </c>
      <c r="B1058">
        <v>2001</v>
      </c>
      <c r="C1058" t="s">
        <v>467</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535</v>
      </c>
      <c r="B1059">
        <v>2000</v>
      </c>
      <c r="C1059" t="s">
        <v>467</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536</v>
      </c>
      <c r="B1060">
        <v>2015</v>
      </c>
      <c r="C1060" t="s">
        <v>467</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536</v>
      </c>
      <c r="B1061">
        <v>2014</v>
      </c>
      <c r="C1061" t="s">
        <v>467</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536</v>
      </c>
      <c r="B1062">
        <v>2013</v>
      </c>
      <c r="C1062" t="s">
        <v>467</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536</v>
      </c>
      <c r="B1063">
        <v>2012</v>
      </c>
      <c r="C1063" t="s">
        <v>467</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536</v>
      </c>
      <c r="B1064">
        <v>2011</v>
      </c>
      <c r="C1064" t="s">
        <v>467</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536</v>
      </c>
      <c r="B1065">
        <v>2010</v>
      </c>
      <c r="C1065" t="s">
        <v>467</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536</v>
      </c>
      <c r="B1066">
        <v>2009</v>
      </c>
      <c r="C1066" t="s">
        <v>467</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536</v>
      </c>
      <c r="B1067">
        <v>2008</v>
      </c>
      <c r="C1067" t="s">
        <v>467</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536</v>
      </c>
      <c r="B1068">
        <v>2007</v>
      </c>
      <c r="C1068" t="s">
        <v>467</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536</v>
      </c>
      <c r="B1069">
        <v>2006</v>
      </c>
      <c r="C1069" t="s">
        <v>467</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536</v>
      </c>
      <c r="B1070">
        <v>2005</v>
      </c>
      <c r="C1070" t="s">
        <v>467</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536</v>
      </c>
      <c r="B1071">
        <v>2004</v>
      </c>
      <c r="C1071" t="s">
        <v>467</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536</v>
      </c>
      <c r="B1072">
        <v>2003</v>
      </c>
      <c r="C1072" t="s">
        <v>467</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536</v>
      </c>
      <c r="B1073">
        <v>2002</v>
      </c>
      <c r="C1073" t="s">
        <v>467</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536</v>
      </c>
      <c r="B1074">
        <v>2001</v>
      </c>
      <c r="C1074" t="s">
        <v>467</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536</v>
      </c>
      <c r="B1075">
        <v>2000</v>
      </c>
      <c r="C1075" t="s">
        <v>467</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537</v>
      </c>
      <c r="B1076">
        <v>2015</v>
      </c>
      <c r="C1076" t="s">
        <v>467</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537</v>
      </c>
      <c r="B1077">
        <v>2014</v>
      </c>
      <c r="C1077" t="s">
        <v>467</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537</v>
      </c>
      <c r="B1078">
        <v>2013</v>
      </c>
      <c r="C1078" t="s">
        <v>467</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537</v>
      </c>
      <c r="B1079">
        <v>2012</v>
      </c>
      <c r="C1079" t="s">
        <v>467</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537</v>
      </c>
      <c r="B1080">
        <v>2011</v>
      </c>
      <c r="C1080" t="s">
        <v>467</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537</v>
      </c>
      <c r="B1081">
        <v>2010</v>
      </c>
      <c r="C1081" t="s">
        <v>467</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537</v>
      </c>
      <c r="B1082">
        <v>2009</v>
      </c>
      <c r="C1082" t="s">
        <v>467</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537</v>
      </c>
      <c r="B1083">
        <v>2008</v>
      </c>
      <c r="C1083" t="s">
        <v>467</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537</v>
      </c>
      <c r="B1084">
        <v>2007</v>
      </c>
      <c r="C1084" t="s">
        <v>467</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537</v>
      </c>
      <c r="B1085">
        <v>2006</v>
      </c>
      <c r="C1085" t="s">
        <v>467</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537</v>
      </c>
      <c r="B1086">
        <v>2005</v>
      </c>
      <c r="C1086" t="s">
        <v>467</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537</v>
      </c>
      <c r="B1087">
        <v>2004</v>
      </c>
      <c r="C1087" t="s">
        <v>467</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537</v>
      </c>
      <c r="B1088">
        <v>2003</v>
      </c>
      <c r="C1088" t="s">
        <v>467</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537</v>
      </c>
      <c r="B1089">
        <v>2002</v>
      </c>
      <c r="C1089" t="s">
        <v>467</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537</v>
      </c>
      <c r="B1090">
        <v>2001</v>
      </c>
      <c r="C1090" t="s">
        <v>467</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537</v>
      </c>
      <c r="B1091">
        <v>2000</v>
      </c>
      <c r="C1091" t="s">
        <v>467</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538</v>
      </c>
      <c r="B1092">
        <v>2015</v>
      </c>
      <c r="C1092" t="s">
        <v>467</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538</v>
      </c>
      <c r="B1093">
        <v>2014</v>
      </c>
      <c r="C1093" t="s">
        <v>467</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538</v>
      </c>
      <c r="B1094">
        <v>2013</v>
      </c>
      <c r="C1094" t="s">
        <v>467</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538</v>
      </c>
      <c r="B1095">
        <v>2012</v>
      </c>
      <c r="C1095" t="s">
        <v>467</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538</v>
      </c>
      <c r="B1096">
        <v>2011</v>
      </c>
      <c r="C1096" t="s">
        <v>467</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538</v>
      </c>
      <c r="B1097">
        <v>2010</v>
      </c>
      <c r="C1097" t="s">
        <v>467</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538</v>
      </c>
      <c r="B1098">
        <v>2009</v>
      </c>
      <c r="C1098" t="s">
        <v>467</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538</v>
      </c>
      <c r="B1099">
        <v>2008</v>
      </c>
      <c r="C1099" t="s">
        <v>467</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538</v>
      </c>
      <c r="B1100">
        <v>2007</v>
      </c>
      <c r="C1100" t="s">
        <v>467</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538</v>
      </c>
      <c r="B1101">
        <v>2006</v>
      </c>
      <c r="C1101" t="s">
        <v>467</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538</v>
      </c>
      <c r="B1102">
        <v>2005</v>
      </c>
      <c r="C1102" t="s">
        <v>467</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538</v>
      </c>
      <c r="B1103">
        <v>2004</v>
      </c>
      <c r="C1103" t="s">
        <v>467</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538</v>
      </c>
      <c r="B1104">
        <v>2003</v>
      </c>
      <c r="C1104" t="s">
        <v>467</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538</v>
      </c>
      <c r="B1105">
        <v>2002</v>
      </c>
      <c r="C1105" t="s">
        <v>467</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538</v>
      </c>
      <c r="B1106">
        <v>2001</v>
      </c>
      <c r="C1106" t="s">
        <v>467</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538</v>
      </c>
      <c r="B1107">
        <v>2000</v>
      </c>
      <c r="C1107" t="s">
        <v>467</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539</v>
      </c>
      <c r="B1108">
        <v>2015</v>
      </c>
      <c r="C1108" t="s">
        <v>467</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539</v>
      </c>
      <c r="B1109">
        <v>2014</v>
      </c>
      <c r="C1109" t="s">
        <v>467</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539</v>
      </c>
      <c r="B1110">
        <v>2013</v>
      </c>
      <c r="C1110" t="s">
        <v>467</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539</v>
      </c>
      <c r="B1111">
        <v>2012</v>
      </c>
      <c r="C1111" t="s">
        <v>467</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539</v>
      </c>
      <c r="B1112">
        <v>2011</v>
      </c>
      <c r="C1112" t="s">
        <v>467</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539</v>
      </c>
      <c r="B1113">
        <v>2010</v>
      </c>
      <c r="C1113" t="s">
        <v>467</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539</v>
      </c>
      <c r="B1114">
        <v>2009</v>
      </c>
      <c r="C1114" t="s">
        <v>467</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539</v>
      </c>
      <c r="B1115">
        <v>2008</v>
      </c>
      <c r="C1115" t="s">
        <v>467</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539</v>
      </c>
      <c r="B1116">
        <v>2007</v>
      </c>
      <c r="C1116" t="s">
        <v>467</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539</v>
      </c>
      <c r="B1117">
        <v>2006</v>
      </c>
      <c r="C1117" t="s">
        <v>467</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539</v>
      </c>
      <c r="B1118">
        <v>2005</v>
      </c>
      <c r="C1118" t="s">
        <v>467</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539</v>
      </c>
      <c r="B1119">
        <v>2004</v>
      </c>
      <c r="C1119" t="s">
        <v>467</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539</v>
      </c>
      <c r="B1120">
        <v>2003</v>
      </c>
      <c r="C1120" t="s">
        <v>467</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539</v>
      </c>
      <c r="B1121">
        <v>2002</v>
      </c>
      <c r="C1121" t="s">
        <v>467</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539</v>
      </c>
      <c r="B1122">
        <v>2001</v>
      </c>
      <c r="C1122" t="s">
        <v>467</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539</v>
      </c>
      <c r="B1123">
        <v>2000</v>
      </c>
      <c r="C1123" t="s">
        <v>467</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540</v>
      </c>
      <c r="B1124">
        <v>2015</v>
      </c>
      <c r="C1124" t="s">
        <v>467</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540</v>
      </c>
      <c r="B1125">
        <v>2014</v>
      </c>
      <c r="C1125" t="s">
        <v>467</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540</v>
      </c>
      <c r="B1126">
        <v>2013</v>
      </c>
      <c r="C1126" t="s">
        <v>467</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540</v>
      </c>
      <c r="B1127">
        <v>2012</v>
      </c>
      <c r="C1127" t="s">
        <v>467</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540</v>
      </c>
      <c r="B1128">
        <v>2011</v>
      </c>
      <c r="C1128" t="s">
        <v>467</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540</v>
      </c>
      <c r="B1129">
        <v>2010</v>
      </c>
      <c r="C1129" t="s">
        <v>467</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540</v>
      </c>
      <c r="B1130">
        <v>2009</v>
      </c>
      <c r="C1130" t="s">
        <v>467</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540</v>
      </c>
      <c r="B1131">
        <v>2008</v>
      </c>
      <c r="C1131" t="s">
        <v>467</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540</v>
      </c>
      <c r="B1132">
        <v>2007</v>
      </c>
      <c r="C1132" t="s">
        <v>467</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540</v>
      </c>
      <c r="B1133">
        <v>2006</v>
      </c>
      <c r="C1133" t="s">
        <v>467</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540</v>
      </c>
      <c r="B1134">
        <v>2005</v>
      </c>
      <c r="C1134" t="s">
        <v>467</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540</v>
      </c>
      <c r="B1135">
        <v>2004</v>
      </c>
      <c r="C1135" t="s">
        <v>467</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540</v>
      </c>
      <c r="B1136">
        <v>2003</v>
      </c>
      <c r="C1136" t="s">
        <v>467</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540</v>
      </c>
      <c r="B1137">
        <v>2002</v>
      </c>
      <c r="C1137" t="s">
        <v>467</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540</v>
      </c>
      <c r="B1138">
        <v>2001</v>
      </c>
      <c r="C1138" t="s">
        <v>467</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540</v>
      </c>
      <c r="B1139">
        <v>2000</v>
      </c>
      <c r="C1139" t="s">
        <v>467</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541</v>
      </c>
      <c r="B1140">
        <v>2015</v>
      </c>
      <c r="C1140" t="s">
        <v>467</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541</v>
      </c>
      <c r="B1141">
        <v>2014</v>
      </c>
      <c r="C1141" t="s">
        <v>467</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541</v>
      </c>
      <c r="B1142">
        <v>2013</v>
      </c>
      <c r="C1142" t="s">
        <v>467</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541</v>
      </c>
      <c r="B1143">
        <v>2012</v>
      </c>
      <c r="C1143" t="s">
        <v>467</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541</v>
      </c>
      <c r="B1144">
        <v>2011</v>
      </c>
      <c r="C1144" t="s">
        <v>467</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541</v>
      </c>
      <c r="B1145">
        <v>2010</v>
      </c>
      <c r="C1145" t="s">
        <v>467</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541</v>
      </c>
      <c r="B1146">
        <v>2009</v>
      </c>
      <c r="C1146" t="s">
        <v>467</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541</v>
      </c>
      <c r="B1147">
        <v>2008</v>
      </c>
      <c r="C1147" t="s">
        <v>467</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541</v>
      </c>
      <c r="B1148">
        <v>2007</v>
      </c>
      <c r="C1148" t="s">
        <v>467</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541</v>
      </c>
      <c r="B1149">
        <v>2006</v>
      </c>
      <c r="C1149" t="s">
        <v>467</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541</v>
      </c>
      <c r="B1150">
        <v>2005</v>
      </c>
      <c r="C1150" t="s">
        <v>467</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541</v>
      </c>
      <c r="B1151">
        <v>2004</v>
      </c>
      <c r="C1151" t="s">
        <v>467</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541</v>
      </c>
      <c r="B1152">
        <v>2003</v>
      </c>
      <c r="C1152" t="s">
        <v>467</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541</v>
      </c>
      <c r="B1153">
        <v>2002</v>
      </c>
      <c r="C1153" t="s">
        <v>467</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541</v>
      </c>
      <c r="B1154">
        <v>2001</v>
      </c>
      <c r="C1154" t="s">
        <v>467</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541</v>
      </c>
      <c r="B1155">
        <v>2000</v>
      </c>
      <c r="C1155" t="s">
        <v>467</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542</v>
      </c>
      <c r="B1156">
        <v>2015</v>
      </c>
      <c r="C1156" t="s">
        <v>475</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542</v>
      </c>
      <c r="B1157">
        <v>2014</v>
      </c>
      <c r="C1157" t="s">
        <v>475</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542</v>
      </c>
      <c r="B1158">
        <v>2013</v>
      </c>
      <c r="C1158" t="s">
        <v>475</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542</v>
      </c>
      <c r="B1159">
        <v>2012</v>
      </c>
      <c r="C1159" t="s">
        <v>475</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542</v>
      </c>
      <c r="B1160">
        <v>2011</v>
      </c>
      <c r="C1160" t="s">
        <v>475</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542</v>
      </c>
      <c r="B1161">
        <v>2010</v>
      </c>
      <c r="C1161" t="s">
        <v>475</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542</v>
      </c>
      <c r="B1162">
        <v>2009</v>
      </c>
      <c r="C1162" t="s">
        <v>475</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542</v>
      </c>
      <c r="B1163">
        <v>2008</v>
      </c>
      <c r="C1163" t="s">
        <v>475</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542</v>
      </c>
      <c r="B1164">
        <v>2007</v>
      </c>
      <c r="C1164" t="s">
        <v>475</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542</v>
      </c>
      <c r="B1165">
        <v>2006</v>
      </c>
      <c r="C1165" t="s">
        <v>475</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542</v>
      </c>
      <c r="B1166">
        <v>2005</v>
      </c>
      <c r="C1166" t="s">
        <v>475</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542</v>
      </c>
      <c r="B1167">
        <v>2004</v>
      </c>
      <c r="C1167" t="s">
        <v>475</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542</v>
      </c>
      <c r="B1168">
        <v>2003</v>
      </c>
      <c r="C1168" t="s">
        <v>475</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542</v>
      </c>
      <c r="B1169">
        <v>2002</v>
      </c>
      <c r="C1169" t="s">
        <v>475</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542</v>
      </c>
      <c r="B1170">
        <v>2001</v>
      </c>
      <c r="C1170" t="s">
        <v>475</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542</v>
      </c>
      <c r="B1171">
        <v>2000</v>
      </c>
      <c r="C1171" t="s">
        <v>475</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543</v>
      </c>
      <c r="B1172">
        <v>2015</v>
      </c>
      <c r="C1172" t="s">
        <v>475</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543</v>
      </c>
      <c r="B1173">
        <v>2014</v>
      </c>
      <c r="C1173" t="s">
        <v>475</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543</v>
      </c>
      <c r="B1174">
        <v>2013</v>
      </c>
      <c r="C1174" t="s">
        <v>475</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543</v>
      </c>
      <c r="B1175">
        <v>2012</v>
      </c>
      <c r="C1175" t="s">
        <v>475</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543</v>
      </c>
      <c r="B1176">
        <v>2011</v>
      </c>
      <c r="C1176" t="s">
        <v>475</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543</v>
      </c>
      <c r="B1177">
        <v>2010</v>
      </c>
      <c r="C1177" t="s">
        <v>475</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543</v>
      </c>
      <c r="B1178">
        <v>2009</v>
      </c>
      <c r="C1178" t="s">
        <v>475</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543</v>
      </c>
      <c r="B1179">
        <v>2008</v>
      </c>
      <c r="C1179" t="s">
        <v>475</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543</v>
      </c>
      <c r="B1180">
        <v>2007</v>
      </c>
      <c r="C1180" t="s">
        <v>475</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543</v>
      </c>
      <c r="B1181">
        <v>2006</v>
      </c>
      <c r="C1181" t="s">
        <v>475</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543</v>
      </c>
      <c r="B1182">
        <v>2005</v>
      </c>
      <c r="C1182" t="s">
        <v>475</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543</v>
      </c>
      <c r="B1183">
        <v>2004</v>
      </c>
      <c r="C1183" t="s">
        <v>475</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543</v>
      </c>
      <c r="B1184">
        <v>2003</v>
      </c>
      <c r="C1184" t="s">
        <v>475</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543</v>
      </c>
      <c r="B1185">
        <v>2002</v>
      </c>
      <c r="C1185" t="s">
        <v>475</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543</v>
      </c>
      <c r="B1186">
        <v>2001</v>
      </c>
      <c r="C1186" t="s">
        <v>475</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543</v>
      </c>
      <c r="B1187">
        <v>2000</v>
      </c>
      <c r="C1187" t="s">
        <v>475</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544</v>
      </c>
      <c r="B1188">
        <v>2015</v>
      </c>
      <c r="C1188" t="s">
        <v>467</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544</v>
      </c>
      <c r="B1189">
        <v>2014</v>
      </c>
      <c r="C1189" t="s">
        <v>467</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544</v>
      </c>
      <c r="B1190">
        <v>2013</v>
      </c>
      <c r="C1190" t="s">
        <v>467</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544</v>
      </c>
      <c r="B1191">
        <v>2012</v>
      </c>
      <c r="C1191" t="s">
        <v>467</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544</v>
      </c>
      <c r="B1192">
        <v>2011</v>
      </c>
      <c r="C1192" t="s">
        <v>467</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544</v>
      </c>
      <c r="B1193">
        <v>2010</v>
      </c>
      <c r="C1193" t="s">
        <v>467</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544</v>
      </c>
      <c r="B1194">
        <v>2009</v>
      </c>
      <c r="C1194" t="s">
        <v>467</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544</v>
      </c>
      <c r="B1195">
        <v>2008</v>
      </c>
      <c r="C1195" t="s">
        <v>467</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544</v>
      </c>
      <c r="B1196">
        <v>2007</v>
      </c>
      <c r="C1196" t="s">
        <v>467</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544</v>
      </c>
      <c r="B1197">
        <v>2006</v>
      </c>
      <c r="C1197" t="s">
        <v>467</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544</v>
      </c>
      <c r="B1198">
        <v>2005</v>
      </c>
      <c r="C1198" t="s">
        <v>467</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544</v>
      </c>
      <c r="B1199">
        <v>2004</v>
      </c>
      <c r="C1199" t="s">
        <v>467</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544</v>
      </c>
      <c r="B1200">
        <v>2003</v>
      </c>
      <c r="C1200" t="s">
        <v>467</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544</v>
      </c>
      <c r="B1201">
        <v>2002</v>
      </c>
      <c r="C1201" t="s">
        <v>467</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544</v>
      </c>
      <c r="B1202">
        <v>2001</v>
      </c>
      <c r="C1202" t="s">
        <v>467</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544</v>
      </c>
      <c r="B1203">
        <v>2000</v>
      </c>
      <c r="C1203" t="s">
        <v>467</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545</v>
      </c>
      <c r="B1204">
        <v>2015</v>
      </c>
      <c r="C1204" t="s">
        <v>467</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545</v>
      </c>
      <c r="B1205">
        <v>2014</v>
      </c>
      <c r="C1205" t="s">
        <v>467</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545</v>
      </c>
      <c r="B1206">
        <v>2013</v>
      </c>
      <c r="C1206" t="s">
        <v>467</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545</v>
      </c>
      <c r="B1207">
        <v>2012</v>
      </c>
      <c r="C1207" t="s">
        <v>467</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545</v>
      </c>
      <c r="B1208">
        <v>2011</v>
      </c>
      <c r="C1208" t="s">
        <v>467</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545</v>
      </c>
      <c r="B1209">
        <v>2010</v>
      </c>
      <c r="C1209" t="s">
        <v>467</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545</v>
      </c>
      <c r="B1210">
        <v>2009</v>
      </c>
      <c r="C1210" t="s">
        <v>467</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545</v>
      </c>
      <c r="B1211">
        <v>2008</v>
      </c>
      <c r="C1211" t="s">
        <v>467</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545</v>
      </c>
      <c r="B1212">
        <v>2007</v>
      </c>
      <c r="C1212" t="s">
        <v>467</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545</v>
      </c>
      <c r="B1213">
        <v>2006</v>
      </c>
      <c r="C1213" t="s">
        <v>467</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545</v>
      </c>
      <c r="B1214">
        <v>2005</v>
      </c>
      <c r="C1214" t="s">
        <v>467</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545</v>
      </c>
      <c r="B1215">
        <v>2004</v>
      </c>
      <c r="C1215" t="s">
        <v>467</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545</v>
      </c>
      <c r="B1216">
        <v>2003</v>
      </c>
      <c r="C1216" t="s">
        <v>467</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545</v>
      </c>
      <c r="B1217">
        <v>2002</v>
      </c>
      <c r="C1217" t="s">
        <v>467</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545</v>
      </c>
      <c r="B1218">
        <v>2001</v>
      </c>
      <c r="C1218" t="s">
        <v>467</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545</v>
      </c>
      <c r="B1219">
        <v>2000</v>
      </c>
      <c r="C1219" t="s">
        <v>467</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546</v>
      </c>
      <c r="B1220">
        <v>2015</v>
      </c>
      <c r="C1220" t="s">
        <v>467</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546</v>
      </c>
      <c r="B1221">
        <v>2014</v>
      </c>
      <c r="C1221" t="s">
        <v>467</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546</v>
      </c>
      <c r="B1222">
        <v>2013</v>
      </c>
      <c r="C1222" t="s">
        <v>467</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546</v>
      </c>
      <c r="B1223">
        <v>2012</v>
      </c>
      <c r="C1223" t="s">
        <v>467</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546</v>
      </c>
      <c r="B1224">
        <v>2011</v>
      </c>
      <c r="C1224" t="s">
        <v>467</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546</v>
      </c>
      <c r="B1225">
        <v>2010</v>
      </c>
      <c r="C1225" t="s">
        <v>467</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546</v>
      </c>
      <c r="B1226">
        <v>2009</v>
      </c>
      <c r="C1226" t="s">
        <v>467</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546</v>
      </c>
      <c r="B1227">
        <v>2008</v>
      </c>
      <c r="C1227" t="s">
        <v>467</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546</v>
      </c>
      <c r="B1228">
        <v>2007</v>
      </c>
      <c r="C1228" t="s">
        <v>467</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546</v>
      </c>
      <c r="B1229">
        <v>2006</v>
      </c>
      <c r="C1229" t="s">
        <v>467</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546</v>
      </c>
      <c r="B1230">
        <v>2005</v>
      </c>
      <c r="C1230" t="s">
        <v>467</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546</v>
      </c>
      <c r="B1231">
        <v>2004</v>
      </c>
      <c r="C1231" t="s">
        <v>467</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546</v>
      </c>
      <c r="B1232">
        <v>2003</v>
      </c>
      <c r="C1232" t="s">
        <v>467</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546</v>
      </c>
      <c r="B1233">
        <v>2002</v>
      </c>
      <c r="C1233" t="s">
        <v>467</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546</v>
      </c>
      <c r="B1234">
        <v>2001</v>
      </c>
      <c r="C1234" t="s">
        <v>467</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546</v>
      </c>
      <c r="B1235">
        <v>2000</v>
      </c>
      <c r="C1235" t="s">
        <v>467</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547</v>
      </c>
      <c r="B1236">
        <v>2015</v>
      </c>
      <c r="C1236" t="s">
        <v>467</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547</v>
      </c>
      <c r="B1237">
        <v>2014</v>
      </c>
      <c r="C1237" t="s">
        <v>467</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547</v>
      </c>
      <c r="B1238">
        <v>2013</v>
      </c>
      <c r="C1238" t="s">
        <v>467</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547</v>
      </c>
      <c r="B1239">
        <v>2012</v>
      </c>
      <c r="C1239" t="s">
        <v>467</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547</v>
      </c>
      <c r="B1240">
        <v>2011</v>
      </c>
      <c r="C1240" t="s">
        <v>467</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547</v>
      </c>
      <c r="B1241">
        <v>2010</v>
      </c>
      <c r="C1241" t="s">
        <v>467</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547</v>
      </c>
      <c r="B1242">
        <v>2009</v>
      </c>
      <c r="C1242" t="s">
        <v>467</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547</v>
      </c>
      <c r="B1243">
        <v>2008</v>
      </c>
      <c r="C1243" t="s">
        <v>467</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547</v>
      </c>
      <c r="B1244">
        <v>2007</v>
      </c>
      <c r="C1244" t="s">
        <v>467</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547</v>
      </c>
      <c r="B1245">
        <v>2006</v>
      </c>
      <c r="C1245" t="s">
        <v>467</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547</v>
      </c>
      <c r="B1246">
        <v>2005</v>
      </c>
      <c r="C1246" t="s">
        <v>467</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547</v>
      </c>
      <c r="B1247">
        <v>2004</v>
      </c>
      <c r="C1247" t="s">
        <v>467</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547</v>
      </c>
      <c r="B1248">
        <v>2003</v>
      </c>
      <c r="C1248" t="s">
        <v>467</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547</v>
      </c>
      <c r="B1249">
        <v>2002</v>
      </c>
      <c r="C1249" t="s">
        <v>467</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547</v>
      </c>
      <c r="B1250">
        <v>2001</v>
      </c>
      <c r="C1250" t="s">
        <v>467</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547</v>
      </c>
      <c r="B1251">
        <v>2000</v>
      </c>
      <c r="C1251" t="s">
        <v>467</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548</v>
      </c>
      <c r="B1252">
        <v>2015</v>
      </c>
      <c r="C1252" t="s">
        <v>475</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548</v>
      </c>
      <c r="B1253">
        <v>2014</v>
      </c>
      <c r="C1253" t="s">
        <v>475</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548</v>
      </c>
      <c r="B1254">
        <v>2013</v>
      </c>
      <c r="C1254" t="s">
        <v>475</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548</v>
      </c>
      <c r="B1255">
        <v>2012</v>
      </c>
      <c r="C1255" t="s">
        <v>475</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548</v>
      </c>
      <c r="B1256">
        <v>2011</v>
      </c>
      <c r="C1256" t="s">
        <v>475</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548</v>
      </c>
      <c r="B1257">
        <v>2010</v>
      </c>
      <c r="C1257" t="s">
        <v>475</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548</v>
      </c>
      <c r="B1258">
        <v>2009</v>
      </c>
      <c r="C1258" t="s">
        <v>475</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548</v>
      </c>
      <c r="B1259">
        <v>2008</v>
      </c>
      <c r="C1259" t="s">
        <v>475</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548</v>
      </c>
      <c r="B1260">
        <v>2007</v>
      </c>
      <c r="C1260" t="s">
        <v>475</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548</v>
      </c>
      <c r="B1261">
        <v>2006</v>
      </c>
      <c r="C1261" t="s">
        <v>475</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548</v>
      </c>
      <c r="B1262">
        <v>2005</v>
      </c>
      <c r="C1262" t="s">
        <v>475</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548</v>
      </c>
      <c r="B1263">
        <v>2004</v>
      </c>
      <c r="C1263" t="s">
        <v>475</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548</v>
      </c>
      <c r="B1264">
        <v>2003</v>
      </c>
      <c r="C1264" t="s">
        <v>475</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548</v>
      </c>
      <c r="B1265">
        <v>2002</v>
      </c>
      <c r="C1265" t="s">
        <v>475</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548</v>
      </c>
      <c r="B1266">
        <v>2001</v>
      </c>
      <c r="C1266" t="s">
        <v>475</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548</v>
      </c>
      <c r="B1267">
        <v>2000</v>
      </c>
      <c r="C1267" t="s">
        <v>475</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549</v>
      </c>
      <c r="B1268">
        <v>2015</v>
      </c>
      <c r="C1268" t="s">
        <v>467</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549</v>
      </c>
      <c r="B1269">
        <v>2014</v>
      </c>
      <c r="C1269" t="s">
        <v>467</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549</v>
      </c>
      <c r="B1270">
        <v>2013</v>
      </c>
      <c r="C1270" t="s">
        <v>467</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549</v>
      </c>
      <c r="B1271">
        <v>2012</v>
      </c>
      <c r="C1271" t="s">
        <v>467</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549</v>
      </c>
      <c r="B1272">
        <v>2011</v>
      </c>
      <c r="C1272" t="s">
        <v>467</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549</v>
      </c>
      <c r="B1273">
        <v>2010</v>
      </c>
      <c r="C1273" t="s">
        <v>467</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549</v>
      </c>
      <c r="B1274">
        <v>2009</v>
      </c>
      <c r="C1274" t="s">
        <v>467</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549</v>
      </c>
      <c r="B1275">
        <v>2008</v>
      </c>
      <c r="C1275" t="s">
        <v>467</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549</v>
      </c>
      <c r="B1276">
        <v>2007</v>
      </c>
      <c r="C1276" t="s">
        <v>467</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549</v>
      </c>
      <c r="B1277">
        <v>2006</v>
      </c>
      <c r="C1277" t="s">
        <v>467</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549</v>
      </c>
      <c r="B1278">
        <v>2005</v>
      </c>
      <c r="C1278" t="s">
        <v>467</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549</v>
      </c>
      <c r="B1279">
        <v>2004</v>
      </c>
      <c r="C1279" t="s">
        <v>467</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549</v>
      </c>
      <c r="B1280">
        <v>2003</v>
      </c>
      <c r="C1280" t="s">
        <v>467</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549</v>
      </c>
      <c r="B1281">
        <v>2002</v>
      </c>
      <c r="C1281" t="s">
        <v>467</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549</v>
      </c>
      <c r="B1282">
        <v>2001</v>
      </c>
      <c r="C1282" t="s">
        <v>467</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549</v>
      </c>
      <c r="B1283">
        <v>2000</v>
      </c>
      <c r="C1283" t="s">
        <v>467</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550</v>
      </c>
      <c r="B1284">
        <v>2015</v>
      </c>
      <c r="C1284" t="s">
        <v>475</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550</v>
      </c>
      <c r="B1285">
        <v>2014</v>
      </c>
      <c r="C1285" t="s">
        <v>475</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550</v>
      </c>
      <c r="B1286">
        <v>2013</v>
      </c>
      <c r="C1286" t="s">
        <v>475</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550</v>
      </c>
      <c r="B1287">
        <v>2012</v>
      </c>
      <c r="C1287" t="s">
        <v>475</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550</v>
      </c>
      <c r="B1288">
        <v>2011</v>
      </c>
      <c r="C1288" t="s">
        <v>475</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550</v>
      </c>
      <c r="B1289">
        <v>2010</v>
      </c>
      <c r="C1289" t="s">
        <v>475</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550</v>
      </c>
      <c r="B1290">
        <v>2009</v>
      </c>
      <c r="C1290" t="s">
        <v>475</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550</v>
      </c>
      <c r="B1291">
        <v>2008</v>
      </c>
      <c r="C1291" t="s">
        <v>475</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550</v>
      </c>
      <c r="B1292">
        <v>2007</v>
      </c>
      <c r="C1292" t="s">
        <v>475</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550</v>
      </c>
      <c r="B1293">
        <v>2006</v>
      </c>
      <c r="C1293" t="s">
        <v>475</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550</v>
      </c>
      <c r="B1294">
        <v>2005</v>
      </c>
      <c r="C1294" t="s">
        <v>475</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550</v>
      </c>
      <c r="B1295">
        <v>2004</v>
      </c>
      <c r="C1295" t="s">
        <v>475</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550</v>
      </c>
      <c r="B1296">
        <v>2003</v>
      </c>
      <c r="C1296" t="s">
        <v>475</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550</v>
      </c>
      <c r="B1297">
        <v>2002</v>
      </c>
      <c r="C1297" t="s">
        <v>475</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550</v>
      </c>
      <c r="B1298">
        <v>2001</v>
      </c>
      <c r="C1298" t="s">
        <v>475</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550</v>
      </c>
      <c r="B1299">
        <v>2000</v>
      </c>
      <c r="C1299" t="s">
        <v>475</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551</v>
      </c>
      <c r="B1300">
        <v>2015</v>
      </c>
      <c r="C1300" t="s">
        <v>467</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551</v>
      </c>
      <c r="B1301">
        <v>2014</v>
      </c>
      <c r="C1301" t="s">
        <v>467</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551</v>
      </c>
      <c r="B1302">
        <v>2013</v>
      </c>
      <c r="C1302" t="s">
        <v>467</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551</v>
      </c>
      <c r="B1303">
        <v>2012</v>
      </c>
      <c r="C1303" t="s">
        <v>467</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551</v>
      </c>
      <c r="B1304">
        <v>2011</v>
      </c>
      <c r="C1304" t="s">
        <v>467</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551</v>
      </c>
      <c r="B1305">
        <v>2010</v>
      </c>
      <c r="C1305" t="s">
        <v>467</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551</v>
      </c>
      <c r="B1306">
        <v>2009</v>
      </c>
      <c r="C1306" t="s">
        <v>467</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551</v>
      </c>
      <c r="B1307">
        <v>2008</v>
      </c>
      <c r="C1307" t="s">
        <v>467</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551</v>
      </c>
      <c r="B1308">
        <v>2007</v>
      </c>
      <c r="C1308" t="s">
        <v>467</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551</v>
      </c>
      <c r="B1309">
        <v>2006</v>
      </c>
      <c r="C1309" t="s">
        <v>467</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551</v>
      </c>
      <c r="B1310">
        <v>2005</v>
      </c>
      <c r="C1310" t="s">
        <v>467</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551</v>
      </c>
      <c r="B1311">
        <v>2004</v>
      </c>
      <c r="C1311" t="s">
        <v>467</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551</v>
      </c>
      <c r="B1312">
        <v>2003</v>
      </c>
      <c r="C1312" t="s">
        <v>467</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551</v>
      </c>
      <c r="B1313">
        <v>2002</v>
      </c>
      <c r="C1313" t="s">
        <v>467</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551</v>
      </c>
      <c r="B1314">
        <v>2001</v>
      </c>
      <c r="C1314" t="s">
        <v>467</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551</v>
      </c>
      <c r="B1315">
        <v>2000</v>
      </c>
      <c r="C1315" t="s">
        <v>467</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552</v>
      </c>
      <c r="B1316">
        <v>2015</v>
      </c>
      <c r="C1316" t="s">
        <v>475</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552</v>
      </c>
      <c r="B1317">
        <v>2014</v>
      </c>
      <c r="C1317" t="s">
        <v>475</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552</v>
      </c>
      <c r="B1318">
        <v>2013</v>
      </c>
      <c r="C1318" t="s">
        <v>475</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552</v>
      </c>
      <c r="B1319">
        <v>2012</v>
      </c>
      <c r="C1319" t="s">
        <v>475</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552</v>
      </c>
      <c r="B1320">
        <v>2011</v>
      </c>
      <c r="C1320" t="s">
        <v>475</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552</v>
      </c>
      <c r="B1321">
        <v>2010</v>
      </c>
      <c r="C1321" t="s">
        <v>475</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552</v>
      </c>
      <c r="B1322">
        <v>2009</v>
      </c>
      <c r="C1322" t="s">
        <v>475</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552</v>
      </c>
      <c r="B1323">
        <v>2008</v>
      </c>
      <c r="C1323" t="s">
        <v>475</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552</v>
      </c>
      <c r="B1324">
        <v>2007</v>
      </c>
      <c r="C1324" t="s">
        <v>475</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552</v>
      </c>
      <c r="B1325">
        <v>2006</v>
      </c>
      <c r="C1325" t="s">
        <v>475</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552</v>
      </c>
      <c r="B1326">
        <v>2005</v>
      </c>
      <c r="C1326" t="s">
        <v>475</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552</v>
      </c>
      <c r="B1327">
        <v>2004</v>
      </c>
      <c r="C1327" t="s">
        <v>475</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552</v>
      </c>
      <c r="B1328">
        <v>2003</v>
      </c>
      <c r="C1328" t="s">
        <v>475</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552</v>
      </c>
      <c r="B1329">
        <v>2002</v>
      </c>
      <c r="C1329" t="s">
        <v>475</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552</v>
      </c>
      <c r="B1330">
        <v>2001</v>
      </c>
      <c r="C1330" t="s">
        <v>475</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552</v>
      </c>
      <c r="B1331">
        <v>2000</v>
      </c>
      <c r="C1331" t="s">
        <v>475</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553</v>
      </c>
      <c r="B1332">
        <v>2015</v>
      </c>
      <c r="C1332" t="s">
        <v>467</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553</v>
      </c>
      <c r="B1333">
        <v>2014</v>
      </c>
      <c r="C1333" t="s">
        <v>467</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553</v>
      </c>
      <c r="B1334">
        <v>2013</v>
      </c>
      <c r="C1334" t="s">
        <v>467</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553</v>
      </c>
      <c r="B1335">
        <v>2012</v>
      </c>
      <c r="C1335" t="s">
        <v>467</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553</v>
      </c>
      <c r="B1336">
        <v>2011</v>
      </c>
      <c r="C1336" t="s">
        <v>467</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553</v>
      </c>
      <c r="B1337">
        <v>2010</v>
      </c>
      <c r="C1337" t="s">
        <v>467</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553</v>
      </c>
      <c r="B1338">
        <v>2009</v>
      </c>
      <c r="C1338" t="s">
        <v>467</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553</v>
      </c>
      <c r="B1339">
        <v>2008</v>
      </c>
      <c r="C1339" t="s">
        <v>467</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553</v>
      </c>
      <c r="B1340">
        <v>2007</v>
      </c>
      <c r="C1340" t="s">
        <v>467</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553</v>
      </c>
      <c r="B1341">
        <v>2006</v>
      </c>
      <c r="C1341" t="s">
        <v>467</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553</v>
      </c>
      <c r="B1342">
        <v>2005</v>
      </c>
      <c r="C1342" t="s">
        <v>467</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553</v>
      </c>
      <c r="B1343">
        <v>2004</v>
      </c>
      <c r="C1343" t="s">
        <v>467</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553</v>
      </c>
      <c r="B1344">
        <v>2003</v>
      </c>
      <c r="C1344" t="s">
        <v>467</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553</v>
      </c>
      <c r="B1345">
        <v>2002</v>
      </c>
      <c r="C1345" t="s">
        <v>467</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553</v>
      </c>
      <c r="B1346">
        <v>2001</v>
      </c>
      <c r="C1346" t="s">
        <v>467</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553</v>
      </c>
      <c r="B1347">
        <v>2000</v>
      </c>
      <c r="C1347" t="s">
        <v>467</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554</v>
      </c>
      <c r="B1348">
        <v>2015</v>
      </c>
      <c r="C1348" t="s">
        <v>467</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554</v>
      </c>
      <c r="B1349">
        <v>2014</v>
      </c>
      <c r="C1349" t="s">
        <v>467</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554</v>
      </c>
      <c r="B1350">
        <v>2013</v>
      </c>
      <c r="C1350" t="s">
        <v>467</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554</v>
      </c>
      <c r="B1351">
        <v>2012</v>
      </c>
      <c r="C1351" t="s">
        <v>467</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554</v>
      </c>
      <c r="B1352">
        <v>2011</v>
      </c>
      <c r="C1352" t="s">
        <v>467</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554</v>
      </c>
      <c r="B1353">
        <v>2010</v>
      </c>
      <c r="C1353" t="s">
        <v>467</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554</v>
      </c>
      <c r="B1354">
        <v>2009</v>
      </c>
      <c r="C1354" t="s">
        <v>467</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554</v>
      </c>
      <c r="B1355">
        <v>2008</v>
      </c>
      <c r="C1355" t="s">
        <v>467</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554</v>
      </c>
      <c r="B1356">
        <v>2007</v>
      </c>
      <c r="C1356" t="s">
        <v>467</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554</v>
      </c>
      <c r="B1357">
        <v>2006</v>
      </c>
      <c r="C1357" t="s">
        <v>467</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554</v>
      </c>
      <c r="B1358">
        <v>2005</v>
      </c>
      <c r="C1358" t="s">
        <v>467</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554</v>
      </c>
      <c r="B1359">
        <v>2004</v>
      </c>
      <c r="C1359" t="s">
        <v>467</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554</v>
      </c>
      <c r="B1360">
        <v>2003</v>
      </c>
      <c r="C1360" t="s">
        <v>467</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554</v>
      </c>
      <c r="B1361">
        <v>2002</v>
      </c>
      <c r="C1361" t="s">
        <v>467</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554</v>
      </c>
      <c r="B1362">
        <v>2001</v>
      </c>
      <c r="C1362" t="s">
        <v>467</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554</v>
      </c>
      <c r="B1363">
        <v>2000</v>
      </c>
      <c r="C1363" t="s">
        <v>467</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555</v>
      </c>
      <c r="B1364">
        <v>2015</v>
      </c>
      <c r="C1364" t="s">
        <v>467</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555</v>
      </c>
      <c r="B1365">
        <v>2014</v>
      </c>
      <c r="C1365" t="s">
        <v>467</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555</v>
      </c>
      <c r="B1366">
        <v>2013</v>
      </c>
      <c r="C1366" t="s">
        <v>467</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555</v>
      </c>
      <c r="B1367">
        <v>2012</v>
      </c>
      <c r="C1367" t="s">
        <v>467</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555</v>
      </c>
      <c r="B1368">
        <v>2011</v>
      </c>
      <c r="C1368" t="s">
        <v>467</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555</v>
      </c>
      <c r="B1369">
        <v>2010</v>
      </c>
      <c r="C1369" t="s">
        <v>467</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555</v>
      </c>
      <c r="B1370">
        <v>2009</v>
      </c>
      <c r="C1370" t="s">
        <v>467</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555</v>
      </c>
      <c r="B1371">
        <v>2008</v>
      </c>
      <c r="C1371" t="s">
        <v>467</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555</v>
      </c>
      <c r="B1372">
        <v>2007</v>
      </c>
      <c r="C1372" t="s">
        <v>467</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555</v>
      </c>
      <c r="B1373">
        <v>2006</v>
      </c>
      <c r="C1373" t="s">
        <v>467</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555</v>
      </c>
      <c r="B1374">
        <v>2005</v>
      </c>
      <c r="C1374" t="s">
        <v>467</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555</v>
      </c>
      <c r="B1375">
        <v>2004</v>
      </c>
      <c r="C1375" t="s">
        <v>467</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555</v>
      </c>
      <c r="B1376">
        <v>2003</v>
      </c>
      <c r="C1376" t="s">
        <v>467</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555</v>
      </c>
      <c r="B1377">
        <v>2002</v>
      </c>
      <c r="C1377" t="s">
        <v>467</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555</v>
      </c>
      <c r="B1378">
        <v>2001</v>
      </c>
      <c r="C1378" t="s">
        <v>467</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555</v>
      </c>
      <c r="B1379">
        <v>2000</v>
      </c>
      <c r="C1379" t="s">
        <v>467</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556</v>
      </c>
      <c r="B1380">
        <v>2015</v>
      </c>
      <c r="C1380" t="s">
        <v>467</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556</v>
      </c>
      <c r="B1381">
        <v>2014</v>
      </c>
      <c r="C1381" t="s">
        <v>467</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556</v>
      </c>
      <c r="B1382">
        <v>2013</v>
      </c>
      <c r="C1382" t="s">
        <v>467</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556</v>
      </c>
      <c r="B1383">
        <v>2012</v>
      </c>
      <c r="C1383" t="s">
        <v>467</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556</v>
      </c>
      <c r="B1384">
        <v>2011</v>
      </c>
      <c r="C1384" t="s">
        <v>467</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556</v>
      </c>
      <c r="B1385">
        <v>2010</v>
      </c>
      <c r="C1385" t="s">
        <v>467</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556</v>
      </c>
      <c r="B1386">
        <v>2009</v>
      </c>
      <c r="C1386" t="s">
        <v>467</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556</v>
      </c>
      <c r="B1387">
        <v>2008</v>
      </c>
      <c r="C1387" t="s">
        <v>467</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556</v>
      </c>
      <c r="B1388">
        <v>2007</v>
      </c>
      <c r="C1388" t="s">
        <v>467</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556</v>
      </c>
      <c r="B1389">
        <v>2006</v>
      </c>
      <c r="C1389" t="s">
        <v>467</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556</v>
      </c>
      <c r="B1390">
        <v>2005</v>
      </c>
      <c r="C1390" t="s">
        <v>467</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556</v>
      </c>
      <c r="B1391">
        <v>2004</v>
      </c>
      <c r="C1391" t="s">
        <v>467</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556</v>
      </c>
      <c r="B1392">
        <v>2003</v>
      </c>
      <c r="C1392" t="s">
        <v>467</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556</v>
      </c>
      <c r="B1393">
        <v>2002</v>
      </c>
      <c r="C1393" t="s">
        <v>467</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556</v>
      </c>
      <c r="B1394">
        <v>2001</v>
      </c>
      <c r="C1394" t="s">
        <v>467</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556</v>
      </c>
      <c r="B1395">
        <v>2000</v>
      </c>
      <c r="C1395" t="s">
        <v>467</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557</v>
      </c>
      <c r="B1396">
        <v>2015</v>
      </c>
      <c r="C1396" t="s">
        <v>467</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557</v>
      </c>
      <c r="B1397">
        <v>2014</v>
      </c>
      <c r="C1397" t="s">
        <v>467</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557</v>
      </c>
      <c r="B1398">
        <v>2013</v>
      </c>
      <c r="C1398" t="s">
        <v>467</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557</v>
      </c>
      <c r="B1399">
        <v>2012</v>
      </c>
      <c r="C1399" t="s">
        <v>467</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557</v>
      </c>
      <c r="B1400">
        <v>2011</v>
      </c>
      <c r="C1400" t="s">
        <v>467</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557</v>
      </c>
      <c r="B1401">
        <v>2010</v>
      </c>
      <c r="C1401" t="s">
        <v>467</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557</v>
      </c>
      <c r="B1402">
        <v>2009</v>
      </c>
      <c r="C1402" t="s">
        <v>467</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557</v>
      </c>
      <c r="B1403">
        <v>2008</v>
      </c>
      <c r="C1403" t="s">
        <v>467</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557</v>
      </c>
      <c r="B1404">
        <v>2007</v>
      </c>
      <c r="C1404" t="s">
        <v>467</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557</v>
      </c>
      <c r="B1405">
        <v>2006</v>
      </c>
      <c r="C1405" t="s">
        <v>467</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557</v>
      </c>
      <c r="B1406">
        <v>2005</v>
      </c>
      <c r="C1406" t="s">
        <v>467</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557</v>
      </c>
      <c r="B1407">
        <v>2004</v>
      </c>
      <c r="C1407" t="s">
        <v>467</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557</v>
      </c>
      <c r="B1408">
        <v>2003</v>
      </c>
      <c r="C1408" t="s">
        <v>467</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557</v>
      </c>
      <c r="B1409">
        <v>2002</v>
      </c>
      <c r="C1409" t="s">
        <v>467</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557</v>
      </c>
      <c r="B1410">
        <v>2001</v>
      </c>
      <c r="C1410" t="s">
        <v>467</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557</v>
      </c>
      <c r="B1411">
        <v>2000</v>
      </c>
      <c r="C1411" t="s">
        <v>467</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558</v>
      </c>
      <c r="B1412">
        <v>2015</v>
      </c>
      <c r="C1412" t="s">
        <v>467</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558</v>
      </c>
      <c r="B1413">
        <v>2014</v>
      </c>
      <c r="C1413" t="s">
        <v>467</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558</v>
      </c>
      <c r="B1414">
        <v>2013</v>
      </c>
      <c r="C1414" t="s">
        <v>467</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558</v>
      </c>
      <c r="B1415">
        <v>2012</v>
      </c>
      <c r="C1415" t="s">
        <v>467</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558</v>
      </c>
      <c r="B1416">
        <v>2011</v>
      </c>
      <c r="C1416" t="s">
        <v>467</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558</v>
      </c>
      <c r="B1417">
        <v>2010</v>
      </c>
      <c r="C1417" t="s">
        <v>467</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558</v>
      </c>
      <c r="B1418">
        <v>2009</v>
      </c>
      <c r="C1418" t="s">
        <v>467</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558</v>
      </c>
      <c r="B1419">
        <v>2008</v>
      </c>
      <c r="C1419" t="s">
        <v>467</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558</v>
      </c>
      <c r="B1420">
        <v>2007</v>
      </c>
      <c r="C1420" t="s">
        <v>467</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558</v>
      </c>
      <c r="B1421">
        <v>2006</v>
      </c>
      <c r="C1421" t="s">
        <v>467</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558</v>
      </c>
      <c r="B1422">
        <v>2005</v>
      </c>
      <c r="C1422" t="s">
        <v>467</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558</v>
      </c>
      <c r="B1423">
        <v>2004</v>
      </c>
      <c r="C1423" t="s">
        <v>467</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558</v>
      </c>
      <c r="B1424">
        <v>2003</v>
      </c>
      <c r="C1424" t="s">
        <v>467</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558</v>
      </c>
      <c r="B1425">
        <v>2002</v>
      </c>
      <c r="C1425" t="s">
        <v>467</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558</v>
      </c>
      <c r="B1426">
        <v>2001</v>
      </c>
      <c r="C1426" t="s">
        <v>467</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558</v>
      </c>
      <c r="B1427">
        <v>2000</v>
      </c>
      <c r="C1427" t="s">
        <v>467</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559</v>
      </c>
      <c r="B1428">
        <v>2015</v>
      </c>
      <c r="C1428" t="s">
        <v>467</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559</v>
      </c>
      <c r="B1429">
        <v>2014</v>
      </c>
      <c r="C1429" t="s">
        <v>467</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559</v>
      </c>
      <c r="B1430">
        <v>2013</v>
      </c>
      <c r="C1430" t="s">
        <v>467</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559</v>
      </c>
      <c r="B1431">
        <v>2012</v>
      </c>
      <c r="C1431" t="s">
        <v>467</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559</v>
      </c>
      <c r="B1432">
        <v>2011</v>
      </c>
      <c r="C1432" t="s">
        <v>467</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559</v>
      </c>
      <c r="B1433">
        <v>2010</v>
      </c>
      <c r="C1433" t="s">
        <v>467</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559</v>
      </c>
      <c r="B1434">
        <v>2009</v>
      </c>
      <c r="C1434" t="s">
        <v>467</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559</v>
      </c>
      <c r="B1435">
        <v>2008</v>
      </c>
      <c r="C1435" t="s">
        <v>467</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559</v>
      </c>
      <c r="B1436">
        <v>2007</v>
      </c>
      <c r="C1436" t="s">
        <v>467</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559</v>
      </c>
      <c r="B1437">
        <v>2006</v>
      </c>
      <c r="C1437" t="s">
        <v>467</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559</v>
      </c>
      <c r="B1438">
        <v>2005</v>
      </c>
      <c r="C1438" t="s">
        <v>467</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559</v>
      </c>
      <c r="B1439">
        <v>2004</v>
      </c>
      <c r="C1439" t="s">
        <v>467</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559</v>
      </c>
      <c r="B1440">
        <v>2003</v>
      </c>
      <c r="C1440" t="s">
        <v>467</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559</v>
      </c>
      <c r="B1441">
        <v>2002</v>
      </c>
      <c r="C1441" t="s">
        <v>467</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559</v>
      </c>
      <c r="B1442">
        <v>2001</v>
      </c>
      <c r="C1442" t="s">
        <v>467</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559</v>
      </c>
      <c r="B1443">
        <v>2000</v>
      </c>
      <c r="C1443" t="s">
        <v>467</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560</v>
      </c>
      <c r="B1444">
        <v>2015</v>
      </c>
      <c r="C1444" t="s">
        <v>475</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560</v>
      </c>
      <c r="B1445">
        <v>2014</v>
      </c>
      <c r="C1445" t="s">
        <v>475</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560</v>
      </c>
      <c r="B1446">
        <v>2013</v>
      </c>
      <c r="C1446" t="s">
        <v>475</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560</v>
      </c>
      <c r="B1447">
        <v>2012</v>
      </c>
      <c r="C1447" t="s">
        <v>475</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560</v>
      </c>
      <c r="B1448">
        <v>2011</v>
      </c>
      <c r="C1448" t="s">
        <v>475</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560</v>
      </c>
      <c r="B1449">
        <v>2010</v>
      </c>
      <c r="C1449" t="s">
        <v>475</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560</v>
      </c>
      <c r="B1450">
        <v>2009</v>
      </c>
      <c r="C1450" t="s">
        <v>475</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560</v>
      </c>
      <c r="B1451">
        <v>2008</v>
      </c>
      <c r="C1451" t="s">
        <v>475</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560</v>
      </c>
      <c r="B1452">
        <v>2007</v>
      </c>
      <c r="C1452" t="s">
        <v>475</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560</v>
      </c>
      <c r="B1453">
        <v>2006</v>
      </c>
      <c r="C1453" t="s">
        <v>475</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560</v>
      </c>
      <c r="B1454">
        <v>2005</v>
      </c>
      <c r="C1454" t="s">
        <v>475</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560</v>
      </c>
      <c r="B1455">
        <v>2004</v>
      </c>
      <c r="C1455" t="s">
        <v>475</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560</v>
      </c>
      <c r="B1456">
        <v>2003</v>
      </c>
      <c r="C1456" t="s">
        <v>475</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560</v>
      </c>
      <c r="B1457">
        <v>2002</v>
      </c>
      <c r="C1457" t="s">
        <v>475</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560</v>
      </c>
      <c r="B1458">
        <v>2001</v>
      </c>
      <c r="C1458" t="s">
        <v>475</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560</v>
      </c>
      <c r="B1459">
        <v>2000</v>
      </c>
      <c r="C1459" t="s">
        <v>475</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561</v>
      </c>
      <c r="B1460">
        <v>2015</v>
      </c>
      <c r="C1460" t="s">
        <v>467</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561</v>
      </c>
      <c r="B1461">
        <v>2014</v>
      </c>
      <c r="C1461" t="s">
        <v>467</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561</v>
      </c>
      <c r="B1462">
        <v>2013</v>
      </c>
      <c r="C1462" t="s">
        <v>467</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561</v>
      </c>
      <c r="B1463">
        <v>2012</v>
      </c>
      <c r="C1463" t="s">
        <v>467</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561</v>
      </c>
      <c r="B1464">
        <v>2011</v>
      </c>
      <c r="C1464" t="s">
        <v>467</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561</v>
      </c>
      <c r="B1465">
        <v>2010</v>
      </c>
      <c r="C1465" t="s">
        <v>467</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561</v>
      </c>
      <c r="B1466">
        <v>2009</v>
      </c>
      <c r="C1466" t="s">
        <v>467</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561</v>
      </c>
      <c r="B1467">
        <v>2008</v>
      </c>
      <c r="C1467" t="s">
        <v>467</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561</v>
      </c>
      <c r="B1468">
        <v>2007</v>
      </c>
      <c r="C1468" t="s">
        <v>467</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561</v>
      </c>
      <c r="B1469">
        <v>2006</v>
      </c>
      <c r="C1469" t="s">
        <v>467</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561</v>
      </c>
      <c r="B1470">
        <v>2005</v>
      </c>
      <c r="C1470" t="s">
        <v>467</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561</v>
      </c>
      <c r="B1471">
        <v>2004</v>
      </c>
      <c r="C1471" t="s">
        <v>467</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561</v>
      </c>
      <c r="B1472">
        <v>2003</v>
      </c>
      <c r="C1472" t="s">
        <v>467</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561</v>
      </c>
      <c r="B1473">
        <v>2002</v>
      </c>
      <c r="C1473" t="s">
        <v>467</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561</v>
      </c>
      <c r="B1474">
        <v>2001</v>
      </c>
      <c r="C1474" t="s">
        <v>467</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561</v>
      </c>
      <c r="B1475">
        <v>2000</v>
      </c>
      <c r="C1475" t="s">
        <v>467</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562</v>
      </c>
      <c r="B1476">
        <v>2015</v>
      </c>
      <c r="C1476" t="s">
        <v>467</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562</v>
      </c>
      <c r="B1477">
        <v>2014</v>
      </c>
      <c r="C1477" t="s">
        <v>467</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562</v>
      </c>
      <c r="B1478">
        <v>2013</v>
      </c>
      <c r="C1478" t="s">
        <v>467</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562</v>
      </c>
      <c r="B1479">
        <v>2012</v>
      </c>
      <c r="C1479" t="s">
        <v>467</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562</v>
      </c>
      <c r="B1480">
        <v>2011</v>
      </c>
      <c r="C1480" t="s">
        <v>467</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562</v>
      </c>
      <c r="B1481">
        <v>2010</v>
      </c>
      <c r="C1481" t="s">
        <v>467</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562</v>
      </c>
      <c r="B1482">
        <v>2009</v>
      </c>
      <c r="C1482" t="s">
        <v>467</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562</v>
      </c>
      <c r="B1483">
        <v>2008</v>
      </c>
      <c r="C1483" t="s">
        <v>467</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562</v>
      </c>
      <c r="B1484">
        <v>2007</v>
      </c>
      <c r="C1484" t="s">
        <v>467</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562</v>
      </c>
      <c r="B1485">
        <v>2006</v>
      </c>
      <c r="C1485" t="s">
        <v>467</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562</v>
      </c>
      <c r="B1486">
        <v>2005</v>
      </c>
      <c r="C1486" t="s">
        <v>467</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562</v>
      </c>
      <c r="B1487">
        <v>2004</v>
      </c>
      <c r="C1487" t="s">
        <v>467</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562</v>
      </c>
      <c r="B1488">
        <v>2003</v>
      </c>
      <c r="C1488" t="s">
        <v>467</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562</v>
      </c>
      <c r="B1489">
        <v>2002</v>
      </c>
      <c r="C1489" t="s">
        <v>467</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562</v>
      </c>
      <c r="B1490">
        <v>2001</v>
      </c>
      <c r="C1490" t="s">
        <v>467</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562</v>
      </c>
      <c r="B1491">
        <v>2000</v>
      </c>
      <c r="C1491" t="s">
        <v>467</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563</v>
      </c>
      <c r="B1492">
        <v>2015</v>
      </c>
      <c r="C1492" t="s">
        <v>467</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563</v>
      </c>
      <c r="B1493">
        <v>2014</v>
      </c>
      <c r="C1493" t="s">
        <v>467</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563</v>
      </c>
      <c r="B1494">
        <v>2013</v>
      </c>
      <c r="C1494" t="s">
        <v>467</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563</v>
      </c>
      <c r="B1495">
        <v>2012</v>
      </c>
      <c r="C1495" t="s">
        <v>467</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563</v>
      </c>
      <c r="B1496">
        <v>2011</v>
      </c>
      <c r="C1496" t="s">
        <v>467</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563</v>
      </c>
      <c r="B1497">
        <v>2010</v>
      </c>
      <c r="C1497" t="s">
        <v>467</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563</v>
      </c>
      <c r="B1498">
        <v>2009</v>
      </c>
      <c r="C1498" t="s">
        <v>467</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563</v>
      </c>
      <c r="B1499">
        <v>2008</v>
      </c>
      <c r="C1499" t="s">
        <v>467</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563</v>
      </c>
      <c r="B1500">
        <v>2007</v>
      </c>
      <c r="C1500" t="s">
        <v>467</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563</v>
      </c>
      <c r="B1501">
        <v>2006</v>
      </c>
      <c r="C1501" t="s">
        <v>467</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563</v>
      </c>
      <c r="B1502">
        <v>2005</v>
      </c>
      <c r="C1502" t="s">
        <v>467</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563</v>
      </c>
      <c r="B1503">
        <v>2004</v>
      </c>
      <c r="C1503" t="s">
        <v>467</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563</v>
      </c>
      <c r="B1504">
        <v>2003</v>
      </c>
      <c r="C1504" t="s">
        <v>467</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563</v>
      </c>
      <c r="B1505">
        <v>2002</v>
      </c>
      <c r="C1505" t="s">
        <v>467</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563</v>
      </c>
      <c r="B1506">
        <v>2001</v>
      </c>
      <c r="C1506" t="s">
        <v>467</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563</v>
      </c>
      <c r="B1507">
        <v>2000</v>
      </c>
      <c r="C1507" t="s">
        <v>467</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564</v>
      </c>
      <c r="B1508">
        <v>2015</v>
      </c>
      <c r="C1508" t="s">
        <v>467</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564</v>
      </c>
      <c r="B1509">
        <v>2014</v>
      </c>
      <c r="C1509" t="s">
        <v>467</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564</v>
      </c>
      <c r="B1510">
        <v>2013</v>
      </c>
      <c r="C1510" t="s">
        <v>467</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564</v>
      </c>
      <c r="B1511">
        <v>2012</v>
      </c>
      <c r="C1511" t="s">
        <v>467</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564</v>
      </c>
      <c r="B1512">
        <v>2011</v>
      </c>
      <c r="C1512" t="s">
        <v>467</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564</v>
      </c>
      <c r="B1513">
        <v>2010</v>
      </c>
      <c r="C1513" t="s">
        <v>467</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564</v>
      </c>
      <c r="B1514">
        <v>2009</v>
      </c>
      <c r="C1514" t="s">
        <v>467</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564</v>
      </c>
      <c r="B1515">
        <v>2008</v>
      </c>
      <c r="C1515" t="s">
        <v>467</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564</v>
      </c>
      <c r="B1516">
        <v>2007</v>
      </c>
      <c r="C1516" t="s">
        <v>467</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564</v>
      </c>
      <c r="B1517">
        <v>2006</v>
      </c>
      <c r="C1517" t="s">
        <v>467</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564</v>
      </c>
      <c r="B1518">
        <v>2005</v>
      </c>
      <c r="C1518" t="s">
        <v>467</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564</v>
      </c>
      <c r="B1519">
        <v>2004</v>
      </c>
      <c r="C1519" t="s">
        <v>467</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564</v>
      </c>
      <c r="B1520">
        <v>2003</v>
      </c>
      <c r="C1520" t="s">
        <v>467</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564</v>
      </c>
      <c r="B1521">
        <v>2002</v>
      </c>
      <c r="C1521" t="s">
        <v>467</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564</v>
      </c>
      <c r="B1522">
        <v>2001</v>
      </c>
      <c r="C1522" t="s">
        <v>467</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564</v>
      </c>
      <c r="B1523">
        <v>2000</v>
      </c>
      <c r="C1523" t="s">
        <v>467</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565</v>
      </c>
      <c r="B1524">
        <v>2015</v>
      </c>
      <c r="C1524" t="s">
        <v>475</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565</v>
      </c>
      <c r="B1525">
        <v>2014</v>
      </c>
      <c r="C1525" t="s">
        <v>475</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565</v>
      </c>
      <c r="B1526">
        <v>2013</v>
      </c>
      <c r="C1526" t="s">
        <v>475</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565</v>
      </c>
      <c r="B1527">
        <v>2012</v>
      </c>
      <c r="C1527" t="s">
        <v>475</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565</v>
      </c>
      <c r="B1528">
        <v>2011</v>
      </c>
      <c r="C1528" t="s">
        <v>475</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565</v>
      </c>
      <c r="B1529">
        <v>2010</v>
      </c>
      <c r="C1529" t="s">
        <v>475</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565</v>
      </c>
      <c r="B1530">
        <v>2009</v>
      </c>
      <c r="C1530" t="s">
        <v>475</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565</v>
      </c>
      <c r="B1531">
        <v>2008</v>
      </c>
      <c r="C1531" t="s">
        <v>475</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565</v>
      </c>
      <c r="B1532">
        <v>2007</v>
      </c>
      <c r="C1532" t="s">
        <v>475</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565</v>
      </c>
      <c r="B1533">
        <v>2006</v>
      </c>
      <c r="C1533" t="s">
        <v>475</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565</v>
      </c>
      <c r="B1534">
        <v>2005</v>
      </c>
      <c r="C1534" t="s">
        <v>475</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565</v>
      </c>
      <c r="B1535">
        <v>2004</v>
      </c>
      <c r="C1535" t="s">
        <v>475</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565</v>
      </c>
      <c r="B1536">
        <v>2003</v>
      </c>
      <c r="C1536" t="s">
        <v>475</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565</v>
      </c>
      <c r="B1537">
        <v>2002</v>
      </c>
      <c r="C1537" t="s">
        <v>475</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565</v>
      </c>
      <c r="B1538">
        <v>2001</v>
      </c>
      <c r="C1538" t="s">
        <v>475</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565</v>
      </c>
      <c r="B1539">
        <v>2000</v>
      </c>
      <c r="C1539" t="s">
        <v>475</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566</v>
      </c>
      <c r="B1540">
        <v>2015</v>
      </c>
      <c r="C1540" t="s">
        <v>475</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566</v>
      </c>
      <c r="B1541">
        <v>2014</v>
      </c>
      <c r="C1541" t="s">
        <v>475</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566</v>
      </c>
      <c r="B1542">
        <v>2013</v>
      </c>
      <c r="C1542" t="s">
        <v>475</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566</v>
      </c>
      <c r="B1543">
        <v>2012</v>
      </c>
      <c r="C1543" t="s">
        <v>475</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566</v>
      </c>
      <c r="B1544">
        <v>2011</v>
      </c>
      <c r="C1544" t="s">
        <v>475</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566</v>
      </c>
      <c r="B1545">
        <v>2010</v>
      </c>
      <c r="C1545" t="s">
        <v>475</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566</v>
      </c>
      <c r="B1546">
        <v>2009</v>
      </c>
      <c r="C1546" t="s">
        <v>475</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566</v>
      </c>
      <c r="B1547">
        <v>2008</v>
      </c>
      <c r="C1547" t="s">
        <v>475</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566</v>
      </c>
      <c r="B1548">
        <v>2007</v>
      </c>
      <c r="C1548" t="s">
        <v>475</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566</v>
      </c>
      <c r="B1549">
        <v>2006</v>
      </c>
      <c r="C1549" t="s">
        <v>475</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566</v>
      </c>
      <c r="B1550">
        <v>2005</v>
      </c>
      <c r="C1550" t="s">
        <v>475</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566</v>
      </c>
      <c r="B1551">
        <v>2004</v>
      </c>
      <c r="C1551" t="s">
        <v>475</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566</v>
      </c>
      <c r="B1552">
        <v>2003</v>
      </c>
      <c r="C1552" t="s">
        <v>475</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566</v>
      </c>
      <c r="B1553">
        <v>2002</v>
      </c>
      <c r="C1553" t="s">
        <v>475</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566</v>
      </c>
      <c r="B1554">
        <v>2001</v>
      </c>
      <c r="C1554" t="s">
        <v>475</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566</v>
      </c>
      <c r="B1555">
        <v>2000</v>
      </c>
      <c r="C1555" t="s">
        <v>475</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567</v>
      </c>
      <c r="B1556">
        <v>2015</v>
      </c>
      <c r="C1556" t="s">
        <v>467</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567</v>
      </c>
      <c r="B1557">
        <v>2014</v>
      </c>
      <c r="C1557" t="s">
        <v>467</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567</v>
      </c>
      <c r="B1558">
        <v>2013</v>
      </c>
      <c r="C1558" t="s">
        <v>467</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567</v>
      </c>
      <c r="B1559">
        <v>2012</v>
      </c>
      <c r="C1559" t="s">
        <v>467</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567</v>
      </c>
      <c r="B1560">
        <v>2011</v>
      </c>
      <c r="C1560" t="s">
        <v>467</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567</v>
      </c>
      <c r="B1561">
        <v>2010</v>
      </c>
      <c r="C1561" t="s">
        <v>467</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567</v>
      </c>
      <c r="B1562">
        <v>2009</v>
      </c>
      <c r="C1562" t="s">
        <v>467</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567</v>
      </c>
      <c r="B1563">
        <v>2008</v>
      </c>
      <c r="C1563" t="s">
        <v>467</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567</v>
      </c>
      <c r="B1564">
        <v>2007</v>
      </c>
      <c r="C1564" t="s">
        <v>467</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567</v>
      </c>
      <c r="B1565">
        <v>2006</v>
      </c>
      <c r="C1565" t="s">
        <v>467</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567</v>
      </c>
      <c r="B1566">
        <v>2005</v>
      </c>
      <c r="C1566" t="s">
        <v>467</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567</v>
      </c>
      <c r="B1567">
        <v>2004</v>
      </c>
      <c r="C1567" t="s">
        <v>467</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567</v>
      </c>
      <c r="B1568">
        <v>2003</v>
      </c>
      <c r="C1568" t="s">
        <v>467</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567</v>
      </c>
      <c r="B1569">
        <v>2002</v>
      </c>
      <c r="C1569" t="s">
        <v>467</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567</v>
      </c>
      <c r="B1570">
        <v>2001</v>
      </c>
      <c r="C1570" t="s">
        <v>467</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567</v>
      </c>
      <c r="B1571">
        <v>2000</v>
      </c>
      <c r="C1571" t="s">
        <v>467</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568</v>
      </c>
      <c r="B1572">
        <v>2015</v>
      </c>
      <c r="C1572" t="s">
        <v>467</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568</v>
      </c>
      <c r="B1573">
        <v>2014</v>
      </c>
      <c r="C1573" t="s">
        <v>467</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568</v>
      </c>
      <c r="B1574">
        <v>2013</v>
      </c>
      <c r="C1574" t="s">
        <v>467</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568</v>
      </c>
      <c r="B1575">
        <v>2012</v>
      </c>
      <c r="C1575" t="s">
        <v>467</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568</v>
      </c>
      <c r="B1576">
        <v>2011</v>
      </c>
      <c r="C1576" t="s">
        <v>467</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568</v>
      </c>
      <c r="B1577">
        <v>2010</v>
      </c>
      <c r="C1577" t="s">
        <v>467</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568</v>
      </c>
      <c r="B1578">
        <v>2009</v>
      </c>
      <c r="C1578" t="s">
        <v>467</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568</v>
      </c>
      <c r="B1579">
        <v>2008</v>
      </c>
      <c r="C1579" t="s">
        <v>467</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568</v>
      </c>
      <c r="B1580">
        <v>2007</v>
      </c>
      <c r="C1580" t="s">
        <v>467</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568</v>
      </c>
      <c r="B1581">
        <v>2006</v>
      </c>
      <c r="C1581" t="s">
        <v>467</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568</v>
      </c>
      <c r="B1582">
        <v>2005</v>
      </c>
      <c r="C1582" t="s">
        <v>467</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568</v>
      </c>
      <c r="B1583">
        <v>2004</v>
      </c>
      <c r="C1583" t="s">
        <v>467</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568</v>
      </c>
      <c r="B1584">
        <v>2003</v>
      </c>
      <c r="C1584" t="s">
        <v>467</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568</v>
      </c>
      <c r="B1585">
        <v>2002</v>
      </c>
      <c r="C1585" t="s">
        <v>467</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568</v>
      </c>
      <c r="B1586">
        <v>2001</v>
      </c>
      <c r="C1586" t="s">
        <v>467</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568</v>
      </c>
      <c r="B1587">
        <v>2000</v>
      </c>
      <c r="C1587" t="s">
        <v>467</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569</v>
      </c>
      <c r="B1588">
        <v>2015</v>
      </c>
      <c r="C1588" t="s">
        <v>467</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569</v>
      </c>
      <c r="B1589">
        <v>2014</v>
      </c>
      <c r="C1589" t="s">
        <v>467</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569</v>
      </c>
      <c r="B1590">
        <v>2013</v>
      </c>
      <c r="C1590" t="s">
        <v>467</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569</v>
      </c>
      <c r="B1591">
        <v>2012</v>
      </c>
      <c r="C1591" t="s">
        <v>467</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569</v>
      </c>
      <c r="B1592">
        <v>2011</v>
      </c>
      <c r="C1592" t="s">
        <v>467</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569</v>
      </c>
      <c r="B1593">
        <v>2010</v>
      </c>
      <c r="C1593" t="s">
        <v>467</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569</v>
      </c>
      <c r="B1594">
        <v>2009</v>
      </c>
      <c r="C1594" t="s">
        <v>467</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569</v>
      </c>
      <c r="B1595">
        <v>2008</v>
      </c>
      <c r="C1595" t="s">
        <v>467</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569</v>
      </c>
      <c r="B1596">
        <v>2007</v>
      </c>
      <c r="C1596" t="s">
        <v>467</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569</v>
      </c>
      <c r="B1597">
        <v>2006</v>
      </c>
      <c r="C1597" t="s">
        <v>467</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569</v>
      </c>
      <c r="B1598">
        <v>2005</v>
      </c>
      <c r="C1598" t="s">
        <v>467</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569</v>
      </c>
      <c r="B1599">
        <v>2004</v>
      </c>
      <c r="C1599" t="s">
        <v>467</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569</v>
      </c>
      <c r="B1600">
        <v>2003</v>
      </c>
      <c r="C1600" t="s">
        <v>467</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569</v>
      </c>
      <c r="B1601">
        <v>2002</v>
      </c>
      <c r="C1601" t="s">
        <v>467</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569</v>
      </c>
      <c r="B1602">
        <v>2001</v>
      </c>
      <c r="C1602" t="s">
        <v>467</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569</v>
      </c>
      <c r="B1603">
        <v>2000</v>
      </c>
      <c r="C1603" t="s">
        <v>467</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570</v>
      </c>
      <c r="B1604">
        <v>2015</v>
      </c>
      <c r="C1604" t="s">
        <v>467</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570</v>
      </c>
      <c r="B1605">
        <v>2014</v>
      </c>
      <c r="C1605" t="s">
        <v>467</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570</v>
      </c>
      <c r="B1606">
        <v>2013</v>
      </c>
      <c r="C1606" t="s">
        <v>467</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570</v>
      </c>
      <c r="B1607">
        <v>2012</v>
      </c>
      <c r="C1607" t="s">
        <v>467</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570</v>
      </c>
      <c r="B1608">
        <v>2011</v>
      </c>
      <c r="C1608" t="s">
        <v>467</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570</v>
      </c>
      <c r="B1609">
        <v>2010</v>
      </c>
      <c r="C1609" t="s">
        <v>467</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570</v>
      </c>
      <c r="B1610">
        <v>2009</v>
      </c>
      <c r="C1610" t="s">
        <v>467</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570</v>
      </c>
      <c r="B1611">
        <v>2008</v>
      </c>
      <c r="C1611" t="s">
        <v>467</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570</v>
      </c>
      <c r="B1612">
        <v>2007</v>
      </c>
      <c r="C1612" t="s">
        <v>467</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570</v>
      </c>
      <c r="B1613">
        <v>2006</v>
      </c>
      <c r="C1613" t="s">
        <v>467</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570</v>
      </c>
      <c r="B1614">
        <v>2005</v>
      </c>
      <c r="C1614" t="s">
        <v>467</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570</v>
      </c>
      <c r="B1615">
        <v>2004</v>
      </c>
      <c r="C1615" t="s">
        <v>467</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570</v>
      </c>
      <c r="B1616">
        <v>2003</v>
      </c>
      <c r="C1616" t="s">
        <v>467</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570</v>
      </c>
      <c r="B1617">
        <v>2002</v>
      </c>
      <c r="C1617" t="s">
        <v>467</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570</v>
      </c>
      <c r="B1618">
        <v>2001</v>
      </c>
      <c r="C1618" t="s">
        <v>467</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570</v>
      </c>
      <c r="B1619">
        <v>2000</v>
      </c>
      <c r="C1619" t="s">
        <v>467</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571</v>
      </c>
      <c r="B1620">
        <v>2015</v>
      </c>
      <c r="C1620" t="s">
        <v>467</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571</v>
      </c>
      <c r="B1621">
        <v>2014</v>
      </c>
      <c r="C1621" t="s">
        <v>467</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571</v>
      </c>
      <c r="B1622">
        <v>2013</v>
      </c>
      <c r="C1622" t="s">
        <v>467</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571</v>
      </c>
      <c r="B1623">
        <v>2012</v>
      </c>
      <c r="C1623" t="s">
        <v>467</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571</v>
      </c>
      <c r="B1624">
        <v>2011</v>
      </c>
      <c r="C1624" t="s">
        <v>467</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571</v>
      </c>
      <c r="B1625">
        <v>2010</v>
      </c>
      <c r="C1625" t="s">
        <v>467</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571</v>
      </c>
      <c r="B1626">
        <v>2009</v>
      </c>
      <c r="C1626" t="s">
        <v>467</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571</v>
      </c>
      <c r="B1627">
        <v>2008</v>
      </c>
      <c r="C1627" t="s">
        <v>467</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571</v>
      </c>
      <c r="B1628">
        <v>2007</v>
      </c>
      <c r="C1628" t="s">
        <v>467</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571</v>
      </c>
      <c r="B1629">
        <v>2006</v>
      </c>
      <c r="C1629" t="s">
        <v>467</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571</v>
      </c>
      <c r="B1630">
        <v>2005</v>
      </c>
      <c r="C1630" t="s">
        <v>467</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571</v>
      </c>
      <c r="B1631">
        <v>2004</v>
      </c>
      <c r="C1631" t="s">
        <v>467</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571</v>
      </c>
      <c r="B1632">
        <v>2003</v>
      </c>
      <c r="C1632" t="s">
        <v>467</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571</v>
      </c>
      <c r="B1633">
        <v>2002</v>
      </c>
      <c r="C1633" t="s">
        <v>467</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571</v>
      </c>
      <c r="B1634">
        <v>2001</v>
      </c>
      <c r="C1634" t="s">
        <v>467</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571</v>
      </c>
      <c r="B1635">
        <v>2000</v>
      </c>
      <c r="C1635" t="s">
        <v>467</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572</v>
      </c>
      <c r="B1636">
        <v>2015</v>
      </c>
      <c r="C1636" t="s">
        <v>475</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572</v>
      </c>
      <c r="B1637">
        <v>2014</v>
      </c>
      <c r="C1637" t="s">
        <v>475</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572</v>
      </c>
      <c r="B1638">
        <v>2013</v>
      </c>
      <c r="C1638" t="s">
        <v>475</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572</v>
      </c>
      <c r="B1639">
        <v>2012</v>
      </c>
      <c r="C1639" t="s">
        <v>475</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572</v>
      </c>
      <c r="B1640">
        <v>2011</v>
      </c>
      <c r="C1640" t="s">
        <v>475</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572</v>
      </c>
      <c r="B1641">
        <v>2010</v>
      </c>
      <c r="C1641" t="s">
        <v>475</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572</v>
      </c>
      <c r="B1642">
        <v>2009</v>
      </c>
      <c r="C1642" t="s">
        <v>475</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572</v>
      </c>
      <c r="B1643">
        <v>2008</v>
      </c>
      <c r="C1643" t="s">
        <v>475</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572</v>
      </c>
      <c r="B1644">
        <v>2007</v>
      </c>
      <c r="C1644" t="s">
        <v>475</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572</v>
      </c>
      <c r="B1645">
        <v>2006</v>
      </c>
      <c r="C1645" t="s">
        <v>475</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572</v>
      </c>
      <c r="B1646">
        <v>2005</v>
      </c>
      <c r="C1646" t="s">
        <v>475</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572</v>
      </c>
      <c r="B1647">
        <v>2004</v>
      </c>
      <c r="C1647" t="s">
        <v>475</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572</v>
      </c>
      <c r="B1648">
        <v>2003</v>
      </c>
      <c r="C1648" t="s">
        <v>475</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572</v>
      </c>
      <c r="B1649">
        <v>2002</v>
      </c>
      <c r="C1649" t="s">
        <v>475</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572</v>
      </c>
      <c r="B1650">
        <v>2001</v>
      </c>
      <c r="C1650" t="s">
        <v>475</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572</v>
      </c>
      <c r="B1651">
        <v>2000</v>
      </c>
      <c r="C1651" t="s">
        <v>475</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573</v>
      </c>
      <c r="B1652">
        <v>2013</v>
      </c>
      <c r="C1652" t="s">
        <v>467</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574</v>
      </c>
      <c r="B1653">
        <v>2015</v>
      </c>
      <c r="C1653" t="s">
        <v>467</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574</v>
      </c>
      <c r="B1654">
        <v>2014</v>
      </c>
      <c r="C1654" t="s">
        <v>467</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574</v>
      </c>
      <c r="B1655">
        <v>2013</v>
      </c>
      <c r="C1655" t="s">
        <v>467</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574</v>
      </c>
      <c r="B1656">
        <v>2012</v>
      </c>
      <c r="C1656" t="s">
        <v>467</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574</v>
      </c>
      <c r="B1657">
        <v>2011</v>
      </c>
      <c r="C1657" t="s">
        <v>467</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574</v>
      </c>
      <c r="B1658">
        <v>2010</v>
      </c>
      <c r="C1658" t="s">
        <v>467</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574</v>
      </c>
      <c r="B1659">
        <v>2009</v>
      </c>
      <c r="C1659" t="s">
        <v>467</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574</v>
      </c>
      <c r="B1660">
        <v>2008</v>
      </c>
      <c r="C1660" t="s">
        <v>467</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574</v>
      </c>
      <c r="B1661">
        <v>2007</v>
      </c>
      <c r="C1661" t="s">
        <v>467</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574</v>
      </c>
      <c r="B1662">
        <v>2006</v>
      </c>
      <c r="C1662" t="s">
        <v>467</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574</v>
      </c>
      <c r="B1663">
        <v>2005</v>
      </c>
      <c r="C1663" t="s">
        <v>467</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574</v>
      </c>
      <c r="B1664">
        <v>2004</v>
      </c>
      <c r="C1664" t="s">
        <v>467</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574</v>
      </c>
      <c r="B1665">
        <v>2003</v>
      </c>
      <c r="C1665" t="s">
        <v>467</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574</v>
      </c>
      <c r="B1666">
        <v>2002</v>
      </c>
      <c r="C1666" t="s">
        <v>467</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574</v>
      </c>
      <c r="B1667">
        <v>2001</v>
      </c>
      <c r="C1667" t="s">
        <v>467</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574</v>
      </c>
      <c r="B1668">
        <v>2000</v>
      </c>
      <c r="C1668" t="s">
        <v>467</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575</v>
      </c>
      <c r="B1669">
        <v>2015</v>
      </c>
      <c r="C1669" t="s">
        <v>467</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575</v>
      </c>
      <c r="B1670">
        <v>2014</v>
      </c>
      <c r="C1670" t="s">
        <v>467</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575</v>
      </c>
      <c r="B1671">
        <v>2013</v>
      </c>
      <c r="C1671" t="s">
        <v>467</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575</v>
      </c>
      <c r="B1672">
        <v>2012</v>
      </c>
      <c r="C1672" t="s">
        <v>467</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575</v>
      </c>
      <c r="B1673">
        <v>2011</v>
      </c>
      <c r="C1673" t="s">
        <v>467</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575</v>
      </c>
      <c r="B1674">
        <v>2010</v>
      </c>
      <c r="C1674" t="s">
        <v>467</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575</v>
      </c>
      <c r="B1675">
        <v>2009</v>
      </c>
      <c r="C1675" t="s">
        <v>467</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575</v>
      </c>
      <c r="B1676">
        <v>2008</v>
      </c>
      <c r="C1676" t="s">
        <v>467</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575</v>
      </c>
      <c r="B1677">
        <v>2007</v>
      </c>
      <c r="C1677" t="s">
        <v>467</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575</v>
      </c>
      <c r="B1678">
        <v>2006</v>
      </c>
      <c r="C1678" t="s">
        <v>467</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575</v>
      </c>
      <c r="B1679">
        <v>2005</v>
      </c>
      <c r="C1679" t="s">
        <v>467</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575</v>
      </c>
      <c r="B1680">
        <v>2004</v>
      </c>
      <c r="C1680" t="s">
        <v>467</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575</v>
      </c>
      <c r="B1681">
        <v>2003</v>
      </c>
      <c r="C1681" t="s">
        <v>467</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575</v>
      </c>
      <c r="B1682">
        <v>2002</v>
      </c>
      <c r="C1682" t="s">
        <v>467</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575</v>
      </c>
      <c r="B1683">
        <v>2001</v>
      </c>
      <c r="C1683" t="s">
        <v>467</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575</v>
      </c>
      <c r="B1684">
        <v>2000</v>
      </c>
      <c r="C1684" t="s">
        <v>467</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576</v>
      </c>
      <c r="B1685">
        <v>2015</v>
      </c>
      <c r="C1685" t="s">
        <v>467</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576</v>
      </c>
      <c r="B1686">
        <v>2014</v>
      </c>
      <c r="C1686" t="s">
        <v>467</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576</v>
      </c>
      <c r="B1687">
        <v>2013</v>
      </c>
      <c r="C1687" t="s">
        <v>467</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576</v>
      </c>
      <c r="B1688">
        <v>2012</v>
      </c>
      <c r="C1688" t="s">
        <v>467</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576</v>
      </c>
      <c r="B1689">
        <v>2011</v>
      </c>
      <c r="C1689" t="s">
        <v>467</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576</v>
      </c>
      <c r="B1690">
        <v>2010</v>
      </c>
      <c r="C1690" t="s">
        <v>467</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576</v>
      </c>
      <c r="B1691">
        <v>2009</v>
      </c>
      <c r="C1691" t="s">
        <v>467</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576</v>
      </c>
      <c r="B1692">
        <v>2008</v>
      </c>
      <c r="C1692" t="s">
        <v>467</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576</v>
      </c>
      <c r="B1693">
        <v>2007</v>
      </c>
      <c r="C1693" t="s">
        <v>467</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576</v>
      </c>
      <c r="B1694">
        <v>2006</v>
      </c>
      <c r="C1694" t="s">
        <v>467</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576</v>
      </c>
      <c r="B1695">
        <v>2005</v>
      </c>
      <c r="C1695" t="s">
        <v>467</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576</v>
      </c>
      <c r="B1696">
        <v>2004</v>
      </c>
      <c r="C1696" t="s">
        <v>467</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576</v>
      </c>
      <c r="B1697">
        <v>2003</v>
      </c>
      <c r="C1697" t="s">
        <v>467</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576</v>
      </c>
      <c r="B1698">
        <v>2002</v>
      </c>
      <c r="C1698" t="s">
        <v>467</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576</v>
      </c>
      <c r="B1699">
        <v>2001</v>
      </c>
      <c r="C1699" t="s">
        <v>467</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576</v>
      </c>
      <c r="B1700">
        <v>2000</v>
      </c>
      <c r="C1700" t="s">
        <v>467</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577</v>
      </c>
      <c r="B1701">
        <v>2015</v>
      </c>
      <c r="C1701" t="s">
        <v>467</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577</v>
      </c>
      <c r="B1702">
        <v>2014</v>
      </c>
      <c r="C1702" t="s">
        <v>467</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577</v>
      </c>
      <c r="B1703">
        <v>2013</v>
      </c>
      <c r="C1703" t="s">
        <v>467</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577</v>
      </c>
      <c r="B1704">
        <v>2012</v>
      </c>
      <c r="C1704" t="s">
        <v>467</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577</v>
      </c>
      <c r="B1705">
        <v>2011</v>
      </c>
      <c r="C1705" t="s">
        <v>467</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577</v>
      </c>
      <c r="B1706">
        <v>2010</v>
      </c>
      <c r="C1706" t="s">
        <v>467</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577</v>
      </c>
      <c r="B1707">
        <v>2009</v>
      </c>
      <c r="C1707" t="s">
        <v>467</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577</v>
      </c>
      <c r="B1708">
        <v>2008</v>
      </c>
      <c r="C1708" t="s">
        <v>467</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577</v>
      </c>
      <c r="B1709">
        <v>2007</v>
      </c>
      <c r="C1709" t="s">
        <v>467</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577</v>
      </c>
      <c r="B1710">
        <v>2006</v>
      </c>
      <c r="C1710" t="s">
        <v>467</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577</v>
      </c>
      <c r="B1711">
        <v>2005</v>
      </c>
      <c r="C1711" t="s">
        <v>467</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577</v>
      </c>
      <c r="B1712">
        <v>2004</v>
      </c>
      <c r="C1712" t="s">
        <v>467</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577</v>
      </c>
      <c r="B1713">
        <v>2003</v>
      </c>
      <c r="C1713" t="s">
        <v>467</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577</v>
      </c>
      <c r="B1714">
        <v>2002</v>
      </c>
      <c r="C1714" t="s">
        <v>467</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577</v>
      </c>
      <c r="B1715">
        <v>2001</v>
      </c>
      <c r="C1715" t="s">
        <v>467</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577</v>
      </c>
      <c r="B1716">
        <v>2000</v>
      </c>
      <c r="C1716" t="s">
        <v>467</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578</v>
      </c>
      <c r="B1717">
        <v>2013</v>
      </c>
      <c r="C1717" t="s">
        <v>467</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579</v>
      </c>
      <c r="B1718">
        <v>2015</v>
      </c>
      <c r="C1718" t="s">
        <v>467</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579</v>
      </c>
      <c r="B1719">
        <v>2014</v>
      </c>
      <c r="C1719" t="s">
        <v>467</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579</v>
      </c>
      <c r="B1720">
        <v>2013</v>
      </c>
      <c r="C1720" t="s">
        <v>467</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579</v>
      </c>
      <c r="B1721">
        <v>2012</v>
      </c>
      <c r="C1721" t="s">
        <v>467</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579</v>
      </c>
      <c r="B1722">
        <v>2011</v>
      </c>
      <c r="C1722" t="s">
        <v>467</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579</v>
      </c>
      <c r="B1723">
        <v>2010</v>
      </c>
      <c r="C1723" t="s">
        <v>467</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579</v>
      </c>
      <c r="B1724">
        <v>2009</v>
      </c>
      <c r="C1724" t="s">
        <v>467</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579</v>
      </c>
      <c r="B1725">
        <v>2008</v>
      </c>
      <c r="C1725" t="s">
        <v>467</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579</v>
      </c>
      <c r="B1726">
        <v>2007</v>
      </c>
      <c r="C1726" t="s">
        <v>467</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579</v>
      </c>
      <c r="B1727">
        <v>2006</v>
      </c>
      <c r="C1727" t="s">
        <v>467</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579</v>
      </c>
      <c r="B1728">
        <v>2005</v>
      </c>
      <c r="C1728" t="s">
        <v>467</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579</v>
      </c>
      <c r="B1729">
        <v>2004</v>
      </c>
      <c r="C1729" t="s">
        <v>467</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579</v>
      </c>
      <c r="B1730">
        <v>2003</v>
      </c>
      <c r="C1730" t="s">
        <v>467</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579</v>
      </c>
      <c r="B1731">
        <v>2002</v>
      </c>
      <c r="C1731" t="s">
        <v>467</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579</v>
      </c>
      <c r="B1732">
        <v>2001</v>
      </c>
      <c r="C1732" t="s">
        <v>467</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579</v>
      </c>
      <c r="B1733">
        <v>2000</v>
      </c>
      <c r="C1733" t="s">
        <v>467</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580</v>
      </c>
      <c r="B1734">
        <v>2015</v>
      </c>
      <c r="C1734" t="s">
        <v>467</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580</v>
      </c>
      <c r="B1735">
        <v>2014</v>
      </c>
      <c r="C1735" t="s">
        <v>467</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580</v>
      </c>
      <c r="B1736">
        <v>2013</v>
      </c>
      <c r="C1736" t="s">
        <v>467</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580</v>
      </c>
      <c r="B1737">
        <v>2012</v>
      </c>
      <c r="C1737" t="s">
        <v>467</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580</v>
      </c>
      <c r="B1738">
        <v>2011</v>
      </c>
      <c r="C1738" t="s">
        <v>467</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580</v>
      </c>
      <c r="B1739">
        <v>2010</v>
      </c>
      <c r="C1739" t="s">
        <v>467</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580</v>
      </c>
      <c r="B1740">
        <v>2009</v>
      </c>
      <c r="C1740" t="s">
        <v>467</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580</v>
      </c>
      <c r="B1741">
        <v>2008</v>
      </c>
      <c r="C1741" t="s">
        <v>467</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580</v>
      </c>
      <c r="B1742">
        <v>2007</v>
      </c>
      <c r="C1742" t="s">
        <v>467</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580</v>
      </c>
      <c r="B1743">
        <v>2006</v>
      </c>
      <c r="C1743" t="s">
        <v>467</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580</v>
      </c>
      <c r="B1744">
        <v>2005</v>
      </c>
      <c r="C1744" t="s">
        <v>467</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580</v>
      </c>
      <c r="B1745">
        <v>2004</v>
      </c>
      <c r="C1745" t="s">
        <v>467</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580</v>
      </c>
      <c r="B1746">
        <v>2003</v>
      </c>
      <c r="C1746" t="s">
        <v>467</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580</v>
      </c>
      <c r="B1747">
        <v>2002</v>
      </c>
      <c r="C1747" t="s">
        <v>467</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580</v>
      </c>
      <c r="B1748">
        <v>2001</v>
      </c>
      <c r="C1748" t="s">
        <v>467</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580</v>
      </c>
      <c r="B1749">
        <v>2000</v>
      </c>
      <c r="C1749" t="s">
        <v>467</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581</v>
      </c>
      <c r="B1750">
        <v>2015</v>
      </c>
      <c r="C1750" t="s">
        <v>467</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581</v>
      </c>
      <c r="B1751">
        <v>2014</v>
      </c>
      <c r="C1751" t="s">
        <v>467</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581</v>
      </c>
      <c r="B1752">
        <v>2013</v>
      </c>
      <c r="C1752" t="s">
        <v>467</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581</v>
      </c>
      <c r="B1753">
        <v>2012</v>
      </c>
      <c r="C1753" t="s">
        <v>467</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581</v>
      </c>
      <c r="B1754">
        <v>2011</v>
      </c>
      <c r="C1754" t="s">
        <v>467</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581</v>
      </c>
      <c r="B1755">
        <v>2010</v>
      </c>
      <c r="C1755" t="s">
        <v>467</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581</v>
      </c>
      <c r="B1756">
        <v>2009</v>
      </c>
      <c r="C1756" t="s">
        <v>467</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581</v>
      </c>
      <c r="B1757">
        <v>2008</v>
      </c>
      <c r="C1757" t="s">
        <v>467</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581</v>
      </c>
      <c r="B1758">
        <v>2007</v>
      </c>
      <c r="C1758" t="s">
        <v>467</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581</v>
      </c>
      <c r="B1759">
        <v>2006</v>
      </c>
      <c r="C1759" t="s">
        <v>467</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581</v>
      </c>
      <c r="B1760">
        <v>2005</v>
      </c>
      <c r="C1760" t="s">
        <v>467</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581</v>
      </c>
      <c r="B1761">
        <v>2004</v>
      </c>
      <c r="C1761" t="s">
        <v>467</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581</v>
      </c>
      <c r="B1762">
        <v>2003</v>
      </c>
      <c r="C1762" t="s">
        <v>467</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581</v>
      </c>
      <c r="B1763">
        <v>2002</v>
      </c>
      <c r="C1763" t="s">
        <v>467</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581</v>
      </c>
      <c r="B1764">
        <v>2001</v>
      </c>
      <c r="C1764" t="s">
        <v>467</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581</v>
      </c>
      <c r="B1765">
        <v>2000</v>
      </c>
      <c r="C1765" t="s">
        <v>467</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582</v>
      </c>
      <c r="B1766">
        <v>2015</v>
      </c>
      <c r="C1766" t="s">
        <v>467</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582</v>
      </c>
      <c r="B1767">
        <v>2014</v>
      </c>
      <c r="C1767" t="s">
        <v>467</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582</v>
      </c>
      <c r="B1768">
        <v>2013</v>
      </c>
      <c r="C1768" t="s">
        <v>467</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582</v>
      </c>
      <c r="B1769">
        <v>2012</v>
      </c>
      <c r="C1769" t="s">
        <v>467</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582</v>
      </c>
      <c r="B1770">
        <v>2011</v>
      </c>
      <c r="C1770" t="s">
        <v>467</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582</v>
      </c>
      <c r="B1771">
        <v>2010</v>
      </c>
      <c r="C1771" t="s">
        <v>467</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582</v>
      </c>
      <c r="B1772">
        <v>2009</v>
      </c>
      <c r="C1772" t="s">
        <v>467</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582</v>
      </c>
      <c r="B1773">
        <v>2008</v>
      </c>
      <c r="C1773" t="s">
        <v>467</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582</v>
      </c>
      <c r="B1774">
        <v>2007</v>
      </c>
      <c r="C1774" t="s">
        <v>467</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582</v>
      </c>
      <c r="B1775">
        <v>2006</v>
      </c>
      <c r="C1775" t="s">
        <v>467</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582</v>
      </c>
      <c r="B1776">
        <v>2005</v>
      </c>
      <c r="C1776" t="s">
        <v>467</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582</v>
      </c>
      <c r="B1777">
        <v>2004</v>
      </c>
      <c r="C1777" t="s">
        <v>467</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582</v>
      </c>
      <c r="B1778">
        <v>2003</v>
      </c>
      <c r="C1778" t="s">
        <v>467</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582</v>
      </c>
      <c r="B1779">
        <v>2002</v>
      </c>
      <c r="C1779" t="s">
        <v>467</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582</v>
      </c>
      <c r="B1780">
        <v>2001</v>
      </c>
      <c r="C1780" t="s">
        <v>467</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582</v>
      </c>
      <c r="B1781">
        <v>2000</v>
      </c>
      <c r="C1781" t="s">
        <v>467</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583</v>
      </c>
      <c r="B1782">
        <v>2015</v>
      </c>
      <c r="C1782" t="s">
        <v>467</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583</v>
      </c>
      <c r="B1783">
        <v>2014</v>
      </c>
      <c r="C1783" t="s">
        <v>467</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583</v>
      </c>
      <c r="B1784">
        <v>2013</v>
      </c>
      <c r="C1784" t="s">
        <v>467</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583</v>
      </c>
      <c r="B1785">
        <v>2012</v>
      </c>
      <c r="C1785" t="s">
        <v>467</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583</v>
      </c>
      <c r="B1786">
        <v>2011</v>
      </c>
      <c r="C1786" t="s">
        <v>467</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583</v>
      </c>
      <c r="B1787">
        <v>2010</v>
      </c>
      <c r="C1787" t="s">
        <v>467</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583</v>
      </c>
      <c r="B1788">
        <v>2009</v>
      </c>
      <c r="C1788" t="s">
        <v>467</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583</v>
      </c>
      <c r="B1789">
        <v>2008</v>
      </c>
      <c r="C1789" t="s">
        <v>467</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583</v>
      </c>
      <c r="B1790">
        <v>2007</v>
      </c>
      <c r="C1790" t="s">
        <v>467</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583</v>
      </c>
      <c r="B1791">
        <v>2006</v>
      </c>
      <c r="C1791" t="s">
        <v>467</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583</v>
      </c>
      <c r="B1792">
        <v>2005</v>
      </c>
      <c r="C1792" t="s">
        <v>467</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583</v>
      </c>
      <c r="B1793">
        <v>2004</v>
      </c>
      <c r="C1793" t="s">
        <v>467</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583</v>
      </c>
      <c r="B1794">
        <v>2003</v>
      </c>
      <c r="C1794" t="s">
        <v>467</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583</v>
      </c>
      <c r="B1795">
        <v>2002</v>
      </c>
      <c r="C1795" t="s">
        <v>467</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583</v>
      </c>
      <c r="B1796">
        <v>2001</v>
      </c>
      <c r="C1796" t="s">
        <v>467</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583</v>
      </c>
      <c r="B1797">
        <v>2000</v>
      </c>
      <c r="C1797" t="s">
        <v>467</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584</v>
      </c>
      <c r="B1798">
        <v>2015</v>
      </c>
      <c r="C1798" t="s">
        <v>467</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584</v>
      </c>
      <c r="B1799">
        <v>2014</v>
      </c>
      <c r="C1799" t="s">
        <v>467</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584</v>
      </c>
      <c r="B1800">
        <v>2013</v>
      </c>
      <c r="C1800" t="s">
        <v>467</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584</v>
      </c>
      <c r="B1801">
        <v>2012</v>
      </c>
      <c r="C1801" t="s">
        <v>467</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584</v>
      </c>
      <c r="B1802">
        <v>2011</v>
      </c>
      <c r="C1802" t="s">
        <v>467</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584</v>
      </c>
      <c r="B1803">
        <v>2010</v>
      </c>
      <c r="C1803" t="s">
        <v>467</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584</v>
      </c>
      <c r="B1804">
        <v>2009</v>
      </c>
      <c r="C1804" t="s">
        <v>467</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584</v>
      </c>
      <c r="B1805">
        <v>2008</v>
      </c>
      <c r="C1805" t="s">
        <v>467</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584</v>
      </c>
      <c r="B1806">
        <v>2007</v>
      </c>
      <c r="C1806" t="s">
        <v>467</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584</v>
      </c>
      <c r="B1807">
        <v>2006</v>
      </c>
      <c r="C1807" t="s">
        <v>467</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584</v>
      </c>
      <c r="B1808">
        <v>2005</v>
      </c>
      <c r="C1808" t="s">
        <v>467</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584</v>
      </c>
      <c r="B1809">
        <v>2004</v>
      </c>
      <c r="C1809" t="s">
        <v>467</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584</v>
      </c>
      <c r="B1810">
        <v>2003</v>
      </c>
      <c r="C1810" t="s">
        <v>467</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584</v>
      </c>
      <c r="B1811">
        <v>2002</v>
      </c>
      <c r="C1811" t="s">
        <v>467</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584</v>
      </c>
      <c r="B1812">
        <v>2001</v>
      </c>
      <c r="C1812" t="s">
        <v>467</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584</v>
      </c>
      <c r="B1813">
        <v>2000</v>
      </c>
      <c r="C1813" t="s">
        <v>467</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585</v>
      </c>
      <c r="B1814">
        <v>2013</v>
      </c>
      <c r="C1814" t="s">
        <v>467</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586</v>
      </c>
      <c r="B1815">
        <v>2015</v>
      </c>
      <c r="C1815" t="s">
        <v>467</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586</v>
      </c>
      <c r="B1816">
        <v>2014</v>
      </c>
      <c r="C1816" t="s">
        <v>467</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586</v>
      </c>
      <c r="B1817">
        <v>2013</v>
      </c>
      <c r="C1817" t="s">
        <v>467</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586</v>
      </c>
      <c r="B1818">
        <v>2012</v>
      </c>
      <c r="C1818" t="s">
        <v>467</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586</v>
      </c>
      <c r="B1819">
        <v>2011</v>
      </c>
      <c r="C1819" t="s">
        <v>467</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586</v>
      </c>
      <c r="B1820">
        <v>2010</v>
      </c>
      <c r="C1820" t="s">
        <v>467</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586</v>
      </c>
      <c r="B1821">
        <v>2009</v>
      </c>
      <c r="C1821" t="s">
        <v>467</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586</v>
      </c>
      <c r="B1822">
        <v>2008</v>
      </c>
      <c r="C1822" t="s">
        <v>467</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586</v>
      </c>
      <c r="B1823">
        <v>2007</v>
      </c>
      <c r="C1823" t="s">
        <v>467</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586</v>
      </c>
      <c r="B1824">
        <v>2006</v>
      </c>
      <c r="C1824" t="s">
        <v>467</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586</v>
      </c>
      <c r="B1825">
        <v>2005</v>
      </c>
      <c r="C1825" t="s">
        <v>467</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586</v>
      </c>
      <c r="B1826">
        <v>2004</v>
      </c>
      <c r="C1826" t="s">
        <v>467</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586</v>
      </c>
      <c r="B1827">
        <v>2003</v>
      </c>
      <c r="C1827" t="s">
        <v>467</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586</v>
      </c>
      <c r="B1828">
        <v>2002</v>
      </c>
      <c r="C1828" t="s">
        <v>467</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586</v>
      </c>
      <c r="B1829">
        <v>2001</v>
      </c>
      <c r="C1829" t="s">
        <v>467</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586</v>
      </c>
      <c r="B1830">
        <v>2000</v>
      </c>
      <c r="C1830" t="s">
        <v>467</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587</v>
      </c>
      <c r="B1831">
        <v>2015</v>
      </c>
      <c r="C1831" t="s">
        <v>475</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587</v>
      </c>
      <c r="B1832">
        <v>2014</v>
      </c>
      <c r="C1832" t="s">
        <v>475</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587</v>
      </c>
      <c r="B1833">
        <v>2013</v>
      </c>
      <c r="C1833" t="s">
        <v>475</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587</v>
      </c>
      <c r="B1834">
        <v>2012</v>
      </c>
      <c r="C1834" t="s">
        <v>475</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587</v>
      </c>
      <c r="B1835">
        <v>2011</v>
      </c>
      <c r="C1835" t="s">
        <v>475</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587</v>
      </c>
      <c r="B1836">
        <v>2010</v>
      </c>
      <c r="C1836" t="s">
        <v>475</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587</v>
      </c>
      <c r="B1837">
        <v>2009</v>
      </c>
      <c r="C1837" t="s">
        <v>475</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587</v>
      </c>
      <c r="B1838">
        <v>2008</v>
      </c>
      <c r="C1838" t="s">
        <v>475</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587</v>
      </c>
      <c r="B1839">
        <v>2007</v>
      </c>
      <c r="C1839" t="s">
        <v>475</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587</v>
      </c>
      <c r="B1840">
        <v>2006</v>
      </c>
      <c r="C1840" t="s">
        <v>475</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587</v>
      </c>
      <c r="B1841">
        <v>2005</v>
      </c>
      <c r="C1841" t="s">
        <v>475</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587</v>
      </c>
      <c r="B1842">
        <v>2004</v>
      </c>
      <c r="C1842" t="s">
        <v>475</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587</v>
      </c>
      <c r="B1843">
        <v>2003</v>
      </c>
      <c r="C1843" t="s">
        <v>475</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587</v>
      </c>
      <c r="B1844">
        <v>2002</v>
      </c>
      <c r="C1844" t="s">
        <v>475</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587</v>
      </c>
      <c r="B1845">
        <v>2001</v>
      </c>
      <c r="C1845" t="s">
        <v>475</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587</v>
      </c>
      <c r="B1846">
        <v>2000</v>
      </c>
      <c r="C1846" t="s">
        <v>475</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588</v>
      </c>
      <c r="B1847">
        <v>2015</v>
      </c>
      <c r="C1847" t="s">
        <v>475</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588</v>
      </c>
      <c r="B1848">
        <v>2014</v>
      </c>
      <c r="C1848" t="s">
        <v>475</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588</v>
      </c>
      <c r="B1849">
        <v>2013</v>
      </c>
      <c r="C1849" t="s">
        <v>475</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588</v>
      </c>
      <c r="B1850">
        <v>2012</v>
      </c>
      <c r="C1850" t="s">
        <v>475</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588</v>
      </c>
      <c r="B1851">
        <v>2011</v>
      </c>
      <c r="C1851" t="s">
        <v>475</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588</v>
      </c>
      <c r="B1852">
        <v>2010</v>
      </c>
      <c r="C1852" t="s">
        <v>475</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588</v>
      </c>
      <c r="B1853">
        <v>2009</v>
      </c>
      <c r="C1853" t="s">
        <v>475</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588</v>
      </c>
      <c r="B1854">
        <v>2008</v>
      </c>
      <c r="C1854" t="s">
        <v>475</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588</v>
      </c>
      <c r="B1855">
        <v>2007</v>
      </c>
      <c r="C1855" t="s">
        <v>475</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588</v>
      </c>
      <c r="B1856">
        <v>2006</v>
      </c>
      <c r="C1856" t="s">
        <v>475</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588</v>
      </c>
      <c r="B1857">
        <v>2005</v>
      </c>
      <c r="C1857" t="s">
        <v>475</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588</v>
      </c>
      <c r="B1858">
        <v>2004</v>
      </c>
      <c r="C1858" t="s">
        <v>475</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588</v>
      </c>
      <c r="B1859">
        <v>2003</v>
      </c>
      <c r="C1859" t="s">
        <v>475</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588</v>
      </c>
      <c r="B1860">
        <v>2002</v>
      </c>
      <c r="C1860" t="s">
        <v>475</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588</v>
      </c>
      <c r="B1861">
        <v>2001</v>
      </c>
      <c r="C1861" t="s">
        <v>475</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588</v>
      </c>
      <c r="B1862">
        <v>2000</v>
      </c>
      <c r="C1862" t="s">
        <v>475</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589</v>
      </c>
      <c r="B1863">
        <v>2015</v>
      </c>
      <c r="C1863" t="s">
        <v>467</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589</v>
      </c>
      <c r="B1864">
        <v>2014</v>
      </c>
      <c r="C1864" t="s">
        <v>467</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589</v>
      </c>
      <c r="B1865">
        <v>2013</v>
      </c>
      <c r="C1865" t="s">
        <v>467</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589</v>
      </c>
      <c r="B1866">
        <v>2012</v>
      </c>
      <c r="C1866" t="s">
        <v>467</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589</v>
      </c>
      <c r="B1867">
        <v>2011</v>
      </c>
      <c r="C1867" t="s">
        <v>467</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589</v>
      </c>
      <c r="B1868">
        <v>2010</v>
      </c>
      <c r="C1868" t="s">
        <v>467</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589</v>
      </c>
      <c r="B1869">
        <v>2009</v>
      </c>
      <c r="C1869" t="s">
        <v>467</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589</v>
      </c>
      <c r="B1870">
        <v>2008</v>
      </c>
      <c r="C1870" t="s">
        <v>467</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589</v>
      </c>
      <c r="B1871">
        <v>2007</v>
      </c>
      <c r="C1871" t="s">
        <v>467</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589</v>
      </c>
      <c r="B1872">
        <v>2006</v>
      </c>
      <c r="C1872" t="s">
        <v>467</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589</v>
      </c>
      <c r="B1873">
        <v>2005</v>
      </c>
      <c r="C1873" t="s">
        <v>467</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589</v>
      </c>
      <c r="B1874">
        <v>2004</v>
      </c>
      <c r="C1874" t="s">
        <v>467</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589</v>
      </c>
      <c r="B1875">
        <v>2003</v>
      </c>
      <c r="C1875" t="s">
        <v>467</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589</v>
      </c>
      <c r="B1876">
        <v>2002</v>
      </c>
      <c r="C1876" t="s">
        <v>467</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589</v>
      </c>
      <c r="B1877">
        <v>2001</v>
      </c>
      <c r="C1877" t="s">
        <v>467</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589</v>
      </c>
      <c r="B1878">
        <v>2000</v>
      </c>
      <c r="C1878" t="s">
        <v>467</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590</v>
      </c>
      <c r="B1879">
        <v>2015</v>
      </c>
      <c r="C1879" t="s">
        <v>467</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590</v>
      </c>
      <c r="B1880">
        <v>2014</v>
      </c>
      <c r="C1880" t="s">
        <v>467</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590</v>
      </c>
      <c r="B1881">
        <v>2013</v>
      </c>
      <c r="C1881" t="s">
        <v>467</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590</v>
      </c>
      <c r="B1882">
        <v>2012</v>
      </c>
      <c r="C1882" t="s">
        <v>467</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590</v>
      </c>
      <c r="B1883">
        <v>2011</v>
      </c>
      <c r="C1883" t="s">
        <v>467</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590</v>
      </c>
      <c r="B1884">
        <v>2010</v>
      </c>
      <c r="C1884" t="s">
        <v>467</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590</v>
      </c>
      <c r="B1885">
        <v>2009</v>
      </c>
      <c r="C1885" t="s">
        <v>467</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590</v>
      </c>
      <c r="B1886">
        <v>2008</v>
      </c>
      <c r="C1886" t="s">
        <v>467</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590</v>
      </c>
      <c r="B1887">
        <v>2007</v>
      </c>
      <c r="C1887" t="s">
        <v>467</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590</v>
      </c>
      <c r="B1888">
        <v>2006</v>
      </c>
      <c r="C1888" t="s">
        <v>467</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590</v>
      </c>
      <c r="B1889">
        <v>2005</v>
      </c>
      <c r="C1889" t="s">
        <v>467</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590</v>
      </c>
      <c r="B1890">
        <v>2004</v>
      </c>
      <c r="C1890" t="s">
        <v>467</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590</v>
      </c>
      <c r="B1891">
        <v>2003</v>
      </c>
      <c r="C1891" t="s">
        <v>467</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590</v>
      </c>
      <c r="B1892">
        <v>2002</v>
      </c>
      <c r="C1892" t="s">
        <v>467</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590</v>
      </c>
      <c r="B1893">
        <v>2001</v>
      </c>
      <c r="C1893" t="s">
        <v>467</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590</v>
      </c>
      <c r="B1894">
        <v>2000</v>
      </c>
      <c r="C1894" t="s">
        <v>467</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591</v>
      </c>
      <c r="B1895">
        <v>2015</v>
      </c>
      <c r="C1895" t="s">
        <v>467</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591</v>
      </c>
      <c r="B1896">
        <v>2014</v>
      </c>
      <c r="C1896" t="s">
        <v>467</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591</v>
      </c>
      <c r="B1897">
        <v>2013</v>
      </c>
      <c r="C1897" t="s">
        <v>467</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591</v>
      </c>
      <c r="B1898">
        <v>2012</v>
      </c>
      <c r="C1898" t="s">
        <v>467</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591</v>
      </c>
      <c r="B1899">
        <v>2011</v>
      </c>
      <c r="C1899" t="s">
        <v>467</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591</v>
      </c>
      <c r="B1900">
        <v>2010</v>
      </c>
      <c r="C1900" t="s">
        <v>467</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591</v>
      </c>
      <c r="B1901">
        <v>2009</v>
      </c>
      <c r="C1901" t="s">
        <v>467</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591</v>
      </c>
      <c r="B1902">
        <v>2008</v>
      </c>
      <c r="C1902" t="s">
        <v>467</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591</v>
      </c>
      <c r="B1903">
        <v>2007</v>
      </c>
      <c r="C1903" t="s">
        <v>467</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591</v>
      </c>
      <c r="B1904">
        <v>2006</v>
      </c>
      <c r="C1904" t="s">
        <v>467</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591</v>
      </c>
      <c r="B1905">
        <v>2005</v>
      </c>
      <c r="C1905" t="s">
        <v>467</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591</v>
      </c>
      <c r="B1906">
        <v>2004</v>
      </c>
      <c r="C1906" t="s">
        <v>467</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591</v>
      </c>
      <c r="B1907">
        <v>2003</v>
      </c>
      <c r="C1907" t="s">
        <v>467</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591</v>
      </c>
      <c r="B1908">
        <v>2002</v>
      </c>
      <c r="C1908" t="s">
        <v>467</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591</v>
      </c>
      <c r="B1909">
        <v>2001</v>
      </c>
      <c r="C1909" t="s">
        <v>467</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591</v>
      </c>
      <c r="B1910">
        <v>2000</v>
      </c>
      <c r="C1910" t="s">
        <v>467</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592</v>
      </c>
      <c r="B1911">
        <v>2013</v>
      </c>
      <c r="C1911" t="s">
        <v>467</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593</v>
      </c>
      <c r="B1912">
        <v>2015</v>
      </c>
      <c r="C1912" t="s">
        <v>475</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593</v>
      </c>
      <c r="B1913">
        <v>2014</v>
      </c>
      <c r="C1913" t="s">
        <v>475</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593</v>
      </c>
      <c r="B1914">
        <v>2013</v>
      </c>
      <c r="C1914" t="s">
        <v>475</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593</v>
      </c>
      <c r="B1915">
        <v>2012</v>
      </c>
      <c r="C1915" t="s">
        <v>475</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593</v>
      </c>
      <c r="B1916">
        <v>2011</v>
      </c>
      <c r="C1916" t="s">
        <v>475</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593</v>
      </c>
      <c r="B1917">
        <v>2010</v>
      </c>
      <c r="C1917" t="s">
        <v>475</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593</v>
      </c>
      <c r="B1918">
        <v>2009</v>
      </c>
      <c r="C1918" t="s">
        <v>475</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593</v>
      </c>
      <c r="B1919">
        <v>2008</v>
      </c>
      <c r="C1919" t="s">
        <v>475</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593</v>
      </c>
      <c r="B1920">
        <v>2007</v>
      </c>
      <c r="C1920" t="s">
        <v>475</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593</v>
      </c>
      <c r="B1921">
        <v>2006</v>
      </c>
      <c r="C1921" t="s">
        <v>475</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593</v>
      </c>
      <c r="B1922">
        <v>2005</v>
      </c>
      <c r="C1922" t="s">
        <v>475</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593</v>
      </c>
      <c r="B1923">
        <v>2004</v>
      </c>
      <c r="C1923" t="s">
        <v>475</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593</v>
      </c>
      <c r="B1924">
        <v>2003</v>
      </c>
      <c r="C1924" t="s">
        <v>475</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593</v>
      </c>
      <c r="B1925">
        <v>2002</v>
      </c>
      <c r="C1925" t="s">
        <v>475</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593</v>
      </c>
      <c r="B1926">
        <v>2001</v>
      </c>
      <c r="C1926" t="s">
        <v>475</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593</v>
      </c>
      <c r="B1927">
        <v>2000</v>
      </c>
      <c r="C1927" t="s">
        <v>475</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594</v>
      </c>
      <c r="B1928">
        <v>2015</v>
      </c>
      <c r="C1928" t="s">
        <v>467</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594</v>
      </c>
      <c r="B1929">
        <v>2014</v>
      </c>
      <c r="C1929" t="s">
        <v>467</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594</v>
      </c>
      <c r="B1930">
        <v>2013</v>
      </c>
      <c r="C1930" t="s">
        <v>467</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594</v>
      </c>
      <c r="B1931">
        <v>2012</v>
      </c>
      <c r="C1931" t="s">
        <v>467</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594</v>
      </c>
      <c r="B1932">
        <v>2011</v>
      </c>
      <c r="C1932" t="s">
        <v>467</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594</v>
      </c>
      <c r="B1933">
        <v>2010</v>
      </c>
      <c r="C1933" t="s">
        <v>467</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594</v>
      </c>
      <c r="B1934">
        <v>2009</v>
      </c>
      <c r="C1934" t="s">
        <v>467</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594</v>
      </c>
      <c r="B1935">
        <v>2008</v>
      </c>
      <c r="C1935" t="s">
        <v>467</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594</v>
      </c>
      <c r="B1936">
        <v>2007</v>
      </c>
      <c r="C1936" t="s">
        <v>467</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594</v>
      </c>
      <c r="B1937">
        <v>2006</v>
      </c>
      <c r="C1937" t="s">
        <v>467</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594</v>
      </c>
      <c r="B1938">
        <v>2005</v>
      </c>
      <c r="C1938" t="s">
        <v>467</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594</v>
      </c>
      <c r="B1939">
        <v>2004</v>
      </c>
      <c r="C1939" t="s">
        <v>467</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594</v>
      </c>
      <c r="B1940">
        <v>2003</v>
      </c>
      <c r="C1940" t="s">
        <v>467</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594</v>
      </c>
      <c r="B1941">
        <v>2002</v>
      </c>
      <c r="C1941" t="s">
        <v>467</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594</v>
      </c>
      <c r="B1942">
        <v>2001</v>
      </c>
      <c r="C1942" t="s">
        <v>467</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594</v>
      </c>
      <c r="B1943">
        <v>2000</v>
      </c>
      <c r="C1943" t="s">
        <v>467</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595</v>
      </c>
      <c r="B1944">
        <v>2015</v>
      </c>
      <c r="C1944" t="s">
        <v>467</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595</v>
      </c>
      <c r="B1945">
        <v>2014</v>
      </c>
      <c r="C1945" t="s">
        <v>467</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595</v>
      </c>
      <c r="B1946">
        <v>2013</v>
      </c>
      <c r="C1946" t="s">
        <v>467</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595</v>
      </c>
      <c r="B1947">
        <v>2012</v>
      </c>
      <c r="C1947" t="s">
        <v>467</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595</v>
      </c>
      <c r="B1948">
        <v>2011</v>
      </c>
      <c r="C1948" t="s">
        <v>467</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595</v>
      </c>
      <c r="B1949">
        <v>2010</v>
      </c>
      <c r="C1949" t="s">
        <v>467</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595</v>
      </c>
      <c r="B1950">
        <v>2009</v>
      </c>
      <c r="C1950" t="s">
        <v>467</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595</v>
      </c>
      <c r="B1951">
        <v>2008</v>
      </c>
      <c r="C1951" t="s">
        <v>467</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595</v>
      </c>
      <c r="B1952">
        <v>2007</v>
      </c>
      <c r="C1952" t="s">
        <v>467</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595</v>
      </c>
      <c r="B1953">
        <v>2006</v>
      </c>
      <c r="C1953" t="s">
        <v>467</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595</v>
      </c>
      <c r="B1954">
        <v>2005</v>
      </c>
      <c r="C1954" t="s">
        <v>467</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595</v>
      </c>
      <c r="B1955">
        <v>2004</v>
      </c>
      <c r="C1955" t="s">
        <v>467</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595</v>
      </c>
      <c r="B1956">
        <v>2003</v>
      </c>
      <c r="C1956" t="s">
        <v>467</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595</v>
      </c>
      <c r="B1957">
        <v>2002</v>
      </c>
      <c r="C1957" t="s">
        <v>467</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595</v>
      </c>
      <c r="B1958">
        <v>2001</v>
      </c>
      <c r="C1958" t="s">
        <v>467</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595</v>
      </c>
      <c r="B1959">
        <v>2000</v>
      </c>
      <c r="C1959" t="s">
        <v>467</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596</v>
      </c>
      <c r="B1960">
        <v>2013</v>
      </c>
      <c r="C1960" t="s">
        <v>467</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597</v>
      </c>
      <c r="B1961">
        <v>2015</v>
      </c>
      <c r="C1961" t="s">
        <v>467</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597</v>
      </c>
      <c r="B1962">
        <v>2014</v>
      </c>
      <c r="C1962" t="s">
        <v>467</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597</v>
      </c>
      <c r="B1963">
        <v>2013</v>
      </c>
      <c r="C1963" t="s">
        <v>467</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597</v>
      </c>
      <c r="B1964">
        <v>2012</v>
      </c>
      <c r="C1964" t="s">
        <v>467</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597</v>
      </c>
      <c r="B1965">
        <v>2011</v>
      </c>
      <c r="C1965" t="s">
        <v>467</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597</v>
      </c>
      <c r="B1966">
        <v>2010</v>
      </c>
      <c r="C1966" t="s">
        <v>467</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597</v>
      </c>
      <c r="B1967">
        <v>2009</v>
      </c>
      <c r="C1967" t="s">
        <v>467</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597</v>
      </c>
      <c r="B1968">
        <v>2008</v>
      </c>
      <c r="C1968" t="s">
        <v>467</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597</v>
      </c>
      <c r="B1969">
        <v>2007</v>
      </c>
      <c r="C1969" t="s">
        <v>467</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597</v>
      </c>
      <c r="B1970">
        <v>2006</v>
      </c>
      <c r="C1970" t="s">
        <v>467</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597</v>
      </c>
      <c r="B1971">
        <v>2005</v>
      </c>
      <c r="C1971" t="s">
        <v>467</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597</v>
      </c>
      <c r="B1972">
        <v>2004</v>
      </c>
      <c r="C1972" t="s">
        <v>467</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597</v>
      </c>
      <c r="B1973">
        <v>2003</v>
      </c>
      <c r="C1973" t="s">
        <v>467</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597</v>
      </c>
      <c r="B1974">
        <v>2002</v>
      </c>
      <c r="C1974" t="s">
        <v>467</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597</v>
      </c>
      <c r="B1975">
        <v>2001</v>
      </c>
      <c r="C1975" t="s">
        <v>467</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597</v>
      </c>
      <c r="B1976">
        <v>2000</v>
      </c>
      <c r="C1976" t="s">
        <v>467</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598</v>
      </c>
      <c r="B1977">
        <v>2015</v>
      </c>
      <c r="C1977" t="s">
        <v>467</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598</v>
      </c>
      <c r="B1978">
        <v>2014</v>
      </c>
      <c r="C1978" t="s">
        <v>467</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598</v>
      </c>
      <c r="B1979">
        <v>2013</v>
      </c>
      <c r="C1979" t="s">
        <v>467</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598</v>
      </c>
      <c r="B1980">
        <v>2012</v>
      </c>
      <c r="C1980" t="s">
        <v>467</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598</v>
      </c>
      <c r="B1981">
        <v>2011</v>
      </c>
      <c r="C1981" t="s">
        <v>467</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598</v>
      </c>
      <c r="B1982">
        <v>2010</v>
      </c>
      <c r="C1982" t="s">
        <v>467</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598</v>
      </c>
      <c r="B1983">
        <v>2009</v>
      </c>
      <c r="C1983" t="s">
        <v>467</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598</v>
      </c>
      <c r="B1984">
        <v>2008</v>
      </c>
      <c r="C1984" t="s">
        <v>467</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598</v>
      </c>
      <c r="B1985">
        <v>2007</v>
      </c>
      <c r="C1985" t="s">
        <v>467</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598</v>
      </c>
      <c r="B1986">
        <v>2006</v>
      </c>
      <c r="C1986" t="s">
        <v>467</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598</v>
      </c>
      <c r="B1987">
        <v>2005</v>
      </c>
      <c r="C1987" t="s">
        <v>467</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598</v>
      </c>
      <c r="B1988">
        <v>2004</v>
      </c>
      <c r="C1988" t="s">
        <v>467</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598</v>
      </c>
      <c r="B1989">
        <v>2003</v>
      </c>
      <c r="C1989" t="s">
        <v>467</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598</v>
      </c>
      <c r="B1990">
        <v>2002</v>
      </c>
      <c r="C1990" t="s">
        <v>467</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598</v>
      </c>
      <c r="B1991">
        <v>2001</v>
      </c>
      <c r="C1991" t="s">
        <v>467</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598</v>
      </c>
      <c r="B1992">
        <v>2000</v>
      </c>
      <c r="C1992" t="s">
        <v>467</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599</v>
      </c>
      <c r="B1993">
        <v>2015</v>
      </c>
      <c r="C1993" t="s">
        <v>467</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599</v>
      </c>
      <c r="B1994">
        <v>2014</v>
      </c>
      <c r="C1994" t="s">
        <v>467</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599</v>
      </c>
      <c r="B1995">
        <v>2013</v>
      </c>
      <c r="C1995" t="s">
        <v>467</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599</v>
      </c>
      <c r="B1996">
        <v>2012</v>
      </c>
      <c r="C1996" t="s">
        <v>467</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599</v>
      </c>
      <c r="B1997">
        <v>2011</v>
      </c>
      <c r="C1997" t="s">
        <v>467</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599</v>
      </c>
      <c r="B1998">
        <v>2010</v>
      </c>
      <c r="C1998" t="s">
        <v>467</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599</v>
      </c>
      <c r="B1999">
        <v>2009</v>
      </c>
      <c r="C1999" t="s">
        <v>467</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599</v>
      </c>
      <c r="B2000">
        <v>2008</v>
      </c>
      <c r="C2000" t="s">
        <v>467</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599</v>
      </c>
      <c r="B2001">
        <v>2007</v>
      </c>
      <c r="C2001" t="s">
        <v>467</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599</v>
      </c>
      <c r="B2002">
        <v>2006</v>
      </c>
      <c r="C2002" t="s">
        <v>467</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599</v>
      </c>
      <c r="B2003">
        <v>2005</v>
      </c>
      <c r="C2003" t="s">
        <v>467</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599</v>
      </c>
      <c r="B2004">
        <v>2004</v>
      </c>
      <c r="C2004" t="s">
        <v>467</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599</v>
      </c>
      <c r="B2005">
        <v>2003</v>
      </c>
      <c r="C2005" t="s">
        <v>467</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599</v>
      </c>
      <c r="B2006">
        <v>2002</v>
      </c>
      <c r="C2006" t="s">
        <v>467</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599</v>
      </c>
      <c r="B2007">
        <v>2001</v>
      </c>
      <c r="C2007" t="s">
        <v>467</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599</v>
      </c>
      <c r="B2008">
        <v>2000</v>
      </c>
      <c r="C2008" t="s">
        <v>467</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600</v>
      </c>
      <c r="B2009">
        <v>2015</v>
      </c>
      <c r="C2009" t="s">
        <v>467</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600</v>
      </c>
      <c r="B2010">
        <v>2014</v>
      </c>
      <c r="C2010" t="s">
        <v>467</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600</v>
      </c>
      <c r="B2011">
        <v>2013</v>
      </c>
      <c r="C2011" t="s">
        <v>467</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600</v>
      </c>
      <c r="B2012">
        <v>2012</v>
      </c>
      <c r="C2012" t="s">
        <v>467</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600</v>
      </c>
      <c r="B2013">
        <v>2011</v>
      </c>
      <c r="C2013" t="s">
        <v>467</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600</v>
      </c>
      <c r="B2014">
        <v>2010</v>
      </c>
      <c r="C2014" t="s">
        <v>467</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600</v>
      </c>
      <c r="B2015">
        <v>2009</v>
      </c>
      <c r="C2015" t="s">
        <v>467</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600</v>
      </c>
      <c r="B2016">
        <v>2008</v>
      </c>
      <c r="C2016" t="s">
        <v>467</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600</v>
      </c>
      <c r="B2017">
        <v>2007</v>
      </c>
      <c r="C2017" t="s">
        <v>467</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600</v>
      </c>
      <c r="B2018">
        <v>2006</v>
      </c>
      <c r="C2018" t="s">
        <v>467</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600</v>
      </c>
      <c r="B2019">
        <v>2005</v>
      </c>
      <c r="C2019" t="s">
        <v>467</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600</v>
      </c>
      <c r="B2020">
        <v>2004</v>
      </c>
      <c r="C2020" t="s">
        <v>467</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600</v>
      </c>
      <c r="B2021">
        <v>2003</v>
      </c>
      <c r="C2021" t="s">
        <v>467</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600</v>
      </c>
      <c r="B2022">
        <v>2002</v>
      </c>
      <c r="C2022" t="s">
        <v>467</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600</v>
      </c>
      <c r="B2023">
        <v>2001</v>
      </c>
      <c r="C2023" t="s">
        <v>467</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600</v>
      </c>
      <c r="B2024">
        <v>2000</v>
      </c>
      <c r="C2024" t="s">
        <v>467</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601</v>
      </c>
      <c r="B2025">
        <v>2015</v>
      </c>
      <c r="C2025" t="s">
        <v>467</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601</v>
      </c>
      <c r="B2026">
        <v>2014</v>
      </c>
      <c r="C2026" t="s">
        <v>467</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601</v>
      </c>
      <c r="B2027">
        <v>2013</v>
      </c>
      <c r="C2027" t="s">
        <v>467</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601</v>
      </c>
      <c r="B2028">
        <v>2012</v>
      </c>
      <c r="C2028" t="s">
        <v>467</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601</v>
      </c>
      <c r="B2029">
        <v>2011</v>
      </c>
      <c r="C2029" t="s">
        <v>467</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601</v>
      </c>
      <c r="B2030">
        <v>2010</v>
      </c>
      <c r="C2030" t="s">
        <v>467</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601</v>
      </c>
      <c r="B2031">
        <v>2009</v>
      </c>
      <c r="C2031" t="s">
        <v>467</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601</v>
      </c>
      <c r="B2032">
        <v>2008</v>
      </c>
      <c r="C2032" t="s">
        <v>467</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601</v>
      </c>
      <c r="B2033">
        <v>2007</v>
      </c>
      <c r="C2033" t="s">
        <v>467</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601</v>
      </c>
      <c r="B2034">
        <v>2006</v>
      </c>
      <c r="C2034" t="s">
        <v>467</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601</v>
      </c>
      <c r="B2035">
        <v>2005</v>
      </c>
      <c r="C2035" t="s">
        <v>467</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601</v>
      </c>
      <c r="B2036">
        <v>2004</v>
      </c>
      <c r="C2036" t="s">
        <v>467</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601</v>
      </c>
      <c r="B2037">
        <v>2003</v>
      </c>
      <c r="C2037" t="s">
        <v>467</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601</v>
      </c>
      <c r="B2038">
        <v>2002</v>
      </c>
      <c r="C2038" t="s">
        <v>467</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601</v>
      </c>
      <c r="B2039">
        <v>2001</v>
      </c>
      <c r="C2039" t="s">
        <v>467</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601</v>
      </c>
      <c r="B2040">
        <v>2000</v>
      </c>
      <c r="C2040" t="s">
        <v>467</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602</v>
      </c>
      <c r="B2041">
        <v>2015</v>
      </c>
      <c r="C2041" t="s">
        <v>475</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602</v>
      </c>
      <c r="B2042">
        <v>2014</v>
      </c>
      <c r="C2042" t="s">
        <v>475</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602</v>
      </c>
      <c r="B2043">
        <v>2013</v>
      </c>
      <c r="C2043" t="s">
        <v>475</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602</v>
      </c>
      <c r="B2044">
        <v>2012</v>
      </c>
      <c r="C2044" t="s">
        <v>475</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602</v>
      </c>
      <c r="B2045">
        <v>2011</v>
      </c>
      <c r="C2045" t="s">
        <v>475</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602</v>
      </c>
      <c r="B2046">
        <v>2010</v>
      </c>
      <c r="C2046" t="s">
        <v>475</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602</v>
      </c>
      <c r="B2047">
        <v>2009</v>
      </c>
      <c r="C2047" t="s">
        <v>475</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602</v>
      </c>
      <c r="B2048">
        <v>2008</v>
      </c>
      <c r="C2048" t="s">
        <v>475</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602</v>
      </c>
      <c r="B2049">
        <v>2007</v>
      </c>
      <c r="C2049" t="s">
        <v>475</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602</v>
      </c>
      <c r="B2050">
        <v>2006</v>
      </c>
      <c r="C2050" t="s">
        <v>475</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602</v>
      </c>
      <c r="B2051">
        <v>2005</v>
      </c>
      <c r="C2051" t="s">
        <v>475</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602</v>
      </c>
      <c r="B2052">
        <v>2004</v>
      </c>
      <c r="C2052" t="s">
        <v>475</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602</v>
      </c>
      <c r="B2053">
        <v>2003</v>
      </c>
      <c r="C2053" t="s">
        <v>475</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602</v>
      </c>
      <c r="B2054">
        <v>2002</v>
      </c>
      <c r="C2054" t="s">
        <v>475</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602</v>
      </c>
      <c r="B2055">
        <v>2001</v>
      </c>
      <c r="C2055" t="s">
        <v>475</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602</v>
      </c>
      <c r="B2056">
        <v>2000</v>
      </c>
      <c r="C2056" t="s">
        <v>475</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603</v>
      </c>
      <c r="B2057">
        <v>2015</v>
      </c>
      <c r="C2057" t="s">
        <v>475</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603</v>
      </c>
      <c r="B2058">
        <v>2014</v>
      </c>
      <c r="C2058" t="s">
        <v>475</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603</v>
      </c>
      <c r="B2059">
        <v>2013</v>
      </c>
      <c r="C2059" t="s">
        <v>475</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603</v>
      </c>
      <c r="B2060">
        <v>2012</v>
      </c>
      <c r="C2060" t="s">
        <v>475</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603</v>
      </c>
      <c r="B2061">
        <v>2011</v>
      </c>
      <c r="C2061" t="s">
        <v>475</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603</v>
      </c>
      <c r="B2062">
        <v>2010</v>
      </c>
      <c r="C2062" t="s">
        <v>475</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603</v>
      </c>
      <c r="B2063">
        <v>2009</v>
      </c>
      <c r="C2063" t="s">
        <v>475</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603</v>
      </c>
      <c r="B2064">
        <v>2008</v>
      </c>
      <c r="C2064" t="s">
        <v>475</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603</v>
      </c>
      <c r="B2065">
        <v>2007</v>
      </c>
      <c r="C2065" t="s">
        <v>475</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603</v>
      </c>
      <c r="B2066">
        <v>2006</v>
      </c>
      <c r="C2066" t="s">
        <v>475</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603</v>
      </c>
      <c r="B2067">
        <v>2005</v>
      </c>
      <c r="C2067" t="s">
        <v>475</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603</v>
      </c>
      <c r="B2068">
        <v>2004</v>
      </c>
      <c r="C2068" t="s">
        <v>475</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603</v>
      </c>
      <c r="B2069">
        <v>2003</v>
      </c>
      <c r="C2069" t="s">
        <v>475</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603</v>
      </c>
      <c r="B2070">
        <v>2002</v>
      </c>
      <c r="C2070" t="s">
        <v>475</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603</v>
      </c>
      <c r="B2071">
        <v>2001</v>
      </c>
      <c r="C2071" t="s">
        <v>475</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603</v>
      </c>
      <c r="B2072">
        <v>2000</v>
      </c>
      <c r="C2072" t="s">
        <v>475</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604</v>
      </c>
      <c r="B2073">
        <v>2015</v>
      </c>
      <c r="C2073" t="s">
        <v>467</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604</v>
      </c>
      <c r="B2074">
        <v>2014</v>
      </c>
      <c r="C2074" t="s">
        <v>467</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604</v>
      </c>
      <c r="B2075">
        <v>2013</v>
      </c>
      <c r="C2075" t="s">
        <v>467</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604</v>
      </c>
      <c r="B2076">
        <v>2012</v>
      </c>
      <c r="C2076" t="s">
        <v>467</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604</v>
      </c>
      <c r="B2077">
        <v>2011</v>
      </c>
      <c r="C2077" t="s">
        <v>467</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604</v>
      </c>
      <c r="B2078">
        <v>2010</v>
      </c>
      <c r="C2078" t="s">
        <v>467</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604</v>
      </c>
      <c r="B2079">
        <v>2009</v>
      </c>
      <c r="C2079" t="s">
        <v>467</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604</v>
      </c>
      <c r="B2080">
        <v>2008</v>
      </c>
      <c r="C2080" t="s">
        <v>467</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604</v>
      </c>
      <c r="B2081">
        <v>2007</v>
      </c>
      <c r="C2081" t="s">
        <v>467</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604</v>
      </c>
      <c r="B2082">
        <v>2006</v>
      </c>
      <c r="C2082" t="s">
        <v>467</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604</v>
      </c>
      <c r="B2083">
        <v>2005</v>
      </c>
      <c r="C2083" t="s">
        <v>467</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604</v>
      </c>
      <c r="B2084">
        <v>2004</v>
      </c>
      <c r="C2084" t="s">
        <v>467</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604</v>
      </c>
      <c r="B2085">
        <v>2003</v>
      </c>
      <c r="C2085" t="s">
        <v>467</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604</v>
      </c>
      <c r="B2086">
        <v>2002</v>
      </c>
      <c r="C2086" t="s">
        <v>467</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604</v>
      </c>
      <c r="B2087">
        <v>2001</v>
      </c>
      <c r="C2087" t="s">
        <v>467</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604</v>
      </c>
      <c r="B2088">
        <v>2000</v>
      </c>
      <c r="C2088" t="s">
        <v>467</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605</v>
      </c>
      <c r="B2089">
        <v>2015</v>
      </c>
      <c r="C2089" t="s">
        <v>467</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605</v>
      </c>
      <c r="B2090">
        <v>2014</v>
      </c>
      <c r="C2090" t="s">
        <v>467</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605</v>
      </c>
      <c r="B2091">
        <v>2013</v>
      </c>
      <c r="C2091" t="s">
        <v>467</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605</v>
      </c>
      <c r="B2092">
        <v>2012</v>
      </c>
      <c r="C2092" t="s">
        <v>467</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605</v>
      </c>
      <c r="B2093">
        <v>2011</v>
      </c>
      <c r="C2093" t="s">
        <v>467</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605</v>
      </c>
      <c r="B2094">
        <v>2010</v>
      </c>
      <c r="C2094" t="s">
        <v>467</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605</v>
      </c>
      <c r="B2095">
        <v>2009</v>
      </c>
      <c r="C2095" t="s">
        <v>467</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605</v>
      </c>
      <c r="B2096">
        <v>2008</v>
      </c>
      <c r="C2096" t="s">
        <v>467</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605</v>
      </c>
      <c r="B2097">
        <v>2007</v>
      </c>
      <c r="C2097" t="s">
        <v>467</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605</v>
      </c>
      <c r="B2098">
        <v>2006</v>
      </c>
      <c r="C2098" t="s">
        <v>467</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605</v>
      </c>
      <c r="B2099">
        <v>2005</v>
      </c>
      <c r="C2099" t="s">
        <v>467</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605</v>
      </c>
      <c r="B2100">
        <v>2004</v>
      </c>
      <c r="C2100" t="s">
        <v>467</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605</v>
      </c>
      <c r="B2101">
        <v>2003</v>
      </c>
      <c r="C2101" t="s">
        <v>467</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605</v>
      </c>
      <c r="B2102">
        <v>2002</v>
      </c>
      <c r="C2102" t="s">
        <v>467</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605</v>
      </c>
      <c r="B2103">
        <v>2001</v>
      </c>
      <c r="C2103" t="s">
        <v>467</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605</v>
      </c>
      <c r="B2104">
        <v>2000</v>
      </c>
      <c r="C2104" t="s">
        <v>467</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606</v>
      </c>
      <c r="B2105">
        <v>2015</v>
      </c>
      <c r="C2105" t="s">
        <v>467</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606</v>
      </c>
      <c r="B2106">
        <v>2014</v>
      </c>
      <c r="C2106" t="s">
        <v>467</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606</v>
      </c>
      <c r="B2107">
        <v>2013</v>
      </c>
      <c r="C2107" t="s">
        <v>467</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606</v>
      </c>
      <c r="B2108">
        <v>2012</v>
      </c>
      <c r="C2108" t="s">
        <v>467</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606</v>
      </c>
      <c r="B2109">
        <v>2011</v>
      </c>
      <c r="C2109" t="s">
        <v>467</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606</v>
      </c>
      <c r="B2110">
        <v>2010</v>
      </c>
      <c r="C2110" t="s">
        <v>467</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606</v>
      </c>
      <c r="B2111">
        <v>2009</v>
      </c>
      <c r="C2111" t="s">
        <v>467</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606</v>
      </c>
      <c r="B2112">
        <v>2008</v>
      </c>
      <c r="C2112" t="s">
        <v>467</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606</v>
      </c>
      <c r="B2113">
        <v>2007</v>
      </c>
      <c r="C2113" t="s">
        <v>467</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606</v>
      </c>
      <c r="B2114">
        <v>2006</v>
      </c>
      <c r="C2114" t="s">
        <v>467</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606</v>
      </c>
      <c r="B2115">
        <v>2005</v>
      </c>
      <c r="C2115" t="s">
        <v>467</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606</v>
      </c>
      <c r="B2116">
        <v>2004</v>
      </c>
      <c r="C2116" t="s">
        <v>467</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606</v>
      </c>
      <c r="B2117">
        <v>2003</v>
      </c>
      <c r="C2117" t="s">
        <v>467</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606</v>
      </c>
      <c r="B2118">
        <v>2002</v>
      </c>
      <c r="C2118" t="s">
        <v>467</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606</v>
      </c>
      <c r="B2119">
        <v>2001</v>
      </c>
      <c r="C2119" t="s">
        <v>467</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606</v>
      </c>
      <c r="B2120">
        <v>2000</v>
      </c>
      <c r="C2120" t="s">
        <v>467</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607</v>
      </c>
      <c r="B2121">
        <v>2015</v>
      </c>
      <c r="C2121" t="s">
        <v>475</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607</v>
      </c>
      <c r="B2122">
        <v>2014</v>
      </c>
      <c r="C2122" t="s">
        <v>475</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607</v>
      </c>
      <c r="B2123">
        <v>2013</v>
      </c>
      <c r="C2123" t="s">
        <v>475</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607</v>
      </c>
      <c r="B2124">
        <v>2012</v>
      </c>
      <c r="C2124" t="s">
        <v>475</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607</v>
      </c>
      <c r="B2125">
        <v>2011</v>
      </c>
      <c r="C2125" t="s">
        <v>475</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607</v>
      </c>
      <c r="B2126">
        <v>2010</v>
      </c>
      <c r="C2126" t="s">
        <v>475</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607</v>
      </c>
      <c r="B2127">
        <v>2009</v>
      </c>
      <c r="C2127" t="s">
        <v>475</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607</v>
      </c>
      <c r="B2128">
        <v>2008</v>
      </c>
      <c r="C2128" t="s">
        <v>475</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607</v>
      </c>
      <c r="B2129">
        <v>2007</v>
      </c>
      <c r="C2129" t="s">
        <v>475</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607</v>
      </c>
      <c r="B2130">
        <v>2006</v>
      </c>
      <c r="C2130" t="s">
        <v>475</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607</v>
      </c>
      <c r="B2131">
        <v>2005</v>
      </c>
      <c r="C2131" t="s">
        <v>475</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607</v>
      </c>
      <c r="B2132">
        <v>2004</v>
      </c>
      <c r="C2132" t="s">
        <v>475</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607</v>
      </c>
      <c r="B2133">
        <v>2003</v>
      </c>
      <c r="C2133" t="s">
        <v>475</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607</v>
      </c>
      <c r="B2134">
        <v>2002</v>
      </c>
      <c r="C2134" t="s">
        <v>475</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607</v>
      </c>
      <c r="B2135">
        <v>2001</v>
      </c>
      <c r="C2135" t="s">
        <v>475</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607</v>
      </c>
      <c r="B2136">
        <v>2000</v>
      </c>
      <c r="C2136" t="s">
        <v>475</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608</v>
      </c>
      <c r="B2137">
        <v>2015</v>
      </c>
      <c r="C2137" t="s">
        <v>467</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608</v>
      </c>
      <c r="B2138">
        <v>2014</v>
      </c>
      <c r="C2138" t="s">
        <v>467</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608</v>
      </c>
      <c r="B2139">
        <v>2013</v>
      </c>
      <c r="C2139" t="s">
        <v>467</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608</v>
      </c>
      <c r="B2140">
        <v>2012</v>
      </c>
      <c r="C2140" t="s">
        <v>467</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608</v>
      </c>
      <c r="B2141">
        <v>2011</v>
      </c>
      <c r="C2141" t="s">
        <v>467</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608</v>
      </c>
      <c r="B2142">
        <v>2010</v>
      </c>
      <c r="C2142" t="s">
        <v>467</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608</v>
      </c>
      <c r="B2143">
        <v>2009</v>
      </c>
      <c r="C2143" t="s">
        <v>467</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608</v>
      </c>
      <c r="B2144">
        <v>2008</v>
      </c>
      <c r="C2144" t="s">
        <v>467</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608</v>
      </c>
      <c r="B2145">
        <v>2007</v>
      </c>
      <c r="C2145" t="s">
        <v>467</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608</v>
      </c>
      <c r="B2146">
        <v>2006</v>
      </c>
      <c r="C2146" t="s">
        <v>467</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608</v>
      </c>
      <c r="B2147">
        <v>2005</v>
      </c>
      <c r="C2147" t="s">
        <v>467</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608</v>
      </c>
      <c r="B2148">
        <v>2004</v>
      </c>
      <c r="C2148" t="s">
        <v>467</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608</v>
      </c>
      <c r="B2149">
        <v>2003</v>
      </c>
      <c r="C2149" t="s">
        <v>467</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608</v>
      </c>
      <c r="B2150">
        <v>2002</v>
      </c>
      <c r="C2150" t="s">
        <v>467</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608</v>
      </c>
      <c r="B2151">
        <v>2001</v>
      </c>
      <c r="C2151" t="s">
        <v>467</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608</v>
      </c>
      <c r="B2152">
        <v>2000</v>
      </c>
      <c r="C2152" t="s">
        <v>467</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609</v>
      </c>
      <c r="B2153">
        <v>2015</v>
      </c>
      <c r="C2153" t="s">
        <v>467</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609</v>
      </c>
      <c r="B2154">
        <v>2014</v>
      </c>
      <c r="C2154" t="s">
        <v>467</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609</v>
      </c>
      <c r="B2155">
        <v>2013</v>
      </c>
      <c r="C2155" t="s">
        <v>467</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609</v>
      </c>
      <c r="B2156">
        <v>2012</v>
      </c>
      <c r="C2156" t="s">
        <v>467</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609</v>
      </c>
      <c r="B2157">
        <v>2011</v>
      </c>
      <c r="C2157" t="s">
        <v>467</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609</v>
      </c>
      <c r="B2158">
        <v>2010</v>
      </c>
      <c r="C2158" t="s">
        <v>467</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609</v>
      </c>
      <c r="B2159">
        <v>2009</v>
      </c>
      <c r="C2159" t="s">
        <v>467</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609</v>
      </c>
      <c r="B2160">
        <v>2008</v>
      </c>
      <c r="C2160" t="s">
        <v>467</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609</v>
      </c>
      <c r="B2161">
        <v>2007</v>
      </c>
      <c r="C2161" t="s">
        <v>467</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609</v>
      </c>
      <c r="B2162">
        <v>2006</v>
      </c>
      <c r="C2162" t="s">
        <v>467</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609</v>
      </c>
      <c r="B2163">
        <v>2005</v>
      </c>
      <c r="C2163" t="s">
        <v>467</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609</v>
      </c>
      <c r="B2164">
        <v>2004</v>
      </c>
      <c r="C2164" t="s">
        <v>467</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609</v>
      </c>
      <c r="B2165">
        <v>2003</v>
      </c>
      <c r="C2165" t="s">
        <v>467</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609</v>
      </c>
      <c r="B2166">
        <v>2002</v>
      </c>
      <c r="C2166" t="s">
        <v>467</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609</v>
      </c>
      <c r="B2167">
        <v>2001</v>
      </c>
      <c r="C2167" t="s">
        <v>467</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609</v>
      </c>
      <c r="B2168">
        <v>2000</v>
      </c>
      <c r="C2168" t="s">
        <v>467</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610</v>
      </c>
      <c r="B2169">
        <v>2013</v>
      </c>
      <c r="C2169" t="s">
        <v>467</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611</v>
      </c>
      <c r="B2170">
        <v>2015</v>
      </c>
      <c r="C2170" t="s">
        <v>467</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611</v>
      </c>
      <c r="B2171">
        <v>2014</v>
      </c>
      <c r="C2171" t="s">
        <v>467</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611</v>
      </c>
      <c r="B2172">
        <v>2013</v>
      </c>
      <c r="C2172" t="s">
        <v>467</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611</v>
      </c>
      <c r="B2173">
        <v>2012</v>
      </c>
      <c r="C2173" t="s">
        <v>467</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611</v>
      </c>
      <c r="B2174">
        <v>2011</v>
      </c>
      <c r="C2174" t="s">
        <v>467</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611</v>
      </c>
      <c r="B2175">
        <v>2010</v>
      </c>
      <c r="C2175" t="s">
        <v>467</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611</v>
      </c>
      <c r="B2176">
        <v>2009</v>
      </c>
      <c r="C2176" t="s">
        <v>467</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611</v>
      </c>
      <c r="B2177">
        <v>2008</v>
      </c>
      <c r="C2177" t="s">
        <v>467</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611</v>
      </c>
      <c r="B2178">
        <v>2007</v>
      </c>
      <c r="C2178" t="s">
        <v>467</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611</v>
      </c>
      <c r="B2179">
        <v>2006</v>
      </c>
      <c r="C2179" t="s">
        <v>467</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611</v>
      </c>
      <c r="B2180">
        <v>2005</v>
      </c>
      <c r="C2180" t="s">
        <v>467</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611</v>
      </c>
      <c r="B2181">
        <v>2004</v>
      </c>
      <c r="C2181" t="s">
        <v>467</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611</v>
      </c>
      <c r="B2182">
        <v>2003</v>
      </c>
      <c r="C2182" t="s">
        <v>467</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611</v>
      </c>
      <c r="B2183">
        <v>2002</v>
      </c>
      <c r="C2183" t="s">
        <v>467</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611</v>
      </c>
      <c r="B2184">
        <v>2001</v>
      </c>
      <c r="C2184" t="s">
        <v>467</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611</v>
      </c>
      <c r="B2185">
        <v>2000</v>
      </c>
      <c r="C2185" t="s">
        <v>467</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612</v>
      </c>
      <c r="B2186">
        <v>2015</v>
      </c>
      <c r="C2186" t="s">
        <v>467</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612</v>
      </c>
      <c r="B2187">
        <v>2014</v>
      </c>
      <c r="C2187" t="s">
        <v>467</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612</v>
      </c>
      <c r="B2188">
        <v>2013</v>
      </c>
      <c r="C2188" t="s">
        <v>467</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612</v>
      </c>
      <c r="B2189">
        <v>2012</v>
      </c>
      <c r="C2189" t="s">
        <v>467</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612</v>
      </c>
      <c r="B2190">
        <v>2011</v>
      </c>
      <c r="C2190" t="s">
        <v>467</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612</v>
      </c>
      <c r="B2191">
        <v>2010</v>
      </c>
      <c r="C2191" t="s">
        <v>467</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612</v>
      </c>
      <c r="B2192">
        <v>2009</v>
      </c>
      <c r="C2192" t="s">
        <v>467</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612</v>
      </c>
      <c r="B2193">
        <v>2008</v>
      </c>
      <c r="C2193" t="s">
        <v>467</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612</v>
      </c>
      <c r="B2194">
        <v>2007</v>
      </c>
      <c r="C2194" t="s">
        <v>467</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612</v>
      </c>
      <c r="B2195">
        <v>2006</v>
      </c>
      <c r="C2195" t="s">
        <v>467</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612</v>
      </c>
      <c r="B2196">
        <v>2005</v>
      </c>
      <c r="C2196" t="s">
        <v>467</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612</v>
      </c>
      <c r="B2197">
        <v>2004</v>
      </c>
      <c r="C2197" t="s">
        <v>467</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612</v>
      </c>
      <c r="B2198">
        <v>2003</v>
      </c>
      <c r="C2198" t="s">
        <v>467</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612</v>
      </c>
      <c r="B2199">
        <v>2002</v>
      </c>
      <c r="C2199" t="s">
        <v>467</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612</v>
      </c>
      <c r="B2200">
        <v>2001</v>
      </c>
      <c r="C2200" t="s">
        <v>467</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612</v>
      </c>
      <c r="B2201">
        <v>2000</v>
      </c>
      <c r="C2201" t="s">
        <v>467</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613</v>
      </c>
      <c r="B2202">
        <v>2015</v>
      </c>
      <c r="C2202" t="s">
        <v>467</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613</v>
      </c>
      <c r="B2203">
        <v>2014</v>
      </c>
      <c r="C2203" t="s">
        <v>467</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613</v>
      </c>
      <c r="B2204">
        <v>2013</v>
      </c>
      <c r="C2204" t="s">
        <v>467</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613</v>
      </c>
      <c r="B2205">
        <v>2012</v>
      </c>
      <c r="C2205" t="s">
        <v>467</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613</v>
      </c>
      <c r="B2206">
        <v>2011</v>
      </c>
      <c r="C2206" t="s">
        <v>467</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613</v>
      </c>
      <c r="B2207">
        <v>2010</v>
      </c>
      <c r="C2207" t="s">
        <v>467</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613</v>
      </c>
      <c r="B2208">
        <v>2009</v>
      </c>
      <c r="C2208" t="s">
        <v>467</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613</v>
      </c>
      <c r="B2209">
        <v>2008</v>
      </c>
      <c r="C2209" t="s">
        <v>467</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613</v>
      </c>
      <c r="B2210">
        <v>2007</v>
      </c>
      <c r="C2210" t="s">
        <v>467</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613</v>
      </c>
      <c r="B2211">
        <v>2006</v>
      </c>
      <c r="C2211" t="s">
        <v>467</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613</v>
      </c>
      <c r="B2212">
        <v>2005</v>
      </c>
      <c r="C2212" t="s">
        <v>467</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613</v>
      </c>
      <c r="B2213">
        <v>2004</v>
      </c>
      <c r="C2213" t="s">
        <v>467</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613</v>
      </c>
      <c r="B2214">
        <v>2003</v>
      </c>
      <c r="C2214" t="s">
        <v>467</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613</v>
      </c>
      <c r="B2215">
        <v>2002</v>
      </c>
      <c r="C2215" t="s">
        <v>467</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613</v>
      </c>
      <c r="B2216">
        <v>2001</v>
      </c>
      <c r="C2216" t="s">
        <v>467</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613</v>
      </c>
      <c r="B2217">
        <v>2000</v>
      </c>
      <c r="C2217" t="s">
        <v>467</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614</v>
      </c>
      <c r="B2218">
        <v>2013</v>
      </c>
      <c r="C2218" t="s">
        <v>467</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615</v>
      </c>
      <c r="B2219">
        <v>2015</v>
      </c>
      <c r="C2219" t="s">
        <v>467</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615</v>
      </c>
      <c r="B2220">
        <v>2014</v>
      </c>
      <c r="C2220" t="s">
        <v>467</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615</v>
      </c>
      <c r="B2221">
        <v>2013</v>
      </c>
      <c r="C2221" t="s">
        <v>467</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615</v>
      </c>
      <c r="B2222">
        <v>2012</v>
      </c>
      <c r="C2222" t="s">
        <v>467</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615</v>
      </c>
      <c r="B2223">
        <v>2011</v>
      </c>
      <c r="C2223" t="s">
        <v>467</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615</v>
      </c>
      <c r="B2224">
        <v>2010</v>
      </c>
      <c r="C2224" t="s">
        <v>467</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615</v>
      </c>
      <c r="B2225">
        <v>2009</v>
      </c>
      <c r="C2225" t="s">
        <v>467</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615</v>
      </c>
      <c r="B2226">
        <v>2008</v>
      </c>
      <c r="C2226" t="s">
        <v>467</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615</v>
      </c>
      <c r="B2227">
        <v>2007</v>
      </c>
      <c r="C2227" t="s">
        <v>467</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615</v>
      </c>
      <c r="B2228">
        <v>2006</v>
      </c>
      <c r="C2228" t="s">
        <v>467</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615</v>
      </c>
      <c r="B2229">
        <v>2005</v>
      </c>
      <c r="C2229" t="s">
        <v>467</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615</v>
      </c>
      <c r="B2230">
        <v>2004</v>
      </c>
      <c r="C2230" t="s">
        <v>467</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615</v>
      </c>
      <c r="B2231">
        <v>2003</v>
      </c>
      <c r="C2231" t="s">
        <v>467</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615</v>
      </c>
      <c r="B2232">
        <v>2002</v>
      </c>
      <c r="C2232" t="s">
        <v>467</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615</v>
      </c>
      <c r="B2233">
        <v>2001</v>
      </c>
      <c r="C2233" t="s">
        <v>467</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615</v>
      </c>
      <c r="B2234">
        <v>2000</v>
      </c>
      <c r="C2234" t="s">
        <v>467</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616</v>
      </c>
      <c r="B2235">
        <v>2015</v>
      </c>
      <c r="C2235" t="s">
        <v>467</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616</v>
      </c>
      <c r="B2236">
        <v>2014</v>
      </c>
      <c r="C2236" t="s">
        <v>467</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616</v>
      </c>
      <c r="B2237">
        <v>2013</v>
      </c>
      <c r="C2237" t="s">
        <v>467</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616</v>
      </c>
      <c r="B2238">
        <v>2012</v>
      </c>
      <c r="C2238" t="s">
        <v>467</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616</v>
      </c>
      <c r="B2239">
        <v>2011</v>
      </c>
      <c r="C2239" t="s">
        <v>467</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616</v>
      </c>
      <c r="B2240">
        <v>2010</v>
      </c>
      <c r="C2240" t="s">
        <v>467</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616</v>
      </c>
      <c r="B2241">
        <v>2009</v>
      </c>
      <c r="C2241" t="s">
        <v>467</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616</v>
      </c>
      <c r="B2242">
        <v>2008</v>
      </c>
      <c r="C2242" t="s">
        <v>467</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616</v>
      </c>
      <c r="B2243">
        <v>2007</v>
      </c>
      <c r="C2243" t="s">
        <v>467</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616</v>
      </c>
      <c r="B2244">
        <v>2006</v>
      </c>
      <c r="C2244" t="s">
        <v>467</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616</v>
      </c>
      <c r="B2245">
        <v>2005</v>
      </c>
      <c r="C2245" t="s">
        <v>467</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616</v>
      </c>
      <c r="B2246">
        <v>2004</v>
      </c>
      <c r="C2246" t="s">
        <v>467</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616</v>
      </c>
      <c r="B2247">
        <v>2003</v>
      </c>
      <c r="C2247" t="s">
        <v>467</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616</v>
      </c>
      <c r="B2248">
        <v>2002</v>
      </c>
      <c r="C2248" t="s">
        <v>467</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616</v>
      </c>
      <c r="B2249">
        <v>2001</v>
      </c>
      <c r="C2249" t="s">
        <v>467</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616</v>
      </c>
      <c r="B2250">
        <v>2000</v>
      </c>
      <c r="C2250" t="s">
        <v>467</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617</v>
      </c>
      <c r="B2251">
        <v>2015</v>
      </c>
      <c r="C2251" t="s">
        <v>467</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617</v>
      </c>
      <c r="B2252">
        <v>2014</v>
      </c>
      <c r="C2252" t="s">
        <v>467</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617</v>
      </c>
      <c r="B2253">
        <v>2013</v>
      </c>
      <c r="C2253" t="s">
        <v>467</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617</v>
      </c>
      <c r="B2254">
        <v>2012</v>
      </c>
      <c r="C2254" t="s">
        <v>467</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617</v>
      </c>
      <c r="B2255">
        <v>2011</v>
      </c>
      <c r="C2255" t="s">
        <v>467</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617</v>
      </c>
      <c r="B2256">
        <v>2010</v>
      </c>
      <c r="C2256" t="s">
        <v>467</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617</v>
      </c>
      <c r="B2257">
        <v>2009</v>
      </c>
      <c r="C2257" t="s">
        <v>467</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617</v>
      </c>
      <c r="B2258">
        <v>2008</v>
      </c>
      <c r="C2258" t="s">
        <v>467</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617</v>
      </c>
      <c r="B2259">
        <v>2007</v>
      </c>
      <c r="C2259" t="s">
        <v>467</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617</v>
      </c>
      <c r="B2260">
        <v>2006</v>
      </c>
      <c r="C2260" t="s">
        <v>467</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617</v>
      </c>
      <c r="B2261">
        <v>2005</v>
      </c>
      <c r="C2261" t="s">
        <v>467</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617</v>
      </c>
      <c r="B2262">
        <v>2004</v>
      </c>
      <c r="C2262" t="s">
        <v>467</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617</v>
      </c>
      <c r="B2263">
        <v>2003</v>
      </c>
      <c r="C2263" t="s">
        <v>467</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617</v>
      </c>
      <c r="B2264">
        <v>2002</v>
      </c>
      <c r="C2264" t="s">
        <v>467</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617</v>
      </c>
      <c r="B2265">
        <v>2001</v>
      </c>
      <c r="C2265" t="s">
        <v>467</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617</v>
      </c>
      <c r="B2266">
        <v>2000</v>
      </c>
      <c r="C2266" t="s">
        <v>467</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618</v>
      </c>
      <c r="B2267">
        <v>2015</v>
      </c>
      <c r="C2267" t="s">
        <v>467</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618</v>
      </c>
      <c r="B2268">
        <v>2014</v>
      </c>
      <c r="C2268" t="s">
        <v>467</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618</v>
      </c>
      <c r="B2269">
        <v>2013</v>
      </c>
      <c r="C2269" t="s">
        <v>467</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618</v>
      </c>
      <c r="B2270">
        <v>2012</v>
      </c>
      <c r="C2270" t="s">
        <v>467</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618</v>
      </c>
      <c r="B2271">
        <v>2011</v>
      </c>
      <c r="C2271" t="s">
        <v>467</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618</v>
      </c>
      <c r="B2272">
        <v>2010</v>
      </c>
      <c r="C2272" t="s">
        <v>467</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618</v>
      </c>
      <c r="B2273">
        <v>2009</v>
      </c>
      <c r="C2273" t="s">
        <v>467</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618</v>
      </c>
      <c r="B2274">
        <v>2008</v>
      </c>
      <c r="C2274" t="s">
        <v>467</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618</v>
      </c>
      <c r="B2275">
        <v>2007</v>
      </c>
      <c r="C2275" t="s">
        <v>467</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618</v>
      </c>
      <c r="B2276">
        <v>2006</v>
      </c>
      <c r="C2276" t="s">
        <v>467</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618</v>
      </c>
      <c r="B2277">
        <v>2005</v>
      </c>
      <c r="C2277" t="s">
        <v>467</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618</v>
      </c>
      <c r="B2278">
        <v>2004</v>
      </c>
      <c r="C2278" t="s">
        <v>467</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618</v>
      </c>
      <c r="B2279">
        <v>2003</v>
      </c>
      <c r="C2279" t="s">
        <v>467</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618</v>
      </c>
      <c r="B2280">
        <v>2002</v>
      </c>
      <c r="C2280" t="s">
        <v>467</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618</v>
      </c>
      <c r="B2281">
        <v>2001</v>
      </c>
      <c r="C2281" t="s">
        <v>467</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618</v>
      </c>
      <c r="B2282">
        <v>2000</v>
      </c>
      <c r="C2282" t="s">
        <v>467</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619</v>
      </c>
      <c r="B2283">
        <v>2015</v>
      </c>
      <c r="C2283" t="s">
        <v>467</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619</v>
      </c>
      <c r="B2284">
        <v>2014</v>
      </c>
      <c r="C2284" t="s">
        <v>467</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619</v>
      </c>
      <c r="B2285">
        <v>2013</v>
      </c>
      <c r="C2285" t="s">
        <v>467</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619</v>
      </c>
      <c r="B2286">
        <v>2012</v>
      </c>
      <c r="C2286" t="s">
        <v>467</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619</v>
      </c>
      <c r="B2287">
        <v>2011</v>
      </c>
      <c r="C2287" t="s">
        <v>467</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619</v>
      </c>
      <c r="B2288">
        <v>2010</v>
      </c>
      <c r="C2288" t="s">
        <v>467</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619</v>
      </c>
      <c r="B2289">
        <v>2009</v>
      </c>
      <c r="C2289" t="s">
        <v>467</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619</v>
      </c>
      <c r="B2290">
        <v>2008</v>
      </c>
      <c r="C2290" t="s">
        <v>467</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619</v>
      </c>
      <c r="B2291">
        <v>2007</v>
      </c>
      <c r="C2291" t="s">
        <v>467</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619</v>
      </c>
      <c r="B2292">
        <v>2006</v>
      </c>
      <c r="C2292" t="s">
        <v>467</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619</v>
      </c>
      <c r="B2293">
        <v>2005</v>
      </c>
      <c r="C2293" t="s">
        <v>467</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619</v>
      </c>
      <c r="B2294">
        <v>2004</v>
      </c>
      <c r="C2294" t="s">
        <v>467</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619</v>
      </c>
      <c r="B2295">
        <v>2003</v>
      </c>
      <c r="C2295" t="s">
        <v>467</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619</v>
      </c>
      <c r="B2296">
        <v>2002</v>
      </c>
      <c r="C2296" t="s">
        <v>467</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619</v>
      </c>
      <c r="B2297">
        <v>2001</v>
      </c>
      <c r="C2297" t="s">
        <v>467</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619</v>
      </c>
      <c r="B2298">
        <v>2000</v>
      </c>
      <c r="C2298" t="s">
        <v>467</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620</v>
      </c>
      <c r="B2299">
        <v>2015</v>
      </c>
      <c r="C2299" t="s">
        <v>467</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620</v>
      </c>
      <c r="B2300">
        <v>2014</v>
      </c>
      <c r="C2300" t="s">
        <v>467</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620</v>
      </c>
      <c r="B2301">
        <v>2013</v>
      </c>
      <c r="C2301" t="s">
        <v>467</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620</v>
      </c>
      <c r="B2302">
        <v>2012</v>
      </c>
      <c r="C2302" t="s">
        <v>467</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620</v>
      </c>
      <c r="B2303">
        <v>2011</v>
      </c>
      <c r="C2303" t="s">
        <v>467</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620</v>
      </c>
      <c r="B2304">
        <v>2010</v>
      </c>
      <c r="C2304" t="s">
        <v>467</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620</v>
      </c>
      <c r="B2305">
        <v>2009</v>
      </c>
      <c r="C2305" t="s">
        <v>467</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620</v>
      </c>
      <c r="B2306">
        <v>2008</v>
      </c>
      <c r="C2306" t="s">
        <v>467</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620</v>
      </c>
      <c r="B2307">
        <v>2007</v>
      </c>
      <c r="C2307" t="s">
        <v>467</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620</v>
      </c>
      <c r="B2308">
        <v>2006</v>
      </c>
      <c r="C2308" t="s">
        <v>467</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620</v>
      </c>
      <c r="B2309">
        <v>2005</v>
      </c>
      <c r="C2309" t="s">
        <v>467</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620</v>
      </c>
      <c r="B2310">
        <v>2004</v>
      </c>
      <c r="C2310" t="s">
        <v>467</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620</v>
      </c>
      <c r="B2311">
        <v>2003</v>
      </c>
      <c r="C2311" t="s">
        <v>467</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620</v>
      </c>
      <c r="B2312">
        <v>2002</v>
      </c>
      <c r="C2312" t="s">
        <v>467</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620</v>
      </c>
      <c r="B2313">
        <v>2001</v>
      </c>
      <c r="C2313" t="s">
        <v>467</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620</v>
      </c>
      <c r="B2314">
        <v>2000</v>
      </c>
      <c r="C2314" t="s">
        <v>467</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621</v>
      </c>
      <c r="B2315">
        <v>2015</v>
      </c>
      <c r="C2315" t="s">
        <v>475</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621</v>
      </c>
      <c r="B2316">
        <v>2014</v>
      </c>
      <c r="C2316" t="s">
        <v>475</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621</v>
      </c>
      <c r="B2317">
        <v>2013</v>
      </c>
      <c r="C2317" t="s">
        <v>475</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621</v>
      </c>
      <c r="B2318">
        <v>2012</v>
      </c>
      <c r="C2318" t="s">
        <v>475</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621</v>
      </c>
      <c r="B2319">
        <v>2011</v>
      </c>
      <c r="C2319" t="s">
        <v>475</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621</v>
      </c>
      <c r="B2320">
        <v>2010</v>
      </c>
      <c r="C2320" t="s">
        <v>475</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621</v>
      </c>
      <c r="B2321">
        <v>2009</v>
      </c>
      <c r="C2321" t="s">
        <v>475</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621</v>
      </c>
      <c r="B2322">
        <v>2008</v>
      </c>
      <c r="C2322" t="s">
        <v>475</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621</v>
      </c>
      <c r="B2323">
        <v>2007</v>
      </c>
      <c r="C2323" t="s">
        <v>475</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621</v>
      </c>
      <c r="B2324">
        <v>2006</v>
      </c>
      <c r="C2324" t="s">
        <v>475</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621</v>
      </c>
      <c r="B2325">
        <v>2005</v>
      </c>
      <c r="C2325" t="s">
        <v>475</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621</v>
      </c>
      <c r="B2326">
        <v>2004</v>
      </c>
      <c r="C2326" t="s">
        <v>475</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621</v>
      </c>
      <c r="B2327">
        <v>2003</v>
      </c>
      <c r="C2327" t="s">
        <v>475</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621</v>
      </c>
      <c r="B2328">
        <v>2002</v>
      </c>
      <c r="C2328" t="s">
        <v>475</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621</v>
      </c>
      <c r="B2329">
        <v>2001</v>
      </c>
      <c r="C2329" t="s">
        <v>475</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621</v>
      </c>
      <c r="B2330">
        <v>2000</v>
      </c>
      <c r="C2330" t="s">
        <v>475</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622</v>
      </c>
      <c r="B2331">
        <v>2015</v>
      </c>
      <c r="C2331" t="s">
        <v>475</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622</v>
      </c>
      <c r="B2332">
        <v>2014</v>
      </c>
      <c r="C2332" t="s">
        <v>475</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622</v>
      </c>
      <c r="B2333">
        <v>2013</v>
      </c>
      <c r="C2333" t="s">
        <v>475</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622</v>
      </c>
      <c r="B2334">
        <v>2012</v>
      </c>
      <c r="C2334" t="s">
        <v>475</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622</v>
      </c>
      <c r="B2335">
        <v>2011</v>
      </c>
      <c r="C2335" t="s">
        <v>475</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622</v>
      </c>
      <c r="B2336">
        <v>2010</v>
      </c>
      <c r="C2336" t="s">
        <v>475</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622</v>
      </c>
      <c r="B2337">
        <v>2009</v>
      </c>
      <c r="C2337" t="s">
        <v>475</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622</v>
      </c>
      <c r="B2338">
        <v>2008</v>
      </c>
      <c r="C2338" t="s">
        <v>475</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622</v>
      </c>
      <c r="B2339">
        <v>2007</v>
      </c>
      <c r="C2339" t="s">
        <v>475</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622</v>
      </c>
      <c r="B2340">
        <v>2006</v>
      </c>
      <c r="C2340" t="s">
        <v>475</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622</v>
      </c>
      <c r="B2341">
        <v>2005</v>
      </c>
      <c r="C2341" t="s">
        <v>475</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622</v>
      </c>
      <c r="B2342">
        <v>2004</v>
      </c>
      <c r="C2342" t="s">
        <v>475</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622</v>
      </c>
      <c r="B2343">
        <v>2003</v>
      </c>
      <c r="C2343" t="s">
        <v>475</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622</v>
      </c>
      <c r="B2344">
        <v>2002</v>
      </c>
      <c r="C2344" t="s">
        <v>475</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622</v>
      </c>
      <c r="B2345">
        <v>2001</v>
      </c>
      <c r="C2345" t="s">
        <v>475</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622</v>
      </c>
      <c r="B2346">
        <v>2000</v>
      </c>
      <c r="C2346" t="s">
        <v>475</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623</v>
      </c>
      <c r="B2347">
        <v>2015</v>
      </c>
      <c r="C2347" t="s">
        <v>475</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623</v>
      </c>
      <c r="B2348">
        <v>2014</v>
      </c>
      <c r="C2348" t="s">
        <v>475</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623</v>
      </c>
      <c r="B2349">
        <v>2013</v>
      </c>
      <c r="C2349" t="s">
        <v>475</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623</v>
      </c>
      <c r="B2350">
        <v>2012</v>
      </c>
      <c r="C2350" t="s">
        <v>475</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623</v>
      </c>
      <c r="B2351">
        <v>2011</v>
      </c>
      <c r="C2351" t="s">
        <v>475</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623</v>
      </c>
      <c r="B2352">
        <v>2010</v>
      </c>
      <c r="C2352" t="s">
        <v>475</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623</v>
      </c>
      <c r="B2353">
        <v>2009</v>
      </c>
      <c r="C2353" t="s">
        <v>475</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623</v>
      </c>
      <c r="B2354">
        <v>2008</v>
      </c>
      <c r="C2354" t="s">
        <v>475</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623</v>
      </c>
      <c r="B2355">
        <v>2007</v>
      </c>
      <c r="C2355" t="s">
        <v>475</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623</v>
      </c>
      <c r="B2356">
        <v>2006</v>
      </c>
      <c r="C2356" t="s">
        <v>475</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623</v>
      </c>
      <c r="B2357">
        <v>2005</v>
      </c>
      <c r="C2357" t="s">
        <v>475</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623</v>
      </c>
      <c r="B2358">
        <v>2004</v>
      </c>
      <c r="C2358" t="s">
        <v>475</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623</v>
      </c>
      <c r="B2359">
        <v>2003</v>
      </c>
      <c r="C2359" t="s">
        <v>475</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623</v>
      </c>
      <c r="B2360">
        <v>2002</v>
      </c>
      <c r="C2360" t="s">
        <v>475</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623</v>
      </c>
      <c r="B2361">
        <v>2001</v>
      </c>
      <c r="C2361" t="s">
        <v>475</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623</v>
      </c>
      <c r="B2362">
        <v>2000</v>
      </c>
      <c r="C2362" t="s">
        <v>475</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624</v>
      </c>
      <c r="B2363">
        <v>2015</v>
      </c>
      <c r="C2363" t="s">
        <v>467</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624</v>
      </c>
      <c r="B2364">
        <v>2014</v>
      </c>
      <c r="C2364" t="s">
        <v>467</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624</v>
      </c>
      <c r="B2365">
        <v>2013</v>
      </c>
      <c r="C2365" t="s">
        <v>467</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624</v>
      </c>
      <c r="B2366">
        <v>2012</v>
      </c>
      <c r="C2366" t="s">
        <v>467</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624</v>
      </c>
      <c r="B2367">
        <v>2011</v>
      </c>
      <c r="C2367" t="s">
        <v>467</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624</v>
      </c>
      <c r="B2368">
        <v>2010</v>
      </c>
      <c r="C2368" t="s">
        <v>467</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624</v>
      </c>
      <c r="B2369">
        <v>2009</v>
      </c>
      <c r="C2369" t="s">
        <v>467</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624</v>
      </c>
      <c r="B2370">
        <v>2008</v>
      </c>
      <c r="C2370" t="s">
        <v>467</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624</v>
      </c>
      <c r="B2371">
        <v>2007</v>
      </c>
      <c r="C2371" t="s">
        <v>467</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624</v>
      </c>
      <c r="B2372">
        <v>2006</v>
      </c>
      <c r="C2372" t="s">
        <v>467</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624</v>
      </c>
      <c r="B2373">
        <v>2005</v>
      </c>
      <c r="C2373" t="s">
        <v>467</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624</v>
      </c>
      <c r="B2374">
        <v>2004</v>
      </c>
      <c r="C2374" t="s">
        <v>467</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624</v>
      </c>
      <c r="B2375">
        <v>2003</v>
      </c>
      <c r="C2375" t="s">
        <v>467</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624</v>
      </c>
      <c r="B2376">
        <v>2002</v>
      </c>
      <c r="C2376" t="s">
        <v>467</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624</v>
      </c>
      <c r="B2377">
        <v>2001</v>
      </c>
      <c r="C2377" t="s">
        <v>467</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624</v>
      </c>
      <c r="B2378">
        <v>2000</v>
      </c>
      <c r="C2378" t="s">
        <v>467</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625</v>
      </c>
      <c r="B2379">
        <v>2015</v>
      </c>
      <c r="C2379" t="s">
        <v>467</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625</v>
      </c>
      <c r="B2380">
        <v>2014</v>
      </c>
      <c r="C2380" t="s">
        <v>467</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625</v>
      </c>
      <c r="B2381">
        <v>2013</v>
      </c>
      <c r="C2381" t="s">
        <v>467</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625</v>
      </c>
      <c r="B2382">
        <v>2012</v>
      </c>
      <c r="C2382" t="s">
        <v>467</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625</v>
      </c>
      <c r="B2383">
        <v>2011</v>
      </c>
      <c r="C2383" t="s">
        <v>467</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625</v>
      </c>
      <c r="B2384">
        <v>2010</v>
      </c>
      <c r="C2384" t="s">
        <v>467</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625</v>
      </c>
      <c r="B2385">
        <v>2009</v>
      </c>
      <c r="C2385" t="s">
        <v>467</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625</v>
      </c>
      <c r="B2386">
        <v>2008</v>
      </c>
      <c r="C2386" t="s">
        <v>467</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625</v>
      </c>
      <c r="B2387">
        <v>2007</v>
      </c>
      <c r="C2387" t="s">
        <v>467</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625</v>
      </c>
      <c r="B2388">
        <v>2006</v>
      </c>
      <c r="C2388" t="s">
        <v>467</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625</v>
      </c>
      <c r="B2389">
        <v>2005</v>
      </c>
      <c r="C2389" t="s">
        <v>467</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625</v>
      </c>
      <c r="B2390">
        <v>2004</v>
      </c>
      <c r="C2390" t="s">
        <v>467</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625</v>
      </c>
      <c r="B2391">
        <v>2003</v>
      </c>
      <c r="C2391" t="s">
        <v>467</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625</v>
      </c>
      <c r="B2392">
        <v>2002</v>
      </c>
      <c r="C2392" t="s">
        <v>467</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625</v>
      </c>
      <c r="B2393">
        <v>2001</v>
      </c>
      <c r="C2393" t="s">
        <v>467</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625</v>
      </c>
      <c r="B2394">
        <v>2000</v>
      </c>
      <c r="C2394" t="s">
        <v>467</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626</v>
      </c>
      <c r="B2395">
        <v>2015</v>
      </c>
      <c r="C2395" t="s">
        <v>467</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626</v>
      </c>
      <c r="B2396">
        <v>2014</v>
      </c>
      <c r="C2396" t="s">
        <v>467</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626</v>
      </c>
      <c r="B2397">
        <v>2013</v>
      </c>
      <c r="C2397" t="s">
        <v>467</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626</v>
      </c>
      <c r="B2398">
        <v>2012</v>
      </c>
      <c r="C2398" t="s">
        <v>467</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626</v>
      </c>
      <c r="B2399">
        <v>2011</v>
      </c>
      <c r="C2399" t="s">
        <v>467</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626</v>
      </c>
      <c r="B2400">
        <v>2010</v>
      </c>
      <c r="C2400" t="s">
        <v>467</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626</v>
      </c>
      <c r="B2401">
        <v>2009</v>
      </c>
      <c r="C2401" t="s">
        <v>467</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626</v>
      </c>
      <c r="B2402">
        <v>2008</v>
      </c>
      <c r="C2402" t="s">
        <v>467</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626</v>
      </c>
      <c r="B2403">
        <v>2007</v>
      </c>
      <c r="C2403" t="s">
        <v>467</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626</v>
      </c>
      <c r="B2404">
        <v>2006</v>
      </c>
      <c r="C2404" t="s">
        <v>467</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626</v>
      </c>
      <c r="B2405">
        <v>2005</v>
      </c>
      <c r="C2405" t="s">
        <v>467</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626</v>
      </c>
      <c r="B2406">
        <v>2004</v>
      </c>
      <c r="C2406" t="s">
        <v>467</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626</v>
      </c>
      <c r="B2407">
        <v>2003</v>
      </c>
      <c r="C2407" t="s">
        <v>467</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626</v>
      </c>
      <c r="B2408">
        <v>2002</v>
      </c>
      <c r="C2408" t="s">
        <v>467</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626</v>
      </c>
      <c r="B2409">
        <v>2001</v>
      </c>
      <c r="C2409" t="s">
        <v>467</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626</v>
      </c>
      <c r="B2410">
        <v>2000</v>
      </c>
      <c r="C2410" t="s">
        <v>467</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627</v>
      </c>
      <c r="B2411">
        <v>2015</v>
      </c>
      <c r="C2411" t="s">
        <v>467</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627</v>
      </c>
      <c r="B2412">
        <v>2014</v>
      </c>
      <c r="C2412" t="s">
        <v>467</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627</v>
      </c>
      <c r="B2413">
        <v>2013</v>
      </c>
      <c r="C2413" t="s">
        <v>467</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627</v>
      </c>
      <c r="B2414">
        <v>2012</v>
      </c>
      <c r="C2414" t="s">
        <v>467</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627</v>
      </c>
      <c r="B2415">
        <v>2011</v>
      </c>
      <c r="C2415" t="s">
        <v>467</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627</v>
      </c>
      <c r="B2416">
        <v>2010</v>
      </c>
      <c r="C2416" t="s">
        <v>467</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627</v>
      </c>
      <c r="B2417">
        <v>2009</v>
      </c>
      <c r="C2417" t="s">
        <v>467</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627</v>
      </c>
      <c r="B2418">
        <v>2008</v>
      </c>
      <c r="C2418" t="s">
        <v>467</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627</v>
      </c>
      <c r="B2419">
        <v>2007</v>
      </c>
      <c r="C2419" t="s">
        <v>467</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627</v>
      </c>
      <c r="B2420">
        <v>2006</v>
      </c>
      <c r="C2420" t="s">
        <v>467</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627</v>
      </c>
      <c r="B2421">
        <v>2005</v>
      </c>
      <c r="C2421" t="s">
        <v>467</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627</v>
      </c>
      <c r="B2422">
        <v>2004</v>
      </c>
      <c r="C2422" t="s">
        <v>467</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627</v>
      </c>
      <c r="B2423">
        <v>2003</v>
      </c>
      <c r="C2423" t="s">
        <v>467</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627</v>
      </c>
      <c r="B2424">
        <v>2002</v>
      </c>
      <c r="C2424" t="s">
        <v>467</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627</v>
      </c>
      <c r="B2425">
        <v>2001</v>
      </c>
      <c r="C2425" t="s">
        <v>467</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627</v>
      </c>
      <c r="B2426">
        <v>2000</v>
      </c>
      <c r="C2426" t="s">
        <v>467</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628</v>
      </c>
      <c r="B2427">
        <v>2015</v>
      </c>
      <c r="C2427" t="s">
        <v>475</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628</v>
      </c>
      <c r="B2428">
        <v>2014</v>
      </c>
      <c r="C2428" t="s">
        <v>475</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628</v>
      </c>
      <c r="B2429">
        <v>2013</v>
      </c>
      <c r="C2429" t="s">
        <v>475</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628</v>
      </c>
      <c r="B2430">
        <v>2012</v>
      </c>
      <c r="C2430" t="s">
        <v>475</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628</v>
      </c>
      <c r="B2431">
        <v>2011</v>
      </c>
      <c r="C2431" t="s">
        <v>475</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628</v>
      </c>
      <c r="B2432">
        <v>2010</v>
      </c>
      <c r="C2432" t="s">
        <v>475</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628</v>
      </c>
      <c r="B2433">
        <v>2009</v>
      </c>
      <c r="C2433" t="s">
        <v>475</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628</v>
      </c>
      <c r="B2434">
        <v>2008</v>
      </c>
      <c r="C2434" t="s">
        <v>475</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628</v>
      </c>
      <c r="B2435">
        <v>2007</v>
      </c>
      <c r="C2435" t="s">
        <v>475</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628</v>
      </c>
      <c r="B2436">
        <v>2006</v>
      </c>
      <c r="C2436" t="s">
        <v>475</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628</v>
      </c>
      <c r="B2437">
        <v>2005</v>
      </c>
      <c r="C2437" t="s">
        <v>475</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628</v>
      </c>
      <c r="B2438">
        <v>2004</v>
      </c>
      <c r="C2438" t="s">
        <v>475</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628</v>
      </c>
      <c r="B2439">
        <v>2003</v>
      </c>
      <c r="C2439" t="s">
        <v>475</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628</v>
      </c>
      <c r="B2440">
        <v>2002</v>
      </c>
      <c r="C2440" t="s">
        <v>475</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628</v>
      </c>
      <c r="B2441">
        <v>2001</v>
      </c>
      <c r="C2441" t="s">
        <v>475</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628</v>
      </c>
      <c r="B2442">
        <v>2000</v>
      </c>
      <c r="C2442" t="s">
        <v>475</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629</v>
      </c>
      <c r="B2443">
        <v>2015</v>
      </c>
      <c r="C2443" t="s">
        <v>467</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629</v>
      </c>
      <c r="B2444">
        <v>2014</v>
      </c>
      <c r="C2444" t="s">
        <v>467</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629</v>
      </c>
      <c r="B2445">
        <v>2013</v>
      </c>
      <c r="C2445" t="s">
        <v>467</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629</v>
      </c>
      <c r="B2446">
        <v>2012</v>
      </c>
      <c r="C2446" t="s">
        <v>467</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629</v>
      </c>
      <c r="B2447">
        <v>2011</v>
      </c>
      <c r="C2447" t="s">
        <v>467</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629</v>
      </c>
      <c r="B2448">
        <v>2010</v>
      </c>
      <c r="C2448" t="s">
        <v>467</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629</v>
      </c>
      <c r="B2449">
        <v>2009</v>
      </c>
      <c r="C2449" t="s">
        <v>467</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629</v>
      </c>
      <c r="B2450">
        <v>2008</v>
      </c>
      <c r="C2450" t="s">
        <v>467</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629</v>
      </c>
      <c r="B2451">
        <v>2007</v>
      </c>
      <c r="C2451" t="s">
        <v>467</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629</v>
      </c>
      <c r="B2452">
        <v>2006</v>
      </c>
      <c r="C2452" t="s">
        <v>467</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629</v>
      </c>
      <c r="B2453">
        <v>2005</v>
      </c>
      <c r="C2453" t="s">
        <v>467</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629</v>
      </c>
      <c r="B2454">
        <v>2004</v>
      </c>
      <c r="C2454" t="s">
        <v>467</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629</v>
      </c>
      <c r="B2455">
        <v>2003</v>
      </c>
      <c r="C2455" t="s">
        <v>467</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629</v>
      </c>
      <c r="B2456">
        <v>2002</v>
      </c>
      <c r="C2456" t="s">
        <v>467</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629</v>
      </c>
      <c r="B2457">
        <v>2001</v>
      </c>
      <c r="C2457" t="s">
        <v>467</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629</v>
      </c>
      <c r="B2458">
        <v>2000</v>
      </c>
      <c r="C2458" t="s">
        <v>467</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630</v>
      </c>
      <c r="B2459">
        <v>2015</v>
      </c>
      <c r="C2459" t="s">
        <v>467</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630</v>
      </c>
      <c r="B2460">
        <v>2014</v>
      </c>
      <c r="C2460" t="s">
        <v>467</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630</v>
      </c>
      <c r="B2461">
        <v>2013</v>
      </c>
      <c r="C2461" t="s">
        <v>467</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630</v>
      </c>
      <c r="B2462">
        <v>2012</v>
      </c>
      <c r="C2462" t="s">
        <v>467</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630</v>
      </c>
      <c r="B2463">
        <v>2011</v>
      </c>
      <c r="C2463" t="s">
        <v>467</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630</v>
      </c>
      <c r="B2464">
        <v>2010</v>
      </c>
      <c r="C2464" t="s">
        <v>467</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630</v>
      </c>
      <c r="B2465">
        <v>2009</v>
      </c>
      <c r="C2465" t="s">
        <v>467</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630</v>
      </c>
      <c r="B2466">
        <v>2008</v>
      </c>
      <c r="C2466" t="s">
        <v>467</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630</v>
      </c>
      <c r="B2467">
        <v>2007</v>
      </c>
      <c r="C2467" t="s">
        <v>467</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630</v>
      </c>
      <c r="B2468">
        <v>2006</v>
      </c>
      <c r="C2468" t="s">
        <v>467</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630</v>
      </c>
      <c r="B2469">
        <v>2005</v>
      </c>
      <c r="C2469" t="s">
        <v>467</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630</v>
      </c>
      <c r="B2470">
        <v>2004</v>
      </c>
      <c r="C2470" t="s">
        <v>467</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630</v>
      </c>
      <c r="B2471">
        <v>2003</v>
      </c>
      <c r="C2471" t="s">
        <v>467</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630</v>
      </c>
      <c r="B2472">
        <v>2002</v>
      </c>
      <c r="C2472" t="s">
        <v>467</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630</v>
      </c>
      <c r="B2473">
        <v>2001</v>
      </c>
      <c r="C2473" t="s">
        <v>467</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630</v>
      </c>
      <c r="B2474">
        <v>2000</v>
      </c>
      <c r="C2474" t="s">
        <v>467</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631</v>
      </c>
      <c r="B2475">
        <v>2015</v>
      </c>
      <c r="C2475" t="s">
        <v>467</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631</v>
      </c>
      <c r="B2476">
        <v>2014</v>
      </c>
      <c r="C2476" t="s">
        <v>467</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631</v>
      </c>
      <c r="B2477">
        <v>2013</v>
      </c>
      <c r="C2477" t="s">
        <v>467</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631</v>
      </c>
      <c r="B2478">
        <v>2012</v>
      </c>
      <c r="C2478" t="s">
        <v>467</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631</v>
      </c>
      <c r="B2479">
        <v>2011</v>
      </c>
      <c r="C2479" t="s">
        <v>467</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631</v>
      </c>
      <c r="B2480">
        <v>2010</v>
      </c>
      <c r="C2480" t="s">
        <v>467</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631</v>
      </c>
      <c r="B2481">
        <v>2009</v>
      </c>
      <c r="C2481" t="s">
        <v>467</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631</v>
      </c>
      <c r="B2482">
        <v>2008</v>
      </c>
      <c r="C2482" t="s">
        <v>467</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631</v>
      </c>
      <c r="B2483">
        <v>2007</v>
      </c>
      <c r="C2483" t="s">
        <v>467</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631</v>
      </c>
      <c r="B2484">
        <v>2006</v>
      </c>
      <c r="C2484" t="s">
        <v>467</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631</v>
      </c>
      <c r="B2485">
        <v>2005</v>
      </c>
      <c r="C2485" t="s">
        <v>467</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631</v>
      </c>
      <c r="B2486">
        <v>2004</v>
      </c>
      <c r="C2486" t="s">
        <v>467</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631</v>
      </c>
      <c r="B2487">
        <v>2003</v>
      </c>
      <c r="C2487" t="s">
        <v>467</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631</v>
      </c>
      <c r="B2488">
        <v>2002</v>
      </c>
      <c r="C2488" t="s">
        <v>467</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631</v>
      </c>
      <c r="B2489">
        <v>2001</v>
      </c>
      <c r="C2489" t="s">
        <v>467</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631</v>
      </c>
      <c r="B2490">
        <v>2000</v>
      </c>
      <c r="C2490" t="s">
        <v>467</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632</v>
      </c>
      <c r="B2491">
        <v>2015</v>
      </c>
      <c r="C2491" t="s">
        <v>467</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632</v>
      </c>
      <c r="B2492">
        <v>2014</v>
      </c>
      <c r="C2492" t="s">
        <v>467</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632</v>
      </c>
      <c r="B2493">
        <v>2013</v>
      </c>
      <c r="C2493" t="s">
        <v>467</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632</v>
      </c>
      <c r="B2494">
        <v>2012</v>
      </c>
      <c r="C2494" t="s">
        <v>467</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632</v>
      </c>
      <c r="B2495">
        <v>2011</v>
      </c>
      <c r="C2495" t="s">
        <v>467</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632</v>
      </c>
      <c r="B2496">
        <v>2010</v>
      </c>
      <c r="C2496" t="s">
        <v>467</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632</v>
      </c>
      <c r="B2497">
        <v>2009</v>
      </c>
      <c r="C2497" t="s">
        <v>467</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632</v>
      </c>
      <c r="B2498">
        <v>2008</v>
      </c>
      <c r="C2498" t="s">
        <v>467</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632</v>
      </c>
      <c r="B2499">
        <v>2007</v>
      </c>
      <c r="C2499" t="s">
        <v>467</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632</v>
      </c>
      <c r="B2500">
        <v>2006</v>
      </c>
      <c r="C2500" t="s">
        <v>467</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632</v>
      </c>
      <c r="B2501">
        <v>2005</v>
      </c>
      <c r="C2501" t="s">
        <v>467</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632</v>
      </c>
      <c r="B2502">
        <v>2004</v>
      </c>
      <c r="C2502" t="s">
        <v>467</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632</v>
      </c>
      <c r="B2503">
        <v>2003</v>
      </c>
      <c r="C2503" t="s">
        <v>467</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632</v>
      </c>
      <c r="B2504">
        <v>2002</v>
      </c>
      <c r="C2504" t="s">
        <v>467</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632</v>
      </c>
      <c r="B2505">
        <v>2001</v>
      </c>
      <c r="C2505" t="s">
        <v>467</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632</v>
      </c>
      <c r="B2506">
        <v>2000</v>
      </c>
      <c r="C2506" t="s">
        <v>467</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633</v>
      </c>
      <c r="B2507">
        <v>2015</v>
      </c>
      <c r="C2507" t="s">
        <v>475</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633</v>
      </c>
      <c r="B2508">
        <v>2014</v>
      </c>
      <c r="C2508" t="s">
        <v>475</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633</v>
      </c>
      <c r="B2509">
        <v>2013</v>
      </c>
      <c r="C2509" t="s">
        <v>475</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633</v>
      </c>
      <c r="B2510">
        <v>2012</v>
      </c>
      <c r="C2510" t="s">
        <v>475</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633</v>
      </c>
      <c r="B2511">
        <v>2011</v>
      </c>
      <c r="C2511" t="s">
        <v>475</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633</v>
      </c>
      <c r="B2512">
        <v>2010</v>
      </c>
      <c r="C2512" t="s">
        <v>475</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633</v>
      </c>
      <c r="B2513">
        <v>2009</v>
      </c>
      <c r="C2513" t="s">
        <v>475</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633</v>
      </c>
      <c r="B2514">
        <v>2008</v>
      </c>
      <c r="C2514" t="s">
        <v>475</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633</v>
      </c>
      <c r="B2515">
        <v>2007</v>
      </c>
      <c r="C2515" t="s">
        <v>475</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633</v>
      </c>
      <c r="B2516">
        <v>2006</v>
      </c>
      <c r="C2516" t="s">
        <v>475</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633</v>
      </c>
      <c r="B2517">
        <v>2005</v>
      </c>
      <c r="C2517" t="s">
        <v>475</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633</v>
      </c>
      <c r="B2518">
        <v>2004</v>
      </c>
      <c r="C2518" t="s">
        <v>475</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633</v>
      </c>
      <c r="B2519">
        <v>2003</v>
      </c>
      <c r="C2519" t="s">
        <v>475</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633</v>
      </c>
      <c r="B2520">
        <v>2002</v>
      </c>
      <c r="C2520" t="s">
        <v>475</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633</v>
      </c>
      <c r="B2521">
        <v>2001</v>
      </c>
      <c r="C2521" t="s">
        <v>475</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633</v>
      </c>
      <c r="B2522">
        <v>2000</v>
      </c>
      <c r="C2522" t="s">
        <v>475</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634</v>
      </c>
      <c r="B2523">
        <v>2015</v>
      </c>
      <c r="C2523" t="s">
        <v>475</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634</v>
      </c>
      <c r="B2524">
        <v>2014</v>
      </c>
      <c r="C2524" t="s">
        <v>475</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634</v>
      </c>
      <c r="B2525">
        <v>2013</v>
      </c>
      <c r="C2525" t="s">
        <v>475</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634</v>
      </c>
      <c r="B2526">
        <v>2012</v>
      </c>
      <c r="C2526" t="s">
        <v>475</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634</v>
      </c>
      <c r="B2527">
        <v>2011</v>
      </c>
      <c r="C2527" t="s">
        <v>475</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634</v>
      </c>
      <c r="B2528">
        <v>2010</v>
      </c>
      <c r="C2528" t="s">
        <v>475</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634</v>
      </c>
      <c r="B2529">
        <v>2009</v>
      </c>
      <c r="C2529" t="s">
        <v>475</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634</v>
      </c>
      <c r="B2530">
        <v>2008</v>
      </c>
      <c r="C2530" t="s">
        <v>475</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634</v>
      </c>
      <c r="B2531">
        <v>2007</v>
      </c>
      <c r="C2531" t="s">
        <v>475</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634</v>
      </c>
      <c r="B2532">
        <v>2006</v>
      </c>
      <c r="C2532" t="s">
        <v>475</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634</v>
      </c>
      <c r="B2533">
        <v>2005</v>
      </c>
      <c r="C2533" t="s">
        <v>475</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634</v>
      </c>
      <c r="B2534">
        <v>2004</v>
      </c>
      <c r="C2534" t="s">
        <v>475</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634</v>
      </c>
      <c r="B2535">
        <v>2003</v>
      </c>
      <c r="C2535" t="s">
        <v>475</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634</v>
      </c>
      <c r="B2536">
        <v>2002</v>
      </c>
      <c r="C2536" t="s">
        <v>475</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634</v>
      </c>
      <c r="B2537">
        <v>2001</v>
      </c>
      <c r="C2537" t="s">
        <v>475</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634</v>
      </c>
      <c r="B2538">
        <v>2000</v>
      </c>
      <c r="C2538" t="s">
        <v>475</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635</v>
      </c>
      <c r="B2539">
        <v>2015</v>
      </c>
      <c r="C2539" t="s">
        <v>467</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635</v>
      </c>
      <c r="B2540">
        <v>2014</v>
      </c>
      <c r="C2540" t="s">
        <v>467</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635</v>
      </c>
      <c r="B2541">
        <v>2013</v>
      </c>
      <c r="C2541" t="s">
        <v>467</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635</v>
      </c>
      <c r="B2542">
        <v>2012</v>
      </c>
      <c r="C2542" t="s">
        <v>467</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635</v>
      </c>
      <c r="B2543">
        <v>2011</v>
      </c>
      <c r="C2543" t="s">
        <v>467</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635</v>
      </c>
      <c r="B2544">
        <v>2010</v>
      </c>
      <c r="C2544" t="s">
        <v>467</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635</v>
      </c>
      <c r="B2545">
        <v>2009</v>
      </c>
      <c r="C2545" t="s">
        <v>467</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635</v>
      </c>
      <c r="B2546">
        <v>2008</v>
      </c>
      <c r="C2546" t="s">
        <v>467</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635</v>
      </c>
      <c r="B2547">
        <v>2007</v>
      </c>
      <c r="C2547" t="s">
        <v>467</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635</v>
      </c>
      <c r="B2548">
        <v>2006</v>
      </c>
      <c r="C2548" t="s">
        <v>467</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635</v>
      </c>
      <c r="B2549">
        <v>2005</v>
      </c>
      <c r="C2549" t="s">
        <v>467</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635</v>
      </c>
      <c r="B2550">
        <v>2004</v>
      </c>
      <c r="C2550" t="s">
        <v>467</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635</v>
      </c>
      <c r="B2551">
        <v>2003</v>
      </c>
      <c r="C2551" t="s">
        <v>467</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635</v>
      </c>
      <c r="B2552">
        <v>2002</v>
      </c>
      <c r="C2552" t="s">
        <v>467</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635</v>
      </c>
      <c r="B2553">
        <v>2001</v>
      </c>
      <c r="C2553" t="s">
        <v>467</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635</v>
      </c>
      <c r="B2554">
        <v>2000</v>
      </c>
      <c r="C2554" t="s">
        <v>467</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636</v>
      </c>
      <c r="B2555">
        <v>2015</v>
      </c>
      <c r="C2555" t="s">
        <v>467</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636</v>
      </c>
      <c r="B2556">
        <v>2014</v>
      </c>
      <c r="C2556" t="s">
        <v>467</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636</v>
      </c>
      <c r="B2557">
        <v>2013</v>
      </c>
      <c r="C2557" t="s">
        <v>467</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636</v>
      </c>
      <c r="B2558">
        <v>2012</v>
      </c>
      <c r="C2558" t="s">
        <v>467</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636</v>
      </c>
      <c r="B2559">
        <v>2011</v>
      </c>
      <c r="C2559" t="s">
        <v>467</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636</v>
      </c>
      <c r="B2560">
        <v>2010</v>
      </c>
      <c r="C2560" t="s">
        <v>467</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636</v>
      </c>
      <c r="B2561">
        <v>2009</v>
      </c>
      <c r="C2561" t="s">
        <v>467</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636</v>
      </c>
      <c r="B2562">
        <v>2008</v>
      </c>
      <c r="C2562" t="s">
        <v>467</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636</v>
      </c>
      <c r="B2563">
        <v>2007</v>
      </c>
      <c r="C2563" t="s">
        <v>467</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636</v>
      </c>
      <c r="B2564">
        <v>2006</v>
      </c>
      <c r="C2564" t="s">
        <v>467</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636</v>
      </c>
      <c r="B2565">
        <v>2005</v>
      </c>
      <c r="C2565" t="s">
        <v>467</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636</v>
      </c>
      <c r="B2566">
        <v>2004</v>
      </c>
      <c r="C2566" t="s">
        <v>467</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636</v>
      </c>
      <c r="B2567">
        <v>2003</v>
      </c>
      <c r="C2567" t="s">
        <v>467</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636</v>
      </c>
      <c r="B2568">
        <v>2002</v>
      </c>
      <c r="C2568" t="s">
        <v>467</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636</v>
      </c>
      <c r="B2569">
        <v>2001</v>
      </c>
      <c r="C2569" t="s">
        <v>467</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636</v>
      </c>
      <c r="B2570">
        <v>2000</v>
      </c>
      <c r="C2570" t="s">
        <v>467</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637</v>
      </c>
      <c r="B2571">
        <v>2015</v>
      </c>
      <c r="C2571" t="s">
        <v>467</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637</v>
      </c>
      <c r="B2572">
        <v>2014</v>
      </c>
      <c r="C2572" t="s">
        <v>467</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637</v>
      </c>
      <c r="B2573">
        <v>2013</v>
      </c>
      <c r="C2573" t="s">
        <v>467</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637</v>
      </c>
      <c r="B2574">
        <v>2012</v>
      </c>
      <c r="C2574" t="s">
        <v>467</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637</v>
      </c>
      <c r="B2575">
        <v>2011</v>
      </c>
      <c r="C2575" t="s">
        <v>467</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637</v>
      </c>
      <c r="B2576">
        <v>2010</v>
      </c>
      <c r="C2576" t="s">
        <v>467</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637</v>
      </c>
      <c r="B2577">
        <v>2009</v>
      </c>
      <c r="C2577" t="s">
        <v>467</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637</v>
      </c>
      <c r="B2578">
        <v>2008</v>
      </c>
      <c r="C2578" t="s">
        <v>467</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637</v>
      </c>
      <c r="B2579">
        <v>2007</v>
      </c>
      <c r="C2579" t="s">
        <v>467</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637</v>
      </c>
      <c r="B2580">
        <v>2006</v>
      </c>
      <c r="C2580" t="s">
        <v>467</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637</v>
      </c>
      <c r="B2581">
        <v>2005</v>
      </c>
      <c r="C2581" t="s">
        <v>467</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637</v>
      </c>
      <c r="B2582">
        <v>2004</v>
      </c>
      <c r="C2582" t="s">
        <v>467</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637</v>
      </c>
      <c r="B2583">
        <v>2003</v>
      </c>
      <c r="C2583" t="s">
        <v>467</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637</v>
      </c>
      <c r="B2584">
        <v>2002</v>
      </c>
      <c r="C2584" t="s">
        <v>467</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637</v>
      </c>
      <c r="B2585">
        <v>2001</v>
      </c>
      <c r="C2585" t="s">
        <v>467</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637</v>
      </c>
      <c r="B2586">
        <v>2000</v>
      </c>
      <c r="C2586" t="s">
        <v>467</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638</v>
      </c>
      <c r="B2587">
        <v>2015</v>
      </c>
      <c r="C2587" t="s">
        <v>467</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638</v>
      </c>
      <c r="B2588">
        <v>2014</v>
      </c>
      <c r="C2588" t="s">
        <v>467</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638</v>
      </c>
      <c r="B2589">
        <v>2013</v>
      </c>
      <c r="C2589" t="s">
        <v>467</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638</v>
      </c>
      <c r="B2590">
        <v>2012</v>
      </c>
      <c r="C2590" t="s">
        <v>467</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638</v>
      </c>
      <c r="B2591">
        <v>2011</v>
      </c>
      <c r="C2591" t="s">
        <v>467</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638</v>
      </c>
      <c r="B2592">
        <v>2010</v>
      </c>
      <c r="C2592" t="s">
        <v>467</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638</v>
      </c>
      <c r="B2593">
        <v>2009</v>
      </c>
      <c r="C2593" t="s">
        <v>467</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638</v>
      </c>
      <c r="B2594">
        <v>2008</v>
      </c>
      <c r="C2594" t="s">
        <v>467</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638</v>
      </c>
      <c r="B2595">
        <v>2007</v>
      </c>
      <c r="C2595" t="s">
        <v>467</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638</v>
      </c>
      <c r="B2596">
        <v>2006</v>
      </c>
      <c r="C2596" t="s">
        <v>467</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638</v>
      </c>
      <c r="B2597">
        <v>2005</v>
      </c>
      <c r="C2597" t="s">
        <v>467</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638</v>
      </c>
      <c r="B2598">
        <v>2004</v>
      </c>
      <c r="C2598" t="s">
        <v>467</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638</v>
      </c>
      <c r="B2599">
        <v>2003</v>
      </c>
      <c r="C2599" t="s">
        <v>467</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638</v>
      </c>
      <c r="B2600">
        <v>2002</v>
      </c>
      <c r="C2600" t="s">
        <v>467</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638</v>
      </c>
      <c r="B2601">
        <v>2001</v>
      </c>
      <c r="C2601" t="s">
        <v>467</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638</v>
      </c>
      <c r="B2602">
        <v>2000</v>
      </c>
      <c r="C2602" t="s">
        <v>467</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639</v>
      </c>
      <c r="B2603">
        <v>2015</v>
      </c>
      <c r="C2603" t="s">
        <v>467</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639</v>
      </c>
      <c r="B2604">
        <v>2014</v>
      </c>
      <c r="C2604" t="s">
        <v>467</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639</v>
      </c>
      <c r="B2605">
        <v>2013</v>
      </c>
      <c r="C2605" t="s">
        <v>467</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639</v>
      </c>
      <c r="B2606">
        <v>2012</v>
      </c>
      <c r="C2606" t="s">
        <v>467</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639</v>
      </c>
      <c r="B2607">
        <v>2011</v>
      </c>
      <c r="C2607" t="s">
        <v>467</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639</v>
      </c>
      <c r="B2608">
        <v>2010</v>
      </c>
      <c r="C2608" t="s">
        <v>467</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639</v>
      </c>
      <c r="B2609">
        <v>2009</v>
      </c>
      <c r="C2609" t="s">
        <v>467</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639</v>
      </c>
      <c r="B2610">
        <v>2008</v>
      </c>
      <c r="C2610" t="s">
        <v>467</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639</v>
      </c>
      <c r="B2611">
        <v>2007</v>
      </c>
      <c r="C2611" t="s">
        <v>467</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639</v>
      </c>
      <c r="B2612">
        <v>2006</v>
      </c>
      <c r="C2612" t="s">
        <v>467</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639</v>
      </c>
      <c r="B2613">
        <v>2005</v>
      </c>
      <c r="C2613" t="s">
        <v>467</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639</v>
      </c>
      <c r="B2614">
        <v>2004</v>
      </c>
      <c r="C2614" t="s">
        <v>467</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639</v>
      </c>
      <c r="B2615">
        <v>2003</v>
      </c>
      <c r="C2615" t="s">
        <v>467</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639</v>
      </c>
      <c r="B2616">
        <v>2002</v>
      </c>
      <c r="C2616" t="s">
        <v>467</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639</v>
      </c>
      <c r="B2617">
        <v>2001</v>
      </c>
      <c r="C2617" t="s">
        <v>467</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639</v>
      </c>
      <c r="B2618">
        <v>2000</v>
      </c>
      <c r="C2618" t="s">
        <v>467</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640</v>
      </c>
      <c r="B2619">
        <v>2015</v>
      </c>
      <c r="C2619" t="s">
        <v>467</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640</v>
      </c>
      <c r="B2620">
        <v>2014</v>
      </c>
      <c r="C2620" t="s">
        <v>467</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640</v>
      </c>
      <c r="B2621">
        <v>2013</v>
      </c>
      <c r="C2621" t="s">
        <v>467</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640</v>
      </c>
      <c r="B2622">
        <v>2012</v>
      </c>
      <c r="C2622" t="s">
        <v>467</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640</v>
      </c>
      <c r="B2623">
        <v>2011</v>
      </c>
      <c r="C2623" t="s">
        <v>467</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640</v>
      </c>
      <c r="B2624">
        <v>2010</v>
      </c>
      <c r="C2624" t="s">
        <v>467</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640</v>
      </c>
      <c r="B2625">
        <v>2009</v>
      </c>
      <c r="C2625" t="s">
        <v>467</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640</v>
      </c>
      <c r="B2626">
        <v>2008</v>
      </c>
      <c r="C2626" t="s">
        <v>467</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640</v>
      </c>
      <c r="B2627">
        <v>2007</v>
      </c>
      <c r="C2627" t="s">
        <v>467</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640</v>
      </c>
      <c r="B2628">
        <v>2006</v>
      </c>
      <c r="C2628" t="s">
        <v>467</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640</v>
      </c>
      <c r="B2629">
        <v>2005</v>
      </c>
      <c r="C2629" t="s">
        <v>467</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640</v>
      </c>
      <c r="B2630">
        <v>2004</v>
      </c>
      <c r="C2630" t="s">
        <v>467</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640</v>
      </c>
      <c r="B2631">
        <v>2003</v>
      </c>
      <c r="C2631" t="s">
        <v>467</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640</v>
      </c>
      <c r="B2632">
        <v>2002</v>
      </c>
      <c r="C2632" t="s">
        <v>467</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640</v>
      </c>
      <c r="B2633">
        <v>2001</v>
      </c>
      <c r="C2633" t="s">
        <v>467</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640</v>
      </c>
      <c r="B2634">
        <v>2000</v>
      </c>
      <c r="C2634" t="s">
        <v>467</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641</v>
      </c>
      <c r="B2635">
        <v>2015</v>
      </c>
      <c r="C2635" t="s">
        <v>467</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641</v>
      </c>
      <c r="B2636">
        <v>2014</v>
      </c>
      <c r="C2636" t="s">
        <v>467</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641</v>
      </c>
      <c r="B2637">
        <v>2013</v>
      </c>
      <c r="C2637" t="s">
        <v>467</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641</v>
      </c>
      <c r="B2638">
        <v>2012</v>
      </c>
      <c r="C2638" t="s">
        <v>467</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641</v>
      </c>
      <c r="B2639">
        <v>2011</v>
      </c>
      <c r="C2639" t="s">
        <v>467</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641</v>
      </c>
      <c r="B2640">
        <v>2010</v>
      </c>
      <c r="C2640" t="s">
        <v>467</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641</v>
      </c>
      <c r="B2641">
        <v>2009</v>
      </c>
      <c r="C2641" t="s">
        <v>467</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641</v>
      </c>
      <c r="B2642">
        <v>2008</v>
      </c>
      <c r="C2642" t="s">
        <v>467</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641</v>
      </c>
      <c r="B2643">
        <v>2007</v>
      </c>
      <c r="C2643" t="s">
        <v>467</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641</v>
      </c>
      <c r="B2644">
        <v>2006</v>
      </c>
      <c r="C2644" t="s">
        <v>467</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641</v>
      </c>
      <c r="B2645">
        <v>2005</v>
      </c>
      <c r="C2645" t="s">
        <v>467</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641</v>
      </c>
      <c r="B2646">
        <v>2004</v>
      </c>
      <c r="C2646" t="s">
        <v>467</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641</v>
      </c>
      <c r="B2647">
        <v>2003</v>
      </c>
      <c r="C2647" t="s">
        <v>467</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641</v>
      </c>
      <c r="B2648">
        <v>2002</v>
      </c>
      <c r="C2648" t="s">
        <v>467</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641</v>
      </c>
      <c r="B2649">
        <v>2001</v>
      </c>
      <c r="C2649" t="s">
        <v>467</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641</v>
      </c>
      <c r="B2650">
        <v>2000</v>
      </c>
      <c r="C2650" t="s">
        <v>467</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642</v>
      </c>
      <c r="B2651">
        <v>2015</v>
      </c>
      <c r="C2651" t="s">
        <v>467</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642</v>
      </c>
      <c r="B2652">
        <v>2014</v>
      </c>
      <c r="C2652" t="s">
        <v>467</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642</v>
      </c>
      <c r="B2653">
        <v>2013</v>
      </c>
      <c r="C2653" t="s">
        <v>467</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642</v>
      </c>
      <c r="B2654">
        <v>2012</v>
      </c>
      <c r="C2654" t="s">
        <v>467</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642</v>
      </c>
      <c r="B2655">
        <v>2011</v>
      </c>
      <c r="C2655" t="s">
        <v>467</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642</v>
      </c>
      <c r="B2656">
        <v>2010</v>
      </c>
      <c r="C2656" t="s">
        <v>467</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642</v>
      </c>
      <c r="B2657">
        <v>2009</v>
      </c>
      <c r="C2657" t="s">
        <v>467</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642</v>
      </c>
      <c r="B2658">
        <v>2008</v>
      </c>
      <c r="C2658" t="s">
        <v>467</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642</v>
      </c>
      <c r="B2659">
        <v>2007</v>
      </c>
      <c r="C2659" t="s">
        <v>467</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642</v>
      </c>
      <c r="B2660">
        <v>2006</v>
      </c>
      <c r="C2660" t="s">
        <v>467</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642</v>
      </c>
      <c r="B2661">
        <v>2005</v>
      </c>
      <c r="C2661" t="s">
        <v>467</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642</v>
      </c>
      <c r="B2662">
        <v>2004</v>
      </c>
      <c r="C2662" t="s">
        <v>467</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642</v>
      </c>
      <c r="B2663">
        <v>2003</v>
      </c>
      <c r="C2663" t="s">
        <v>467</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642</v>
      </c>
      <c r="B2664">
        <v>2002</v>
      </c>
      <c r="C2664" t="s">
        <v>467</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642</v>
      </c>
      <c r="B2665">
        <v>2001</v>
      </c>
      <c r="C2665" t="s">
        <v>467</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642</v>
      </c>
      <c r="B2666">
        <v>2000</v>
      </c>
      <c r="C2666" t="s">
        <v>467</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643</v>
      </c>
      <c r="B2667">
        <v>2015</v>
      </c>
      <c r="C2667" t="s">
        <v>467</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643</v>
      </c>
      <c r="B2668">
        <v>2014</v>
      </c>
      <c r="C2668" t="s">
        <v>467</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643</v>
      </c>
      <c r="B2669">
        <v>2013</v>
      </c>
      <c r="C2669" t="s">
        <v>467</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643</v>
      </c>
      <c r="B2670">
        <v>2012</v>
      </c>
      <c r="C2670" t="s">
        <v>467</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643</v>
      </c>
      <c r="B2671">
        <v>2011</v>
      </c>
      <c r="C2671" t="s">
        <v>467</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643</v>
      </c>
      <c r="B2672">
        <v>2010</v>
      </c>
      <c r="C2672" t="s">
        <v>467</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643</v>
      </c>
      <c r="B2673">
        <v>2009</v>
      </c>
      <c r="C2673" t="s">
        <v>467</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643</v>
      </c>
      <c r="B2674">
        <v>2008</v>
      </c>
      <c r="C2674" t="s">
        <v>467</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643</v>
      </c>
      <c r="B2675">
        <v>2007</v>
      </c>
      <c r="C2675" t="s">
        <v>467</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643</v>
      </c>
      <c r="B2676">
        <v>2006</v>
      </c>
      <c r="C2676" t="s">
        <v>467</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643</v>
      </c>
      <c r="B2677">
        <v>2005</v>
      </c>
      <c r="C2677" t="s">
        <v>467</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643</v>
      </c>
      <c r="B2678">
        <v>2004</v>
      </c>
      <c r="C2678" t="s">
        <v>467</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643</v>
      </c>
      <c r="B2679">
        <v>2003</v>
      </c>
      <c r="C2679" t="s">
        <v>467</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643</v>
      </c>
      <c r="B2680">
        <v>2002</v>
      </c>
      <c r="C2680" t="s">
        <v>467</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643</v>
      </c>
      <c r="B2681">
        <v>2001</v>
      </c>
      <c r="C2681" t="s">
        <v>467</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643</v>
      </c>
      <c r="B2682">
        <v>2000</v>
      </c>
      <c r="C2682" t="s">
        <v>467</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644</v>
      </c>
      <c r="B2683">
        <v>2015</v>
      </c>
      <c r="C2683" t="s">
        <v>467</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644</v>
      </c>
      <c r="B2684">
        <v>2014</v>
      </c>
      <c r="C2684" t="s">
        <v>467</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644</v>
      </c>
      <c r="B2685">
        <v>2013</v>
      </c>
      <c r="C2685" t="s">
        <v>467</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644</v>
      </c>
      <c r="B2686">
        <v>2012</v>
      </c>
      <c r="C2686" t="s">
        <v>467</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644</v>
      </c>
      <c r="B2687">
        <v>2011</v>
      </c>
      <c r="C2687" t="s">
        <v>467</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644</v>
      </c>
      <c r="B2688">
        <v>2010</v>
      </c>
      <c r="C2688" t="s">
        <v>467</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644</v>
      </c>
      <c r="B2689">
        <v>2009</v>
      </c>
      <c r="C2689" t="s">
        <v>467</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644</v>
      </c>
      <c r="B2690">
        <v>2008</v>
      </c>
      <c r="C2690" t="s">
        <v>467</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644</v>
      </c>
      <c r="B2691">
        <v>2007</v>
      </c>
      <c r="C2691" t="s">
        <v>467</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644</v>
      </c>
      <c r="B2692">
        <v>2006</v>
      </c>
      <c r="C2692" t="s">
        <v>467</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644</v>
      </c>
      <c r="B2693">
        <v>2005</v>
      </c>
      <c r="C2693" t="s">
        <v>467</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644</v>
      </c>
      <c r="B2694">
        <v>2004</v>
      </c>
      <c r="C2694" t="s">
        <v>467</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644</v>
      </c>
      <c r="B2695">
        <v>2003</v>
      </c>
      <c r="C2695" t="s">
        <v>467</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644</v>
      </c>
      <c r="B2696">
        <v>2002</v>
      </c>
      <c r="C2696" t="s">
        <v>467</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644</v>
      </c>
      <c r="B2697">
        <v>2001</v>
      </c>
      <c r="C2697" t="s">
        <v>467</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644</v>
      </c>
      <c r="B2698">
        <v>2000</v>
      </c>
      <c r="C2698" t="s">
        <v>467</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645</v>
      </c>
      <c r="B2699">
        <v>2015</v>
      </c>
      <c r="C2699" t="s">
        <v>467</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645</v>
      </c>
      <c r="B2700">
        <v>2014</v>
      </c>
      <c r="C2700" t="s">
        <v>467</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645</v>
      </c>
      <c r="B2701">
        <v>2013</v>
      </c>
      <c r="C2701" t="s">
        <v>467</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645</v>
      </c>
      <c r="B2702">
        <v>2012</v>
      </c>
      <c r="C2702" t="s">
        <v>467</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645</v>
      </c>
      <c r="B2703">
        <v>2011</v>
      </c>
      <c r="C2703" t="s">
        <v>467</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645</v>
      </c>
      <c r="B2704">
        <v>2010</v>
      </c>
      <c r="C2704" t="s">
        <v>467</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645</v>
      </c>
      <c r="B2705">
        <v>2009</v>
      </c>
      <c r="C2705" t="s">
        <v>467</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645</v>
      </c>
      <c r="B2706">
        <v>2008</v>
      </c>
      <c r="C2706" t="s">
        <v>467</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645</v>
      </c>
      <c r="B2707">
        <v>2007</v>
      </c>
      <c r="C2707" t="s">
        <v>467</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645</v>
      </c>
      <c r="B2708">
        <v>2006</v>
      </c>
      <c r="C2708" t="s">
        <v>467</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645</v>
      </c>
      <c r="B2709">
        <v>2005</v>
      </c>
      <c r="C2709" t="s">
        <v>467</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645</v>
      </c>
      <c r="B2710">
        <v>2004</v>
      </c>
      <c r="C2710" t="s">
        <v>467</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645</v>
      </c>
      <c r="B2711">
        <v>2003</v>
      </c>
      <c r="C2711" t="s">
        <v>467</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645</v>
      </c>
      <c r="B2712">
        <v>2002</v>
      </c>
      <c r="C2712" t="s">
        <v>467</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645</v>
      </c>
      <c r="B2713">
        <v>2001</v>
      </c>
      <c r="C2713" t="s">
        <v>467</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645</v>
      </c>
      <c r="B2714">
        <v>2000</v>
      </c>
      <c r="C2714" t="s">
        <v>467</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646</v>
      </c>
      <c r="B2715">
        <v>2013</v>
      </c>
      <c r="C2715" t="s">
        <v>467</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647</v>
      </c>
      <c r="B2716">
        <v>2015</v>
      </c>
      <c r="C2716" t="s">
        <v>467</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647</v>
      </c>
      <c r="B2717">
        <v>2014</v>
      </c>
      <c r="C2717" t="s">
        <v>467</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647</v>
      </c>
      <c r="B2718">
        <v>2013</v>
      </c>
      <c r="C2718" t="s">
        <v>467</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647</v>
      </c>
      <c r="B2719">
        <v>2012</v>
      </c>
      <c r="C2719" t="s">
        <v>467</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647</v>
      </c>
      <c r="B2720">
        <v>2011</v>
      </c>
      <c r="C2720" t="s">
        <v>467</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647</v>
      </c>
      <c r="B2721">
        <v>2010</v>
      </c>
      <c r="C2721" t="s">
        <v>467</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647</v>
      </c>
      <c r="B2722">
        <v>2009</v>
      </c>
      <c r="C2722" t="s">
        <v>467</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647</v>
      </c>
      <c r="B2723">
        <v>2008</v>
      </c>
      <c r="C2723" t="s">
        <v>467</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647</v>
      </c>
      <c r="B2724">
        <v>2007</v>
      </c>
      <c r="C2724" t="s">
        <v>467</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647</v>
      </c>
      <c r="B2725">
        <v>2006</v>
      </c>
      <c r="C2725" t="s">
        <v>467</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647</v>
      </c>
      <c r="B2726">
        <v>2005</v>
      </c>
      <c r="C2726" t="s">
        <v>467</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647</v>
      </c>
      <c r="B2727">
        <v>2004</v>
      </c>
      <c r="C2727" t="s">
        <v>467</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647</v>
      </c>
      <c r="B2728">
        <v>2003</v>
      </c>
      <c r="C2728" t="s">
        <v>467</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647</v>
      </c>
      <c r="B2729">
        <v>2002</v>
      </c>
      <c r="C2729" t="s">
        <v>467</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647</v>
      </c>
      <c r="B2730">
        <v>2001</v>
      </c>
      <c r="C2730" t="s">
        <v>467</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647</v>
      </c>
      <c r="B2731">
        <v>2000</v>
      </c>
      <c r="C2731" t="s">
        <v>467</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648</v>
      </c>
      <c r="B2732">
        <v>2015</v>
      </c>
      <c r="C2732" t="s">
        <v>467</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648</v>
      </c>
      <c r="B2733">
        <v>2014</v>
      </c>
      <c r="C2733" t="s">
        <v>467</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648</v>
      </c>
      <c r="B2734">
        <v>2013</v>
      </c>
      <c r="C2734" t="s">
        <v>467</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648</v>
      </c>
      <c r="B2735">
        <v>2012</v>
      </c>
      <c r="C2735" t="s">
        <v>467</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648</v>
      </c>
      <c r="B2736">
        <v>2011</v>
      </c>
      <c r="C2736" t="s">
        <v>467</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648</v>
      </c>
      <c r="B2737">
        <v>2010</v>
      </c>
      <c r="C2737" t="s">
        <v>467</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648</v>
      </c>
      <c r="B2738">
        <v>2009</v>
      </c>
      <c r="C2738" t="s">
        <v>467</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648</v>
      </c>
      <c r="B2739">
        <v>2008</v>
      </c>
      <c r="C2739" t="s">
        <v>467</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648</v>
      </c>
      <c r="B2740">
        <v>2007</v>
      </c>
      <c r="C2740" t="s">
        <v>467</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648</v>
      </c>
      <c r="B2741">
        <v>2006</v>
      </c>
      <c r="C2741" t="s">
        <v>467</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648</v>
      </c>
      <c r="B2742">
        <v>2005</v>
      </c>
      <c r="C2742" t="s">
        <v>467</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648</v>
      </c>
      <c r="B2743">
        <v>2004</v>
      </c>
      <c r="C2743" t="s">
        <v>467</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648</v>
      </c>
      <c r="B2744">
        <v>2003</v>
      </c>
      <c r="C2744" t="s">
        <v>467</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648</v>
      </c>
      <c r="B2745">
        <v>2002</v>
      </c>
      <c r="C2745" t="s">
        <v>467</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648</v>
      </c>
      <c r="B2746">
        <v>2001</v>
      </c>
      <c r="C2746" t="s">
        <v>467</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648</v>
      </c>
      <c r="B2747">
        <v>2000</v>
      </c>
      <c r="C2747" t="s">
        <v>467</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649</v>
      </c>
      <c r="B2748">
        <v>2015</v>
      </c>
      <c r="C2748" t="s">
        <v>467</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649</v>
      </c>
      <c r="B2749">
        <v>2014</v>
      </c>
      <c r="C2749" t="s">
        <v>467</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649</v>
      </c>
      <c r="B2750">
        <v>2013</v>
      </c>
      <c r="C2750" t="s">
        <v>467</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649</v>
      </c>
      <c r="B2751">
        <v>2012</v>
      </c>
      <c r="C2751" t="s">
        <v>467</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649</v>
      </c>
      <c r="B2752">
        <v>2011</v>
      </c>
      <c r="C2752" t="s">
        <v>467</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649</v>
      </c>
      <c r="B2753">
        <v>2010</v>
      </c>
      <c r="C2753" t="s">
        <v>467</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649</v>
      </c>
      <c r="B2754">
        <v>2009</v>
      </c>
      <c r="C2754" t="s">
        <v>467</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649</v>
      </c>
      <c r="B2755">
        <v>2008</v>
      </c>
      <c r="C2755" t="s">
        <v>467</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649</v>
      </c>
      <c r="B2756">
        <v>2007</v>
      </c>
      <c r="C2756" t="s">
        <v>467</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649</v>
      </c>
      <c r="B2757">
        <v>2006</v>
      </c>
      <c r="C2757" t="s">
        <v>467</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649</v>
      </c>
      <c r="B2758">
        <v>2005</v>
      </c>
      <c r="C2758" t="s">
        <v>467</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649</v>
      </c>
      <c r="B2759">
        <v>2004</v>
      </c>
      <c r="C2759" t="s">
        <v>467</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649</v>
      </c>
      <c r="B2760">
        <v>2003</v>
      </c>
      <c r="C2760" t="s">
        <v>467</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649</v>
      </c>
      <c r="B2761">
        <v>2002</v>
      </c>
      <c r="C2761" t="s">
        <v>467</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649</v>
      </c>
      <c r="B2762">
        <v>2001</v>
      </c>
      <c r="C2762" t="s">
        <v>467</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649</v>
      </c>
      <c r="B2763">
        <v>2000</v>
      </c>
      <c r="C2763" t="s">
        <v>467</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650</v>
      </c>
      <c r="B2764">
        <v>2015</v>
      </c>
      <c r="C2764" t="s">
        <v>475</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650</v>
      </c>
      <c r="B2765">
        <v>2014</v>
      </c>
      <c r="C2765" t="s">
        <v>475</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650</v>
      </c>
      <c r="B2766">
        <v>2013</v>
      </c>
      <c r="C2766" t="s">
        <v>475</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650</v>
      </c>
      <c r="B2767">
        <v>2012</v>
      </c>
      <c r="C2767" t="s">
        <v>475</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650</v>
      </c>
      <c r="B2768">
        <v>2011</v>
      </c>
      <c r="C2768" t="s">
        <v>475</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650</v>
      </c>
      <c r="B2769">
        <v>2010</v>
      </c>
      <c r="C2769" t="s">
        <v>475</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650</v>
      </c>
      <c r="B2770">
        <v>2009</v>
      </c>
      <c r="C2770" t="s">
        <v>475</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650</v>
      </c>
      <c r="B2771">
        <v>2008</v>
      </c>
      <c r="C2771" t="s">
        <v>475</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650</v>
      </c>
      <c r="B2772">
        <v>2007</v>
      </c>
      <c r="C2772" t="s">
        <v>475</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650</v>
      </c>
      <c r="B2773">
        <v>2006</v>
      </c>
      <c r="C2773" t="s">
        <v>475</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650</v>
      </c>
      <c r="B2774">
        <v>2005</v>
      </c>
      <c r="C2774" t="s">
        <v>475</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650</v>
      </c>
      <c r="B2775">
        <v>2004</v>
      </c>
      <c r="C2775" t="s">
        <v>475</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650</v>
      </c>
      <c r="B2776">
        <v>2003</v>
      </c>
      <c r="C2776" t="s">
        <v>475</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650</v>
      </c>
      <c r="B2777">
        <v>2002</v>
      </c>
      <c r="C2777" t="s">
        <v>475</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650</v>
      </c>
      <c r="B2778">
        <v>2001</v>
      </c>
      <c r="C2778" t="s">
        <v>475</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650</v>
      </c>
      <c r="B2779">
        <v>2000</v>
      </c>
      <c r="C2779" t="s">
        <v>475</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651</v>
      </c>
      <c r="B2780">
        <v>2015</v>
      </c>
      <c r="C2780" t="s">
        <v>467</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651</v>
      </c>
      <c r="B2781">
        <v>2014</v>
      </c>
      <c r="C2781" t="s">
        <v>467</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651</v>
      </c>
      <c r="B2782">
        <v>2013</v>
      </c>
      <c r="C2782" t="s">
        <v>467</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651</v>
      </c>
      <c r="B2783">
        <v>2012</v>
      </c>
      <c r="C2783" t="s">
        <v>467</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651</v>
      </c>
      <c r="B2784">
        <v>2011</v>
      </c>
      <c r="C2784" t="s">
        <v>467</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651</v>
      </c>
      <c r="B2785">
        <v>2010</v>
      </c>
      <c r="C2785" t="s">
        <v>467</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651</v>
      </c>
      <c r="B2786">
        <v>2009</v>
      </c>
      <c r="C2786" t="s">
        <v>467</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651</v>
      </c>
      <c r="B2787">
        <v>2008</v>
      </c>
      <c r="C2787" t="s">
        <v>467</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651</v>
      </c>
      <c r="B2788">
        <v>2007</v>
      </c>
      <c r="C2788" t="s">
        <v>467</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651</v>
      </c>
      <c r="B2789">
        <v>2006</v>
      </c>
      <c r="C2789" t="s">
        <v>467</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651</v>
      </c>
      <c r="B2790">
        <v>2005</v>
      </c>
      <c r="C2790" t="s">
        <v>467</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651</v>
      </c>
      <c r="B2791">
        <v>2004</v>
      </c>
      <c r="C2791" t="s">
        <v>467</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651</v>
      </c>
      <c r="B2792">
        <v>2003</v>
      </c>
      <c r="C2792" t="s">
        <v>467</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651</v>
      </c>
      <c r="B2793">
        <v>2002</v>
      </c>
      <c r="C2793" t="s">
        <v>467</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651</v>
      </c>
      <c r="B2794">
        <v>2001</v>
      </c>
      <c r="C2794" t="s">
        <v>467</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651</v>
      </c>
      <c r="B2795">
        <v>2000</v>
      </c>
      <c r="C2795" t="s">
        <v>467</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652</v>
      </c>
      <c r="B2796">
        <v>2015</v>
      </c>
      <c r="C2796" t="s">
        <v>475</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652</v>
      </c>
      <c r="B2797">
        <v>2014</v>
      </c>
      <c r="C2797" t="s">
        <v>475</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652</v>
      </c>
      <c r="B2798">
        <v>2013</v>
      </c>
      <c r="C2798" t="s">
        <v>475</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652</v>
      </c>
      <c r="B2799">
        <v>2012</v>
      </c>
      <c r="C2799" t="s">
        <v>475</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652</v>
      </c>
      <c r="B2800">
        <v>2011</v>
      </c>
      <c r="C2800" t="s">
        <v>475</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652</v>
      </c>
      <c r="B2801">
        <v>2010</v>
      </c>
      <c r="C2801" t="s">
        <v>475</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652</v>
      </c>
      <c r="B2802">
        <v>2009</v>
      </c>
      <c r="C2802" t="s">
        <v>475</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652</v>
      </c>
      <c r="B2803">
        <v>2008</v>
      </c>
      <c r="C2803" t="s">
        <v>475</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652</v>
      </c>
      <c r="B2804">
        <v>2007</v>
      </c>
      <c r="C2804" t="s">
        <v>475</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652</v>
      </c>
      <c r="B2805">
        <v>2006</v>
      </c>
      <c r="C2805" t="s">
        <v>475</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652</v>
      </c>
      <c r="B2806">
        <v>2005</v>
      </c>
      <c r="C2806" t="s">
        <v>475</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652</v>
      </c>
      <c r="B2807">
        <v>2004</v>
      </c>
      <c r="C2807" t="s">
        <v>475</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652</v>
      </c>
      <c r="B2808">
        <v>2003</v>
      </c>
      <c r="C2808" t="s">
        <v>475</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652</v>
      </c>
      <c r="B2809">
        <v>2002</v>
      </c>
      <c r="C2809" t="s">
        <v>475</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652</v>
      </c>
      <c r="B2810">
        <v>2001</v>
      </c>
      <c r="C2810" t="s">
        <v>475</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652</v>
      </c>
      <c r="B2811">
        <v>2000</v>
      </c>
      <c r="C2811" t="s">
        <v>475</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653</v>
      </c>
      <c r="B2812">
        <v>2015</v>
      </c>
      <c r="C2812" t="s">
        <v>467</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653</v>
      </c>
      <c r="B2813">
        <v>2014</v>
      </c>
      <c r="C2813" t="s">
        <v>467</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653</v>
      </c>
      <c r="B2814">
        <v>2013</v>
      </c>
      <c r="C2814" t="s">
        <v>467</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653</v>
      </c>
      <c r="B2815">
        <v>2012</v>
      </c>
      <c r="C2815" t="s">
        <v>467</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653</v>
      </c>
      <c r="B2816">
        <v>2011</v>
      </c>
      <c r="C2816" t="s">
        <v>467</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653</v>
      </c>
      <c r="B2817">
        <v>2010</v>
      </c>
      <c r="C2817" t="s">
        <v>467</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653</v>
      </c>
      <c r="B2818">
        <v>2009</v>
      </c>
      <c r="C2818" t="s">
        <v>467</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653</v>
      </c>
      <c r="B2819">
        <v>2008</v>
      </c>
      <c r="C2819" t="s">
        <v>467</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653</v>
      </c>
      <c r="B2820">
        <v>2007</v>
      </c>
      <c r="C2820" t="s">
        <v>467</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653</v>
      </c>
      <c r="B2821">
        <v>2006</v>
      </c>
      <c r="C2821" t="s">
        <v>467</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653</v>
      </c>
      <c r="B2822">
        <v>2005</v>
      </c>
      <c r="C2822" t="s">
        <v>467</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653</v>
      </c>
      <c r="B2823">
        <v>2004</v>
      </c>
      <c r="C2823" t="s">
        <v>467</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653</v>
      </c>
      <c r="B2824">
        <v>2003</v>
      </c>
      <c r="C2824" t="s">
        <v>467</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653</v>
      </c>
      <c r="B2825">
        <v>2002</v>
      </c>
      <c r="C2825" t="s">
        <v>467</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653</v>
      </c>
      <c r="B2826">
        <v>2001</v>
      </c>
      <c r="C2826" t="s">
        <v>467</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653</v>
      </c>
      <c r="B2827">
        <v>2000</v>
      </c>
      <c r="C2827" t="s">
        <v>467</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654</v>
      </c>
      <c r="B2828">
        <v>2015</v>
      </c>
      <c r="C2828" t="s">
        <v>467</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654</v>
      </c>
      <c r="B2829">
        <v>2014</v>
      </c>
      <c r="C2829" t="s">
        <v>467</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654</v>
      </c>
      <c r="B2830">
        <v>2013</v>
      </c>
      <c r="C2830" t="s">
        <v>467</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654</v>
      </c>
      <c r="B2831">
        <v>2012</v>
      </c>
      <c r="C2831" t="s">
        <v>467</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654</v>
      </c>
      <c r="B2832">
        <v>2011</v>
      </c>
      <c r="C2832" t="s">
        <v>467</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654</v>
      </c>
      <c r="B2833">
        <v>2010</v>
      </c>
      <c r="C2833" t="s">
        <v>467</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654</v>
      </c>
      <c r="B2834">
        <v>2009</v>
      </c>
      <c r="C2834" t="s">
        <v>467</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654</v>
      </c>
      <c r="B2835">
        <v>2008</v>
      </c>
      <c r="C2835" t="s">
        <v>467</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654</v>
      </c>
      <c r="B2836">
        <v>2007</v>
      </c>
      <c r="C2836" t="s">
        <v>467</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654</v>
      </c>
      <c r="B2837">
        <v>2006</v>
      </c>
      <c r="C2837" t="s">
        <v>467</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654</v>
      </c>
      <c r="B2838">
        <v>2005</v>
      </c>
      <c r="C2838" t="s">
        <v>467</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654</v>
      </c>
      <c r="B2839">
        <v>2004</v>
      </c>
      <c r="C2839" t="s">
        <v>467</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654</v>
      </c>
      <c r="B2840">
        <v>2003</v>
      </c>
      <c r="C2840" t="s">
        <v>467</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654</v>
      </c>
      <c r="B2841">
        <v>2002</v>
      </c>
      <c r="C2841" t="s">
        <v>467</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654</v>
      </c>
      <c r="B2842">
        <v>2001</v>
      </c>
      <c r="C2842" t="s">
        <v>467</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654</v>
      </c>
      <c r="B2843">
        <v>2000</v>
      </c>
      <c r="C2843" t="s">
        <v>467</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655</v>
      </c>
      <c r="B2844">
        <v>2015</v>
      </c>
      <c r="C2844" t="s">
        <v>467</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655</v>
      </c>
      <c r="B2845">
        <v>2014</v>
      </c>
      <c r="C2845" t="s">
        <v>467</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655</v>
      </c>
      <c r="B2846">
        <v>2013</v>
      </c>
      <c r="C2846" t="s">
        <v>467</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655</v>
      </c>
      <c r="B2847">
        <v>2012</v>
      </c>
      <c r="C2847" t="s">
        <v>467</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655</v>
      </c>
      <c r="B2848">
        <v>2011</v>
      </c>
      <c r="C2848" t="s">
        <v>467</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655</v>
      </c>
      <c r="B2849">
        <v>2010</v>
      </c>
      <c r="C2849" t="s">
        <v>467</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655</v>
      </c>
      <c r="B2850">
        <v>2009</v>
      </c>
      <c r="C2850" t="s">
        <v>467</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655</v>
      </c>
      <c r="B2851">
        <v>2008</v>
      </c>
      <c r="C2851" t="s">
        <v>467</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655</v>
      </c>
      <c r="B2852">
        <v>2007</v>
      </c>
      <c r="C2852" t="s">
        <v>467</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655</v>
      </c>
      <c r="B2853">
        <v>2006</v>
      </c>
      <c r="C2853" t="s">
        <v>467</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655</v>
      </c>
      <c r="B2854">
        <v>2005</v>
      </c>
      <c r="C2854" t="s">
        <v>467</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655</v>
      </c>
      <c r="B2855">
        <v>2004</v>
      </c>
      <c r="C2855" t="s">
        <v>467</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655</v>
      </c>
      <c r="B2856">
        <v>2003</v>
      </c>
      <c r="C2856" t="s">
        <v>467</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655</v>
      </c>
      <c r="B2857">
        <v>2002</v>
      </c>
      <c r="C2857" t="s">
        <v>467</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655</v>
      </c>
      <c r="B2858">
        <v>2001</v>
      </c>
      <c r="C2858" t="s">
        <v>467</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655</v>
      </c>
      <c r="B2859">
        <v>2000</v>
      </c>
      <c r="C2859" t="s">
        <v>467</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656</v>
      </c>
      <c r="B2860">
        <v>2015</v>
      </c>
      <c r="C2860" t="s">
        <v>467</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656</v>
      </c>
      <c r="B2861">
        <v>2014</v>
      </c>
      <c r="C2861" t="s">
        <v>467</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656</v>
      </c>
      <c r="B2862">
        <v>2013</v>
      </c>
      <c r="C2862" t="s">
        <v>467</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656</v>
      </c>
      <c r="B2863">
        <v>2012</v>
      </c>
      <c r="C2863" t="s">
        <v>467</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656</v>
      </c>
      <c r="B2864">
        <v>2011</v>
      </c>
      <c r="C2864" t="s">
        <v>467</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656</v>
      </c>
      <c r="B2865">
        <v>2010</v>
      </c>
      <c r="C2865" t="s">
        <v>467</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656</v>
      </c>
      <c r="B2866">
        <v>2009</v>
      </c>
      <c r="C2866" t="s">
        <v>467</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656</v>
      </c>
      <c r="B2867">
        <v>2008</v>
      </c>
      <c r="C2867" t="s">
        <v>467</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656</v>
      </c>
      <c r="B2868">
        <v>2007</v>
      </c>
      <c r="C2868" t="s">
        <v>467</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656</v>
      </c>
      <c r="B2869">
        <v>2006</v>
      </c>
      <c r="C2869" t="s">
        <v>467</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656</v>
      </c>
      <c r="B2870">
        <v>2005</v>
      </c>
      <c r="C2870" t="s">
        <v>467</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656</v>
      </c>
      <c r="B2871">
        <v>2004</v>
      </c>
      <c r="C2871" t="s">
        <v>467</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656</v>
      </c>
      <c r="B2872">
        <v>2003</v>
      </c>
      <c r="C2872" t="s">
        <v>467</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656</v>
      </c>
      <c r="B2873">
        <v>2002</v>
      </c>
      <c r="C2873" t="s">
        <v>467</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656</v>
      </c>
      <c r="B2874">
        <v>2001</v>
      </c>
      <c r="C2874" t="s">
        <v>467</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656</v>
      </c>
      <c r="B2875">
        <v>2000</v>
      </c>
      <c r="C2875" t="s">
        <v>467</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657</v>
      </c>
      <c r="B2876">
        <v>2015</v>
      </c>
      <c r="C2876" t="s">
        <v>467</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657</v>
      </c>
      <c r="B2877">
        <v>2014</v>
      </c>
      <c r="C2877" t="s">
        <v>467</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657</v>
      </c>
      <c r="B2878">
        <v>2013</v>
      </c>
      <c r="C2878" t="s">
        <v>467</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657</v>
      </c>
      <c r="B2879">
        <v>2012</v>
      </c>
      <c r="C2879" t="s">
        <v>467</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657</v>
      </c>
      <c r="B2880">
        <v>2011</v>
      </c>
      <c r="C2880" t="s">
        <v>467</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657</v>
      </c>
      <c r="B2881">
        <v>2010</v>
      </c>
      <c r="C2881" t="s">
        <v>467</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657</v>
      </c>
      <c r="B2882">
        <v>2009</v>
      </c>
      <c r="C2882" t="s">
        <v>467</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657</v>
      </c>
      <c r="B2883">
        <v>2008</v>
      </c>
      <c r="C2883" t="s">
        <v>467</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657</v>
      </c>
      <c r="B2884">
        <v>2007</v>
      </c>
      <c r="C2884" t="s">
        <v>467</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657</v>
      </c>
      <c r="B2885">
        <v>2006</v>
      </c>
      <c r="C2885" t="s">
        <v>467</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657</v>
      </c>
      <c r="B2886">
        <v>2005</v>
      </c>
      <c r="C2886" t="s">
        <v>467</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657</v>
      </c>
      <c r="B2887">
        <v>2004</v>
      </c>
      <c r="C2887" t="s">
        <v>467</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657</v>
      </c>
      <c r="B2888">
        <v>2003</v>
      </c>
      <c r="C2888" t="s">
        <v>467</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657</v>
      </c>
      <c r="B2889">
        <v>2002</v>
      </c>
      <c r="C2889" t="s">
        <v>467</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657</v>
      </c>
      <c r="B2890">
        <v>2001</v>
      </c>
      <c r="C2890" t="s">
        <v>467</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657</v>
      </c>
      <c r="B2891">
        <v>2000</v>
      </c>
      <c r="C2891" t="s">
        <v>467</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658</v>
      </c>
      <c r="B2892">
        <v>2015</v>
      </c>
      <c r="C2892" t="s">
        <v>467</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658</v>
      </c>
      <c r="B2893">
        <v>2014</v>
      </c>
      <c r="C2893" t="s">
        <v>467</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658</v>
      </c>
      <c r="B2894">
        <v>2013</v>
      </c>
      <c r="C2894" t="s">
        <v>467</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658</v>
      </c>
      <c r="B2895">
        <v>2012</v>
      </c>
      <c r="C2895" t="s">
        <v>467</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658</v>
      </c>
      <c r="B2896">
        <v>2011</v>
      </c>
      <c r="C2896" t="s">
        <v>467</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658</v>
      </c>
      <c r="B2897">
        <v>2010</v>
      </c>
      <c r="C2897" t="s">
        <v>467</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658</v>
      </c>
      <c r="B2898">
        <v>2009</v>
      </c>
      <c r="C2898" t="s">
        <v>467</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658</v>
      </c>
      <c r="B2899">
        <v>2008</v>
      </c>
      <c r="C2899" t="s">
        <v>467</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658</v>
      </c>
      <c r="B2900">
        <v>2007</v>
      </c>
      <c r="C2900" t="s">
        <v>467</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658</v>
      </c>
      <c r="B2901">
        <v>2006</v>
      </c>
      <c r="C2901" t="s">
        <v>467</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658</v>
      </c>
      <c r="B2902">
        <v>2005</v>
      </c>
      <c r="C2902" t="s">
        <v>467</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658</v>
      </c>
      <c r="B2903">
        <v>2004</v>
      </c>
      <c r="C2903" t="s">
        <v>467</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658</v>
      </c>
      <c r="B2904">
        <v>2003</v>
      </c>
      <c r="C2904" t="s">
        <v>467</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658</v>
      </c>
      <c r="B2905">
        <v>2002</v>
      </c>
      <c r="C2905" t="s">
        <v>467</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658</v>
      </c>
      <c r="B2906">
        <v>2001</v>
      </c>
      <c r="C2906" t="s">
        <v>467</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658</v>
      </c>
      <c r="B2907">
        <v>2000</v>
      </c>
      <c r="C2907" t="s">
        <v>467</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659</v>
      </c>
      <c r="B2908">
        <v>2015</v>
      </c>
      <c r="C2908" t="s">
        <v>467</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659</v>
      </c>
      <c r="B2909">
        <v>2014</v>
      </c>
      <c r="C2909" t="s">
        <v>467</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659</v>
      </c>
      <c r="B2910">
        <v>2013</v>
      </c>
      <c r="C2910" t="s">
        <v>467</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659</v>
      </c>
      <c r="B2911">
        <v>2012</v>
      </c>
      <c r="C2911" t="s">
        <v>467</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659</v>
      </c>
      <c r="B2912">
        <v>2011</v>
      </c>
      <c r="C2912" t="s">
        <v>467</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659</v>
      </c>
      <c r="B2913">
        <v>2010</v>
      </c>
      <c r="C2913" t="s">
        <v>467</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659</v>
      </c>
      <c r="B2914">
        <v>2009</v>
      </c>
      <c r="C2914" t="s">
        <v>467</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659</v>
      </c>
      <c r="B2915">
        <v>2008</v>
      </c>
      <c r="C2915" t="s">
        <v>467</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659</v>
      </c>
      <c r="B2916">
        <v>2007</v>
      </c>
      <c r="C2916" t="s">
        <v>467</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659</v>
      </c>
      <c r="B2917">
        <v>2006</v>
      </c>
      <c r="C2917" t="s">
        <v>467</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659</v>
      </c>
      <c r="B2918">
        <v>2005</v>
      </c>
      <c r="C2918" t="s">
        <v>467</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659</v>
      </c>
      <c r="B2919">
        <v>2004</v>
      </c>
      <c r="C2919" t="s">
        <v>467</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659</v>
      </c>
      <c r="B2920">
        <v>2003</v>
      </c>
      <c r="C2920" t="s">
        <v>467</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659</v>
      </c>
      <c r="B2921">
        <v>2002</v>
      </c>
      <c r="C2921" t="s">
        <v>467</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659</v>
      </c>
      <c r="B2922">
        <v>2001</v>
      </c>
      <c r="C2922" t="s">
        <v>467</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659</v>
      </c>
      <c r="B2923">
        <v>2000</v>
      </c>
      <c r="C2923" t="s">
        <v>467</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660</v>
      </c>
      <c r="B2924">
        <v>2015</v>
      </c>
      <c r="C2924" t="s">
        <v>467</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660</v>
      </c>
      <c r="B2925">
        <v>2014</v>
      </c>
      <c r="C2925" t="s">
        <v>467</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660</v>
      </c>
      <c r="B2926">
        <v>2013</v>
      </c>
      <c r="C2926" t="s">
        <v>467</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660</v>
      </c>
      <c r="B2927">
        <v>2012</v>
      </c>
      <c r="C2927" t="s">
        <v>467</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660</v>
      </c>
      <c r="B2928">
        <v>2011</v>
      </c>
      <c r="C2928" t="s">
        <v>467</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660</v>
      </c>
      <c r="B2929">
        <v>2010</v>
      </c>
      <c r="C2929" t="s">
        <v>467</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660</v>
      </c>
      <c r="B2930">
        <v>2009</v>
      </c>
      <c r="C2930" t="s">
        <v>467</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660</v>
      </c>
      <c r="B2931">
        <v>2008</v>
      </c>
      <c r="C2931" t="s">
        <v>467</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660</v>
      </c>
      <c r="B2932">
        <v>2007</v>
      </c>
      <c r="C2932" t="s">
        <v>467</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660</v>
      </c>
      <c r="B2933">
        <v>2006</v>
      </c>
      <c r="C2933" t="s">
        <v>467</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660</v>
      </c>
      <c r="B2934">
        <v>2005</v>
      </c>
      <c r="C2934" t="s">
        <v>467</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660</v>
      </c>
      <c r="B2935">
        <v>2004</v>
      </c>
      <c r="C2935" t="s">
        <v>467</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660</v>
      </c>
      <c r="B2936">
        <v>2003</v>
      </c>
      <c r="C2936" t="s">
        <v>467</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660</v>
      </c>
      <c r="B2937">
        <v>2002</v>
      </c>
      <c r="C2937" t="s">
        <v>467</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660</v>
      </c>
      <c r="B2938">
        <v>2001</v>
      </c>
      <c r="C2938" t="s">
        <v>467</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660</v>
      </c>
      <c r="B2939">
        <v>2000</v>
      </c>
      <c r="C2939" t="s">
        <v>467</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3"/>
  <sheetViews>
    <sheetView workbookViewId="0"/>
  </sheetViews>
  <sheetFormatPr defaultRowHeight="15" x14ac:dyDescent="0.25"/>
  <cols>
    <col min="1" max="1" width="110.7109375" customWidth="1"/>
  </cols>
  <sheetData>
    <row r="1" spans="1:1" x14ac:dyDescent="0.25">
      <c r="A1" s="5" t="s">
        <v>709</v>
      </c>
    </row>
    <row r="2" spans="1:1" ht="45" x14ac:dyDescent="0.25">
      <c r="A2" s="2" t="s">
        <v>710</v>
      </c>
    </row>
    <row r="3" spans="1:1" ht="30" x14ac:dyDescent="0.25">
      <c r="A3" s="2" t="s">
        <v>711</v>
      </c>
    </row>
    <row r="4" spans="1:1" ht="30" x14ac:dyDescent="0.25">
      <c r="A4" s="2" t="s">
        <v>712</v>
      </c>
    </row>
    <row r="6" spans="1:1" x14ac:dyDescent="0.25">
      <c r="A6" s="5" t="s">
        <v>713</v>
      </c>
    </row>
    <row r="7" spans="1:1" ht="30" x14ac:dyDescent="0.25">
      <c r="A7" s="2" t="s">
        <v>714</v>
      </c>
    </row>
    <row r="8" spans="1:1" x14ac:dyDescent="0.25">
      <c r="A8" s="2" t="s">
        <v>715</v>
      </c>
    </row>
    <row r="9" spans="1:1" x14ac:dyDescent="0.25">
      <c r="A9" s="5" t="s">
        <v>716</v>
      </c>
    </row>
    <row r="10" spans="1:1" ht="120" x14ac:dyDescent="0.25">
      <c r="A10" s="2" t="s">
        <v>717</v>
      </c>
    </row>
    <row r="12" spans="1:1" x14ac:dyDescent="0.25">
      <c r="A12" s="5" t="s">
        <v>718</v>
      </c>
    </row>
    <row r="13" spans="1:1" ht="105" x14ac:dyDescent="0.25">
      <c r="A13" s="2"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720</v>
      </c>
      <c r="B1" s="18"/>
      <c r="C1" s="18"/>
      <c r="D1" s="18"/>
    </row>
    <row r="2" spans="1:4" ht="90" x14ac:dyDescent="0.25">
      <c r="A2" s="2" t="s">
        <v>721</v>
      </c>
    </row>
    <row r="4" spans="1:4" x14ac:dyDescent="0.25">
      <c r="A4" s="7" t="s">
        <v>722</v>
      </c>
      <c r="B4" s="6"/>
      <c r="C4" s="6"/>
      <c r="D4" s="6"/>
    </row>
    <row r="5" spans="1:4" x14ac:dyDescent="0.25">
      <c r="A5" s="7" t="s">
        <v>723</v>
      </c>
      <c r="B5" s="7" t="s">
        <v>724</v>
      </c>
      <c r="C5" s="7" t="s">
        <v>725</v>
      </c>
      <c r="D5" s="7" t="s">
        <v>726</v>
      </c>
    </row>
    <row r="6" spans="1:4" ht="45" x14ac:dyDescent="0.25">
      <c r="A6" s="2" t="s">
        <v>727</v>
      </c>
      <c r="B6" s="2" t="s">
        <v>728</v>
      </c>
      <c r="C6" s="2" t="s">
        <v>211</v>
      </c>
      <c r="D6" s="2" t="s">
        <v>729</v>
      </c>
    </row>
    <row r="7" spans="1:4" ht="60" x14ac:dyDescent="0.25">
      <c r="A7" s="2" t="s">
        <v>730</v>
      </c>
      <c r="B7" s="2" t="s">
        <v>731</v>
      </c>
      <c r="C7" s="2" t="s">
        <v>732</v>
      </c>
      <c r="D7" s="2" t="s">
        <v>733</v>
      </c>
    </row>
    <row r="8" spans="1:4" ht="45" x14ac:dyDescent="0.25">
      <c r="A8" s="2" t="s">
        <v>734</v>
      </c>
      <c r="B8" s="2" t="s">
        <v>728</v>
      </c>
      <c r="C8" s="2" t="s">
        <v>735</v>
      </c>
      <c r="D8" s="2" t="s">
        <v>736</v>
      </c>
    </row>
    <row r="10" spans="1:4" x14ac:dyDescent="0.25">
      <c r="A10" s="7" t="s">
        <v>737</v>
      </c>
      <c r="B10" s="6"/>
      <c r="C10" s="6"/>
      <c r="D10" s="6"/>
    </row>
    <row r="11" spans="1:4" x14ac:dyDescent="0.25">
      <c r="A11" s="7" t="s">
        <v>723</v>
      </c>
      <c r="B11" s="7" t="s">
        <v>724</v>
      </c>
      <c r="C11" s="7" t="s">
        <v>725</v>
      </c>
      <c r="D11" s="7" t="s">
        <v>726</v>
      </c>
    </row>
    <row r="12" spans="1:4" ht="60" x14ac:dyDescent="0.25">
      <c r="A12" s="2" t="s">
        <v>738</v>
      </c>
      <c r="B12" s="2" t="s">
        <v>728</v>
      </c>
      <c r="C12" s="2" t="s">
        <v>739</v>
      </c>
      <c r="D12" s="2" t="s">
        <v>740</v>
      </c>
    </row>
    <row r="13" spans="1:4" ht="180" x14ac:dyDescent="0.25">
      <c r="A13" s="2" t="s">
        <v>741</v>
      </c>
      <c r="B13" s="2" t="s">
        <v>742</v>
      </c>
      <c r="C13" s="2" t="s">
        <v>741</v>
      </c>
      <c r="D13" s="2" t="s">
        <v>743</v>
      </c>
    </row>
    <row r="14" spans="1:4" ht="60" x14ac:dyDescent="0.25">
      <c r="A14" s="2" t="s">
        <v>744</v>
      </c>
      <c r="B14" s="2" t="s">
        <v>745</v>
      </c>
      <c r="C14" s="2" t="s">
        <v>746</v>
      </c>
      <c r="D14" s="2" t="s">
        <v>747</v>
      </c>
    </row>
    <row r="15" spans="1:4" ht="75" x14ac:dyDescent="0.25">
      <c r="A15" s="2" t="s">
        <v>748</v>
      </c>
      <c r="B15" s="2" t="s">
        <v>742</v>
      </c>
      <c r="C15" s="2" t="s">
        <v>749</v>
      </c>
      <c r="D15" s="2" t="s">
        <v>750</v>
      </c>
    </row>
    <row r="17" spans="1:4" x14ac:dyDescent="0.25">
      <c r="A17" s="7" t="s">
        <v>751</v>
      </c>
      <c r="B17" s="6"/>
      <c r="C17" s="6"/>
      <c r="D17" s="6"/>
    </row>
    <row r="18" spans="1:4" x14ac:dyDescent="0.25">
      <c r="A18" s="7" t="s">
        <v>752</v>
      </c>
      <c r="B18" s="7" t="s">
        <v>753</v>
      </c>
      <c r="C18" s="7" t="s">
        <v>754</v>
      </c>
      <c r="D18" s="7" t="s">
        <v>755</v>
      </c>
    </row>
    <row r="19" spans="1:4" ht="30" x14ac:dyDescent="0.25">
      <c r="A19" s="2" t="s">
        <v>756</v>
      </c>
      <c r="B19" s="2" t="s">
        <v>757</v>
      </c>
      <c r="C19" s="2" t="s">
        <v>758</v>
      </c>
      <c r="D19" s="2" t="s">
        <v>759</v>
      </c>
    </row>
    <row r="20" spans="1:4" ht="30" x14ac:dyDescent="0.25">
      <c r="A20" s="2" t="s">
        <v>157</v>
      </c>
      <c r="B20" s="2" t="s">
        <v>760</v>
      </c>
      <c r="C20" s="2" t="s">
        <v>761</v>
      </c>
      <c r="D20" s="2" t="s">
        <v>762</v>
      </c>
    </row>
    <row r="21" spans="1:4" x14ac:dyDescent="0.25">
      <c r="A21" s="2" t="s">
        <v>763</v>
      </c>
      <c r="B21" s="2" t="s">
        <v>764</v>
      </c>
      <c r="C21" s="2" t="s">
        <v>765</v>
      </c>
      <c r="D21" s="2" t="s">
        <v>766</v>
      </c>
    </row>
    <row r="22" spans="1:4" ht="30" x14ac:dyDescent="0.25">
      <c r="A22" s="2" t="s">
        <v>767</v>
      </c>
      <c r="B22" s="2" t="s">
        <v>768</v>
      </c>
      <c r="C22" s="2" t="s">
        <v>769</v>
      </c>
      <c r="D22" s="2" t="s">
        <v>770</v>
      </c>
    </row>
    <row r="23" spans="1:4" x14ac:dyDescent="0.25">
      <c r="A23" s="2" t="s">
        <v>771</v>
      </c>
      <c r="B23" s="2" t="s">
        <v>772</v>
      </c>
      <c r="C23" s="2" t="s">
        <v>765</v>
      </c>
      <c r="D23" s="2" t="s">
        <v>773</v>
      </c>
    </row>
    <row r="24" spans="1:4" x14ac:dyDescent="0.25">
      <c r="A24" s="2" t="s">
        <v>774</v>
      </c>
      <c r="B24" s="2" t="s">
        <v>775</v>
      </c>
      <c r="C24" s="2" t="s">
        <v>765</v>
      </c>
      <c r="D24" s="2" t="s">
        <v>776</v>
      </c>
    </row>
    <row r="25" spans="1:4" x14ac:dyDescent="0.25">
      <c r="A25" s="2" t="s">
        <v>745</v>
      </c>
      <c r="B25" s="2" t="s">
        <v>777</v>
      </c>
      <c r="C25" s="2" t="s">
        <v>765</v>
      </c>
      <c r="D25" s="2" t="s">
        <v>778</v>
      </c>
    </row>
    <row r="26" spans="1:4" ht="30" x14ac:dyDescent="0.25">
      <c r="A26" s="2" t="s">
        <v>746</v>
      </c>
      <c r="B26" s="2" t="s">
        <v>779</v>
      </c>
      <c r="C26" s="2" t="s">
        <v>780</v>
      </c>
      <c r="D26" s="2" t="s">
        <v>781</v>
      </c>
    </row>
    <row r="27" spans="1:4" x14ac:dyDescent="0.25">
      <c r="A27" s="2" t="s">
        <v>741</v>
      </c>
      <c r="B27" s="2" t="s">
        <v>782</v>
      </c>
      <c r="C27" s="2" t="s">
        <v>783</v>
      </c>
      <c r="D27" s="2" t="s">
        <v>784</v>
      </c>
    </row>
    <row r="28" spans="1:4" ht="30" x14ac:dyDescent="0.25">
      <c r="A28" s="2" t="s">
        <v>738</v>
      </c>
      <c r="B28" s="2" t="s">
        <v>785</v>
      </c>
      <c r="C28" s="2" t="s">
        <v>786</v>
      </c>
      <c r="D28" s="2" t="s">
        <v>787</v>
      </c>
    </row>
    <row r="29" spans="1:4" x14ac:dyDescent="0.25">
      <c r="A29" s="2" t="s">
        <v>788</v>
      </c>
      <c r="B29" s="2" t="s">
        <v>789</v>
      </c>
      <c r="C29" s="2" t="s">
        <v>790</v>
      </c>
      <c r="D29" s="2" t="s">
        <v>791</v>
      </c>
    </row>
    <row r="31" spans="1:4" x14ac:dyDescent="0.25">
      <c r="A31" s="7" t="s">
        <v>792</v>
      </c>
      <c r="B31" s="6"/>
      <c r="C31" s="6"/>
    </row>
    <row r="32" spans="1:4" x14ac:dyDescent="0.25">
      <c r="A32" s="7" t="s">
        <v>793</v>
      </c>
      <c r="B32" s="7" t="s">
        <v>794</v>
      </c>
      <c r="C32" s="7" t="s">
        <v>795</v>
      </c>
    </row>
    <row r="33" spans="1:3" ht="120" x14ac:dyDescent="0.25">
      <c r="A33" s="2" t="s">
        <v>796</v>
      </c>
      <c r="B33" s="2" t="s">
        <v>797</v>
      </c>
      <c r="C33" s="2" t="s">
        <v>798</v>
      </c>
    </row>
    <row r="34" spans="1:3" ht="105" x14ac:dyDescent="0.25">
      <c r="A34" s="2" t="s">
        <v>799</v>
      </c>
      <c r="B34" s="2" t="s">
        <v>800</v>
      </c>
      <c r="C34" s="2" t="s">
        <v>801</v>
      </c>
    </row>
    <row r="35" spans="1:3" ht="120" x14ac:dyDescent="0.25">
      <c r="A35" s="2" t="s">
        <v>802</v>
      </c>
      <c r="B35" s="2" t="s">
        <v>803</v>
      </c>
      <c r="C35" s="2" t="s">
        <v>804</v>
      </c>
    </row>
    <row r="36" spans="1:3" ht="240" x14ac:dyDescent="0.25">
      <c r="A36" s="2" t="s">
        <v>805</v>
      </c>
      <c r="B36" s="2" t="s">
        <v>806</v>
      </c>
      <c r="C36" s="2" t="s">
        <v>807</v>
      </c>
    </row>
    <row r="37" spans="1:3" ht="150" x14ac:dyDescent="0.25">
      <c r="A37" s="2" t="s">
        <v>808</v>
      </c>
      <c r="B37" s="2" t="s">
        <v>809</v>
      </c>
      <c r="C37" s="2" t="s">
        <v>810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811</v>
      </c>
      <c r="B1" s="18"/>
      <c r="C1" s="18"/>
    </row>
    <row r="2" spans="1:3" x14ac:dyDescent="0.25">
      <c r="A2" s="33" t="s">
        <v>812</v>
      </c>
      <c r="B2" s="33" t="s">
        <v>813</v>
      </c>
      <c r="C2" s="33" t="s">
        <v>814</v>
      </c>
    </row>
    <row r="3" spans="1:3" ht="105" x14ac:dyDescent="0.25">
      <c r="A3" t="s">
        <v>815</v>
      </c>
      <c r="B3" s="34">
        <v>46189</v>
      </c>
      <c r="C3" s="2" t="s">
        <v>816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H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817</v>
      </c>
      <c r="B1" s="3" t="s">
        <v>818</v>
      </c>
      <c r="D1" s="5" t="s">
        <v>820</v>
      </c>
      <c r="L1" s="5" t="s">
        <v>823</v>
      </c>
      <c r="U1" s="47" t="s">
        <v>847</v>
      </c>
      <c r="V1" s="32"/>
      <c r="X1" s="5" t="s">
        <v>857</v>
      </c>
    </row>
    <row r="2" spans="1:34" ht="30" x14ac:dyDescent="0.25">
      <c r="A2" s="2" t="s">
        <v>819</v>
      </c>
      <c r="B2" s="42" t="b">
        <v>1</v>
      </c>
      <c r="C2" s="2"/>
      <c r="D2" s="43"/>
      <c r="E2" s="43" t="s">
        <v>821</v>
      </c>
      <c r="F2" s="43" t="s">
        <v>822</v>
      </c>
      <c r="G2" s="43" t="s">
        <v>299</v>
      </c>
      <c r="H2" s="43" t="s">
        <v>305</v>
      </c>
      <c r="I2" s="43" t="s">
        <v>151</v>
      </c>
      <c r="J2" s="43" t="s">
        <v>157</v>
      </c>
      <c r="K2" s="2"/>
      <c r="L2" s="2"/>
      <c r="M2" s="2"/>
      <c r="N2" s="2"/>
      <c r="O2" s="2"/>
      <c r="P2" s="2"/>
      <c r="Q2" s="2"/>
      <c r="R2" s="2"/>
      <c r="S2" s="2"/>
      <c r="T2" s="2"/>
      <c r="U2" s="44" t="s">
        <v>848</v>
      </c>
      <c r="V2" s="45"/>
      <c r="W2" s="2"/>
      <c r="X2" s="43" t="s">
        <v>735</v>
      </c>
      <c r="Y2" s="46" t="s">
        <v>728</v>
      </c>
      <c r="Z2" s="46" t="s">
        <v>211</v>
      </c>
      <c r="AA2" s="46" t="s">
        <v>858</v>
      </c>
      <c r="AB2" s="46" t="s">
        <v>859</v>
      </c>
      <c r="AC2" s="46" t="s">
        <v>746</v>
      </c>
      <c r="AD2" s="46" t="s">
        <v>741</v>
      </c>
      <c r="AE2" s="46" t="s">
        <v>860</v>
      </c>
      <c r="AF2" s="46" t="s">
        <v>732</v>
      </c>
      <c r="AG2" s="46" t="s">
        <v>738</v>
      </c>
      <c r="AH2" s="46" t="s">
        <v>788</v>
      </c>
    </row>
    <row r="3" spans="1:34" x14ac:dyDescent="0.25">
      <c r="A3" t="str" cm="1">
        <f t="array" aca="1" ref="A3:A20" ca="1">Coefficient_Name_Col(All_Xs)</f>
        <v>Adult Mortality</v>
      </c>
      <c r="B3" s="25" t="b">
        <v>1</v>
      </c>
      <c r="D3" t="str" cm="1">
        <f t="array" aca="1" ref="D3:D20" ca="1">Coefficient_Name_Col(All_Xs,Ind_Var_Include)</f>
        <v>Adult Mortality</v>
      </c>
      <c r="E3" s="19" cm="1">
        <f t="array" ref="E3:E20">Pearson_R(x_s(),y,Regression_Sample_Include)</f>
        <v>-0.70252306230697348</v>
      </c>
      <c r="F3" s="19" cm="1">
        <f t="array" ref="F3:F20">Spearman_R(x_s(),y,Regression_Sample_Include)</f>
        <v>-0.65562080697254088</v>
      </c>
      <c r="G3" s="19" cm="1">
        <f t="array" ref="G3:G20">Skewness(x_s(),Regression_Sample_Include)</f>
        <v>1.2764291138226984</v>
      </c>
      <c r="H3" s="19" cm="1">
        <f t="array" ref="H3:H20">Kurtosis(x_s(),Regression_Sample_Include)</f>
        <v>2.4009445877439255</v>
      </c>
      <c r="I3" s="19" cm="1">
        <f t="array" ref="I3:I20">VIF(x_s(),Allow_Intercept,Regression_Sample_Include)</f>
        <v>1.7959837847979341</v>
      </c>
      <c r="J3" s="19" cm="1">
        <f t="array" ref="J3:J20">Tolerance(x_s(),Allow_Intercept,Regression_Sample_Include)</f>
        <v>0.55679790010604679</v>
      </c>
      <c r="L3" s="47" t="s">
        <v>824</v>
      </c>
      <c r="M3" s="32"/>
      <c r="O3" s="47" t="s">
        <v>829</v>
      </c>
      <c r="P3" s="32"/>
      <c r="U3" s="11" t="s">
        <v>849</v>
      </c>
      <c r="V3" s="15"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25" t="b">
        <v>1</v>
      </c>
      <c r="D4" t="str">
        <f ca="1"/>
        <v>infant deaths</v>
      </c>
      <c r="E4" s="19">
        <v>-0.16907380399959634</v>
      </c>
      <c r="F4" s="19">
        <v>-0.52145512663077931</v>
      </c>
      <c r="G4" s="19">
        <v>8.4773694116605309</v>
      </c>
      <c r="H4" s="19">
        <v>85.319968793192416</v>
      </c>
      <c r="I4" s="19">
        <v>212.1776986884056</v>
      </c>
      <c r="J4" s="19">
        <v>4.7130306633618169E-3</v>
      </c>
      <c r="L4" s="11" t="s">
        <v>825</v>
      </c>
      <c r="M4" s="15" cm="1">
        <f t="array" ref="M4">Multiple_R(x_s(),y,Allow_Intercept,Regression_Sample_Include)</f>
        <v>0.91363980575441461</v>
      </c>
      <c r="O4" s="11" t="s">
        <v>75</v>
      </c>
      <c r="P4" s="15" cm="1">
        <f t="array" ref="P4">PRESS(x_s(),y,Allow_Intercept,Regression_Sample_Include)</f>
        <v>21644.337291621447</v>
      </c>
      <c r="U4" s="11" t="s">
        <v>850</v>
      </c>
      <c r="V4" s="15">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25" t="b">
        <v>1</v>
      </c>
      <c r="D5" t="str">
        <f ca="1"/>
        <v>Alcohol</v>
      </c>
      <c r="E5" s="19">
        <v>0.4027183217273525</v>
      </c>
      <c r="F5" s="19">
        <v>0.45156709663151606</v>
      </c>
      <c r="G5" s="19">
        <v>0.66251839935723011</v>
      </c>
      <c r="H5" s="19">
        <v>-0.59110044260500194</v>
      </c>
      <c r="I5" s="19">
        <v>1.9383807427033666</v>
      </c>
      <c r="J5" s="19">
        <v>0.5158945185378534</v>
      </c>
      <c r="L5" s="11" t="s">
        <v>826</v>
      </c>
      <c r="M5" s="15" cm="1">
        <f t="array" ref="M5">R_squared(x_s(),y,Allow_Intercept,Regression_Sample_Include)</f>
        <v>0.83473769465896452</v>
      </c>
      <c r="O5" s="11" t="s">
        <v>763</v>
      </c>
      <c r="P5" s="15" cm="1">
        <f t="array" ref="P5">1-PRESS(x_s(),y,Allow_Intercept,Regression_Sample_Include)/SS_Total(y,Allow_Intercept,Regression_Sample_Include)</f>
        <v>0.830279509231025</v>
      </c>
      <c r="U5" s="11" t="s">
        <v>851</v>
      </c>
      <c r="V5" s="15">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25" t="b">
        <v>1</v>
      </c>
      <c r="D6" t="str">
        <f ca="1"/>
        <v>percentage expenditure</v>
      </c>
      <c r="E6" s="19">
        <v>0.40963082412504903</v>
      </c>
      <c r="F6" s="19">
        <v>0.57668637597311545</v>
      </c>
      <c r="G6" s="19">
        <v>4.9805739179663373</v>
      </c>
      <c r="H6" s="19">
        <v>30.992195235914028</v>
      </c>
      <c r="I6" s="19">
        <v>12.847294716102079</v>
      </c>
      <c r="J6" s="19">
        <v>7.7837398619544085E-2</v>
      </c>
      <c r="L6" s="11" t="s">
        <v>827</v>
      </c>
      <c r="M6" s="15" cm="1">
        <f t="array" ref="M6">Adjusted_R2(x_s(),y,Allow_Intercept,Regression_Sample_Include)</f>
        <v>0.83291271214599605</v>
      </c>
      <c r="O6" s="11" t="s">
        <v>830</v>
      </c>
      <c r="P6" s="15" cm="1">
        <f t="array" ref="P6">(DF_Regression(x_s())+IF(Allow_Intercept,1,0))/Observations(y,Regression_Sample_Include)</f>
        <v>1.1522134627046696E-2</v>
      </c>
      <c r="U6" s="11" t="s">
        <v>844</v>
      </c>
      <c r="V6" s="15">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25" t="b">
        <v>1</v>
      </c>
      <c r="D7" t="str">
        <f ca="1"/>
        <v>Hepatitis B</v>
      </c>
      <c r="E7" s="19">
        <v>0.19993527639757758</v>
      </c>
      <c r="F7" s="19">
        <v>0.29839199664291366</v>
      </c>
      <c r="G7" s="19">
        <v>-1.7933774066676584</v>
      </c>
      <c r="H7" s="19">
        <v>2.2314153470486389</v>
      </c>
      <c r="I7" s="19">
        <v>1.6518638507945069</v>
      </c>
      <c r="J7" s="19">
        <v>0.60537676850245492</v>
      </c>
      <c r="L7" s="11" t="s">
        <v>828</v>
      </c>
      <c r="M7" s="15" cm="1">
        <f t="array" ref="M7">SE_Regression(x_s(),y,Allow_Intercept,Regression_Sample_Include)</f>
        <v>3.5958213627434183</v>
      </c>
      <c r="O7" s="11" t="s">
        <v>80</v>
      </c>
      <c r="P7" s="15" cm="1">
        <f t="array" ref="P7">AIC(x_s(),y,Allow_Intercept,Regression_Sample_Include)</f>
        <v>4239.5791944720204</v>
      </c>
      <c r="U7" s="11" t="s">
        <v>845</v>
      </c>
      <c r="V7" s="15">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25" t="b">
        <v>1</v>
      </c>
      <c r="D8" t="str">
        <f ca="1"/>
        <v>Measles</v>
      </c>
      <c r="E8" s="19">
        <v>-6.8881222111176282E-2</v>
      </c>
      <c r="F8" s="19">
        <v>-0.24957375369248747</v>
      </c>
      <c r="G8" s="19">
        <v>7.9578377460109904</v>
      </c>
      <c r="H8" s="19">
        <v>74.67143971345466</v>
      </c>
      <c r="I8" s="19">
        <v>1.5141144309884405</v>
      </c>
      <c r="J8" s="19">
        <v>0.66045206328770178</v>
      </c>
      <c r="L8" s="12" t="s">
        <v>6</v>
      </c>
      <c r="M8" s="17" cm="1">
        <f t="array" ref="M8">Observations(y,Regression_Sample_Include)</f>
        <v>1649</v>
      </c>
      <c r="O8" s="11" t="s">
        <v>85</v>
      </c>
      <c r="P8" s="15" cm="1">
        <f t="array" ref="P8">BIC(x_s(),y,Allow_Intercept,Regression_Sample_Include)</f>
        <v>4342.3297566006531</v>
      </c>
      <c r="U8" s="12" t="s">
        <v>852</v>
      </c>
      <c r="V8" s="29">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25" t="b">
        <v>1</v>
      </c>
      <c r="D9" t="str">
        <f ca="1"/>
        <v>BMI</v>
      </c>
      <c r="E9" s="19">
        <v>0.54204158769157829</v>
      </c>
      <c r="F9" s="19">
        <v>0.5836370658786586</v>
      </c>
      <c r="G9" s="19">
        <v>-0.23360071764187307</v>
      </c>
      <c r="H9" s="19">
        <v>-1.2702262093966004</v>
      </c>
      <c r="I9" s="19">
        <v>1.7969198098458758</v>
      </c>
      <c r="J9" s="19">
        <v>0.55650786113030348</v>
      </c>
      <c r="O9" s="11" t="s">
        <v>90</v>
      </c>
      <c r="P9" s="15"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25" t="b">
        <v>1</v>
      </c>
      <c r="D10" t="str">
        <f ca="1"/>
        <v>under-five deaths</v>
      </c>
      <c r="E10" s="19">
        <v>-0.19226530105304498</v>
      </c>
      <c r="F10" s="19">
        <v>-0.5384373468110879</v>
      </c>
      <c r="G10" s="19">
        <v>8.3408629723813945</v>
      </c>
      <c r="H10" s="19">
        <v>82.187220775460347</v>
      </c>
      <c r="I10" s="19">
        <v>201.99931076514267</v>
      </c>
      <c r="J10" s="19">
        <v>4.9505119409177789E-3</v>
      </c>
      <c r="O10" s="12" t="s">
        <v>767</v>
      </c>
      <c r="P10" s="29" cm="1">
        <f t="array" ref="P10">QQ_Correlation(x_s(),y,Allow_Intercept,Regression_Sample_Include)</f>
        <v>0.99482008680564749</v>
      </c>
      <c r="U10" s="5" t="s">
        <v>853</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25" t="b">
        <v>1</v>
      </c>
      <c r="D11" t="str">
        <f ca="1"/>
        <v>Polio</v>
      </c>
      <c r="E11" s="19">
        <v>0.32729440310492808</v>
      </c>
      <c r="F11" s="19">
        <v>0.43534266254009202</v>
      </c>
      <c r="G11" s="19">
        <v>-2.3601768849724745</v>
      </c>
      <c r="H11" s="19">
        <v>5.0635507264435367</v>
      </c>
      <c r="I11" s="19">
        <v>1.7126197216980923</v>
      </c>
      <c r="J11" s="19">
        <v>0.58390078505488807</v>
      </c>
      <c r="U11" s="3" t="s">
        <v>854</v>
      </c>
      <c r="V11" s="3" t="s">
        <v>855</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25" t="b">
        <v>1</v>
      </c>
      <c r="D12" t="str">
        <f ca="1"/>
        <v>Total expenditure</v>
      </c>
      <c r="E12" s="19">
        <v>0.17471764064230411</v>
      </c>
      <c r="F12" s="19">
        <v>0.27107970455247493</v>
      </c>
      <c r="G12" s="19">
        <v>0.21336165862070411</v>
      </c>
      <c r="H12" s="19">
        <v>-1.0252562552346411E-2</v>
      </c>
      <c r="I12" s="19">
        <v>1.1185619729448348</v>
      </c>
      <c r="J12" s="19">
        <v>0.89400500301945984</v>
      </c>
      <c r="L12" s="3" t="s">
        <v>831</v>
      </c>
      <c r="M12" s="25">
        <v>0.05</v>
      </c>
      <c r="U12" t="s">
        <v>856</v>
      </c>
      <c r="V12" s="25">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25" t="b">
        <v>1</v>
      </c>
      <c r="D13" t="str">
        <f ca="1"/>
        <v>Diphtheria</v>
      </c>
      <c r="E13" s="19">
        <v>0.34133123426064216</v>
      </c>
      <c r="F13" s="19">
        <v>0.44819623351132853</v>
      </c>
      <c r="G13" s="19">
        <v>-2.4874916081791545</v>
      </c>
      <c r="H13" s="19">
        <v>5.8556393600326784</v>
      </c>
      <c r="I13" s="19">
        <v>2.0929357702033715</v>
      </c>
      <c r="J13" s="19">
        <v>0.47779774909328898</v>
      </c>
      <c r="L13" s="47" t="s">
        <v>832</v>
      </c>
      <c r="M13" s="31"/>
      <c r="N13" s="31"/>
      <c r="O13" s="31"/>
      <c r="P13" s="31"/>
      <c r="Q13" s="32"/>
      <c r="U13" t="str" cm="1">
        <f t="array" aca="1" ref="U13:U30" ca="1">Coefficient_Name_Col(All_Xs)</f>
        <v>Adult Mortality</v>
      </c>
      <c r="V13" s="26"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25" t="b">
        <v>1</v>
      </c>
      <c r="D14" t="str">
        <f ca="1"/>
        <v>HIV/AIDS</v>
      </c>
      <c r="E14" s="19">
        <v>-0.59223629259263988</v>
      </c>
      <c r="F14" s="19">
        <v>-0.72026469818695804</v>
      </c>
      <c r="G14" s="19">
        <v>4.9741755969625574</v>
      </c>
      <c r="H14" s="19">
        <v>27.751491599089142</v>
      </c>
      <c r="I14" s="19">
        <v>1.4820785003440076</v>
      </c>
      <c r="J14" s="19">
        <v>0.67472809285600488</v>
      </c>
      <c r="L14" s="36"/>
      <c r="M14" s="3" t="s">
        <v>833</v>
      </c>
      <c r="N14" s="3" t="s">
        <v>834</v>
      </c>
      <c r="O14" s="3" t="s">
        <v>835</v>
      </c>
      <c r="P14" s="3" t="s">
        <v>836</v>
      </c>
      <c r="Q14" s="38" t="s">
        <v>771</v>
      </c>
      <c r="U14" t="str">
        <f ca="1"/>
        <v>infant deaths</v>
      </c>
      <c r="V14" s="26"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25" t="b">
        <v>1</v>
      </c>
      <c r="D15" t="str">
        <f ca="1"/>
        <v>GDP</v>
      </c>
      <c r="E15" s="19">
        <v>0.44132180991356607</v>
      </c>
      <c r="F15" s="19">
        <v>0.57079636904265585</v>
      </c>
      <c r="G15" s="19">
        <v>4.5172974225641669</v>
      </c>
      <c r="H15" s="19">
        <v>28.015318265499179</v>
      </c>
      <c r="I15" s="19">
        <v>13.516874113156392</v>
      </c>
      <c r="J15" s="19">
        <v>7.3981601931667695E-2</v>
      </c>
      <c r="L15" s="11" t="s">
        <v>837</v>
      </c>
      <c r="M15" s="9" cm="1">
        <f t="array" ref="M15">DF_Regression(x_s())</f>
        <v>18</v>
      </c>
      <c r="N15" s="55" cm="1">
        <f t="array" ref="N15">SS_Regression(x_s(),y,Allow_Intercept,Regression_Sample_Include)</f>
        <v>106453.52326857558</v>
      </c>
      <c r="O15" s="55" cm="1">
        <f t="array" ref="O15">MS_Regression(x_s(),y,Allow_Intercept,Regression_Sample_Include)</f>
        <v>5914.0846260319768</v>
      </c>
      <c r="P15" s="55" cm="1">
        <f t="array" ref="P15">F_Stat(x_s(),y,Allow_Intercept,Regression_Sample_Include)</f>
        <v>457.3949003495888</v>
      </c>
      <c r="Q15" s="39" cm="1">
        <f t="array" ref="Q15">P_Value_F(x_s(),y,Allow_Intercept,Regression_Sample_Include)</f>
        <v>0</v>
      </c>
      <c r="U15" t="str">
        <f ca="1"/>
        <v>Alcohol</v>
      </c>
      <c r="V15" s="26"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25" t="b">
        <v>1</v>
      </c>
      <c r="D16" t="str">
        <f ca="1"/>
        <v>Population</v>
      </c>
      <c r="E16" s="19">
        <v>-2.2304977802841353E-2</v>
      </c>
      <c r="F16" s="19">
        <v>-7.9789533339711019E-2</v>
      </c>
      <c r="G16" s="19">
        <v>14.186299010071318</v>
      </c>
      <c r="H16" s="19">
        <v>230.16446135150653</v>
      </c>
      <c r="I16" s="19">
        <v>1.9433905318505209</v>
      </c>
      <c r="J16" s="19">
        <v>0.5145646145799565</v>
      </c>
      <c r="L16" s="11" t="s">
        <v>838</v>
      </c>
      <c r="M16" s="9" cm="1">
        <f t="array" ref="M16">DF_Residual(x_s(),y,Allow_Intercept,Regression_Sample_Include)</f>
        <v>1630</v>
      </c>
      <c r="N16" s="55" cm="1">
        <f t="array" ref="N16">SS_Residual(x_s(),y,Allow_Intercept,Regression_Sample_Include)</f>
        <v>21075.787974601953</v>
      </c>
      <c r="O16" s="55" cm="1">
        <f t="array" ref="O16">MS_Residual(x_s(),y,Allow_Intercept,Regression_Sample_Include)</f>
        <v>12.929931272761934</v>
      </c>
      <c r="Q16" s="40"/>
      <c r="U16" t="str">
        <f ca="1"/>
        <v>percentage expenditure</v>
      </c>
      <c r="V16" s="26"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25" t="b">
        <v>1</v>
      </c>
      <c r="D17" t="str">
        <f ca="1"/>
        <v>thinness 1-19 years</v>
      </c>
      <c r="E17" s="19">
        <v>-0.45783819334984405</v>
      </c>
      <c r="F17" s="19">
        <v>-0.61960046774864874</v>
      </c>
      <c r="G17" s="19">
        <v>1.8210735142413568</v>
      </c>
      <c r="H17" s="19">
        <v>4.1593458501427047</v>
      </c>
      <c r="I17" s="19">
        <v>7.6025617770389342</v>
      </c>
      <c r="J17" s="19">
        <v>0.13153461021785773</v>
      </c>
      <c r="L17" s="12" t="s">
        <v>839</v>
      </c>
      <c r="M17" s="13" cm="1">
        <f t="array" ref="M17">DF_Total(y,Allow_Intercept,Regression_Sample_Include)</f>
        <v>1648</v>
      </c>
      <c r="N17" s="37" cm="1">
        <f t="array" ref="N17">SS_Total(y,Allow_Intercept,Regression_Sample_Include)</f>
        <v>127529.31124317752</v>
      </c>
      <c r="O17" s="20"/>
      <c r="P17" s="20"/>
      <c r="Q17" s="41"/>
      <c r="U17" t="str">
        <f ca="1"/>
        <v>Hepatitis B</v>
      </c>
      <c r="V17" s="26"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25" t="b">
        <v>1</v>
      </c>
      <c r="D18" t="str">
        <f ca="1"/>
        <v>thinness 5-9 years</v>
      </c>
      <c r="E18" s="19">
        <v>-0.45750828676579908</v>
      </c>
      <c r="F18" s="19">
        <v>-0.62981654942690735</v>
      </c>
      <c r="G18" s="19">
        <v>1.8669799469852892</v>
      </c>
      <c r="H18" s="19">
        <v>4.5198333738580816</v>
      </c>
      <c r="I18" s="19">
        <v>7.5845186690958011</v>
      </c>
      <c r="J18" s="19">
        <v>0.13184752304383429</v>
      </c>
      <c r="U18" t="str">
        <f ca="1"/>
        <v>Measles</v>
      </c>
      <c r="V18" s="26"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25" t="b">
        <v>1</v>
      </c>
      <c r="D19" t="str">
        <f ca="1"/>
        <v>Income composition of resources</v>
      </c>
      <c r="E19" s="19">
        <v>0.72108259291729193</v>
      </c>
      <c r="F19" s="19">
        <v>0.84902333027593679</v>
      </c>
      <c r="G19" s="19">
        <v>-1.1552436094975105</v>
      </c>
      <c r="H19" s="19">
        <v>2.0611920694297563</v>
      </c>
      <c r="I19" s="19">
        <v>2.9714887896518474</v>
      </c>
      <c r="J19" s="19">
        <v>0.33653164147294812</v>
      </c>
      <c r="L19" s="5" t="s">
        <v>840</v>
      </c>
      <c r="U19" t="str">
        <f ca="1"/>
        <v>BMI</v>
      </c>
      <c r="V19" s="26"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25" t="b">
        <v>1</v>
      </c>
      <c r="D20" t="str">
        <f ca="1"/>
        <v>Schooling</v>
      </c>
      <c r="E20" s="19">
        <v>0.72763003232110479</v>
      </c>
      <c r="F20" s="19">
        <v>0.77476911930540282</v>
      </c>
      <c r="G20" s="19">
        <v>-0.12816419625645914</v>
      </c>
      <c r="H20" s="19">
        <v>4.5707552951051778E-2</v>
      </c>
      <c r="I20" s="19">
        <v>3.5129929693031889</v>
      </c>
      <c r="J20" s="19">
        <v>0.284657558024761</v>
      </c>
      <c r="L20" s="3"/>
      <c r="M20" s="3" t="s">
        <v>105</v>
      </c>
      <c r="N20" s="3" t="s">
        <v>841</v>
      </c>
      <c r="O20" s="3" t="s">
        <v>842</v>
      </c>
      <c r="P20" s="3" t="s">
        <v>843</v>
      </c>
      <c r="Q20" s="3" t="s">
        <v>844</v>
      </c>
      <c r="R20" s="3" t="s">
        <v>845</v>
      </c>
      <c r="S20" s="3" t="s">
        <v>846</v>
      </c>
      <c r="U20" t="str">
        <f ca="1"/>
        <v>under-five deaths</v>
      </c>
      <c r="V20" s="26"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35"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6"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35">
        <v>4.3051998381958088E-65</v>
      </c>
      <c r="Q22" s="8">
        <v>-1.8746566649532524E-2</v>
      </c>
      <c r="R22" s="8">
        <v>-1.5030493749834374E-2</v>
      </c>
      <c r="S22" s="8">
        <v>-0.24057618094742297</v>
      </c>
      <c r="U22" t="str">
        <f ca="1"/>
        <v>Total expenditure</v>
      </c>
      <c r="V22" s="26"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35">
        <v>4.2006946451565517E-18</v>
      </c>
      <c r="Q23" s="8">
        <v>7.2752544126122323E-2</v>
      </c>
      <c r="R23" s="8">
        <v>0.11463513153985054</v>
      </c>
      <c r="S23" s="8">
        <v>1.287126356467752</v>
      </c>
      <c r="U23" t="str">
        <f ca="1"/>
        <v>Diphtheria</v>
      </c>
      <c r="V23" s="26"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35">
        <v>7.5972069104877124E-2</v>
      </c>
      <c r="Q24" s="8">
        <v>-0.11438162922545544</v>
      </c>
      <c r="R24" s="8">
        <v>5.684939140577959E-3</v>
      </c>
      <c r="S24" s="8">
        <v>-2.4893018397719218E-2</v>
      </c>
      <c r="U24" t="str">
        <f ca="1"/>
        <v>HIV/AIDS</v>
      </c>
      <c r="V24" s="26"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35">
        <v>3.6522850199107303E-2</v>
      </c>
      <c r="Q25" s="8">
        <v>2.3706813899592165E-5</v>
      </c>
      <c r="R25" s="8">
        <v>7.3165843303129121E-4</v>
      </c>
      <c r="S25" s="8">
        <v>7.5530621677586937E-2</v>
      </c>
      <c r="U25" t="str">
        <f ca="1"/>
        <v>GDP</v>
      </c>
      <c r="V25" s="26"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35">
        <v>0.20945162853357524</v>
      </c>
      <c r="Q26" s="8">
        <v>-1.4303338212760683E-2</v>
      </c>
      <c r="R26" s="8">
        <v>3.1383388022199268E-3</v>
      </c>
      <c r="S26" s="8">
        <v>-1.6248803418587254E-2</v>
      </c>
      <c r="U26" t="str">
        <f ca="1"/>
        <v>Population</v>
      </c>
      <c r="V26" s="26"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35">
        <v>0.42532584916473692</v>
      </c>
      <c r="Q27" s="8">
        <v>-2.9813591937210667E-5</v>
      </c>
      <c r="R27" s="8">
        <v>1.2578915495769934E-5</v>
      </c>
      <c r="S27" s="8">
        <v>-9.8800052253192362E-3</v>
      </c>
      <c r="U27" t="str">
        <f ca="1"/>
        <v>thinness 1-19 years</v>
      </c>
      <c r="V27" s="26"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35">
        <v>2.9233529911097799E-8</v>
      </c>
      <c r="Q28" s="8">
        <v>2.1708597158189076E-2</v>
      </c>
      <c r="R28" s="8">
        <v>4.5287522651679797E-2</v>
      </c>
      <c r="S28" s="8">
        <v>7.5223542895789267E-2</v>
      </c>
      <c r="U28" t="str">
        <f ca="1"/>
        <v>thinness 5-9 years</v>
      </c>
      <c r="V28" s="26"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35">
        <v>2.1761040202951045E-19</v>
      </c>
      <c r="Q29" s="8">
        <v>-8.5628457585963783E-2</v>
      </c>
      <c r="R29" s="8">
        <v>-5.5311934643108449E-2</v>
      </c>
      <c r="S29" s="8">
        <v>-1.3049528649362432</v>
      </c>
      <c r="U29" t="str">
        <f ca="1"/>
        <v>Income composition of resources</v>
      </c>
      <c r="V29" s="26"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35">
        <v>0.12927810089588262</v>
      </c>
      <c r="Q30" s="8">
        <v>-2.2909179417385083E-3</v>
      </c>
      <c r="R30" s="8">
        <v>1.7963675727038352E-2</v>
      </c>
      <c r="S30" s="8">
        <v>1.9999362509341131E-2</v>
      </c>
      <c r="U30" t="str">
        <f ca="1"/>
        <v>Schooling</v>
      </c>
      <c r="V30" s="26"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35">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35">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35">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35">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35">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35">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35">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35">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35">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24" priority="1">
      <formula>AND(ISNUMBER(I3),I3&gt;5,I3&lt;=10)</formula>
    </cfRule>
    <cfRule type="expression" dxfId="23" priority="2">
      <formula>AND(ISNUMBER(I3),I3&gt;10)</formula>
    </cfRule>
  </conditionalFormatting>
  <conditionalFormatting sqref="P5">
    <cfRule type="expression" dxfId="22" priority="3">
      <formula>AND(ISNUMBER(P5),P5&lt;0)</formula>
    </cfRule>
  </conditionalFormatting>
  <conditionalFormatting sqref="P10">
    <cfRule type="expression" dxfId="21" priority="4">
      <formula>AND(ISNUMBER(P10),P10&lt;0.98,P10&gt;=0.95)</formula>
    </cfRule>
    <cfRule type="expression" dxfId="20" priority="5">
      <formula>AND(ISNUMBER(P10),P10&lt;0.95)</formula>
    </cfRule>
  </conditionalFormatting>
  <conditionalFormatting sqref="P21:P1048576">
    <cfRule type="expression" dxfId="19" priority="6">
      <formula>AND(ISNUMBER(P21),P21&gt;$M$12)</formula>
    </cfRule>
  </conditionalFormatting>
  <conditionalFormatting sqref="Q15">
    <cfRule type="expression" dxfId="18" priority="7">
      <formula>AND(ISNUMBER(Q15),Q15&gt;$M$12)</formula>
    </cfRule>
  </conditionalFormatting>
  <conditionalFormatting sqref="U13:U1048576">
    <cfRule type="expression" dxfId="17" priority="20">
      <formula>NOT(INDEX(_xlfn.TAKE(Ind_Var_Include,COLUMNS(All_Xs)),ROW()-ROW($U$13)+1))</formula>
    </cfRule>
  </conditionalFormatting>
  <conditionalFormatting sqref="AB3:AB1048576">
    <cfRule type="expression" dxfId="16" priority="8">
      <formula>AND(ISNUMBER(AB3),AB3&gt;2*$P$6)</formula>
    </cfRule>
    <cfRule type="expression" dxfId="15" priority="9">
      <formula>AND(ISNUMBER(AB3),AB3&gt;3*$P$6)</formula>
    </cfRule>
  </conditionalFormatting>
  <conditionalFormatting sqref="AC3:AC1048576">
    <cfRule type="expression" dxfId="14" priority="10">
      <formula>AND(ISNUMBER(AC3),ABS(AC3)&gt;2,ABS(AC3)&lt;3)</formula>
    </cfRule>
    <cfRule type="expression" dxfId="13" priority="11">
      <formula>AND(ISNUMBER(AC3),ABS(AC3)&gt;=3)</formula>
    </cfRule>
  </conditionalFormatting>
  <conditionalFormatting sqref="AD3:AD1048576">
    <cfRule type="expression" dxfId="12" priority="14">
      <formula>AND(ISNUMBER(AD3),AD3&gt;4/$M$8,AD3&lt;=0.9)</formula>
    </cfRule>
    <cfRule type="expression" dxfId="11" priority="15">
      <formula>AND(ISNUMBER(AD3),AD3&gt;0.9)</formula>
    </cfRule>
  </conditionalFormatting>
  <conditionalFormatting sqref="AF3:AF1048576">
    <cfRule type="expression" dxfId="10" priority="12">
      <formula>AND(ISNUMBER(AF3),ABS(AF3)&gt;2,ABS(AF3)&lt;3)</formula>
    </cfRule>
    <cfRule type="expression" dxfId="9" priority="13">
      <formula>AND(ISNUMBER(AF3),ABS(AF3)&gt;=3)</formula>
    </cfRule>
  </conditionalFormatting>
  <conditionalFormatting sqref="AG3:AG1048576">
    <cfRule type="expression" dxfId="8" priority="16">
      <formula>AND(ISNUMBER(AG3),AG3&gt;1.414,AG3&lt;=1.732)</formula>
    </cfRule>
    <cfRule type="expression" dxfId="7" priority="17">
      <formula>AND(ISNUMBER(AG3),AG3&gt;1.732)</formula>
    </cfRule>
  </conditionalFormatting>
  <conditionalFormatting sqref="AH3:AH1048576">
    <cfRule type="expression" dxfId="6" priority="18">
      <formula>AND(ISNUMBER(AH3),ABS(AH3)&gt;2*$M$7,ABS(AH3)&lt;=3*$M$7)</formula>
    </cfRule>
    <cfRule type="expression" dxfId="5" priority="19">
      <formula>AND(ISNUMBER(AH3),ABS(AH3)&gt;3*$M$7)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3B058-9A83-4A2A-9DB5-364FEF189F20}">
  <dimension ref="A1:BS2941"/>
  <sheetViews>
    <sheetView tabSelected="1" workbookViewId="0">
      <pane xSplit="2" ySplit="3" topLeftCell="AA4" activePane="bottomRight" state="frozen"/>
      <selection pane="topRight" activeCell="C1" sqref="C1"/>
      <selection pane="bottomLeft" activeCell="A4" sqref="A4"/>
      <selection pane="bottomRight" activeCell="C18" sqref="C18"/>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30" width="8.5703125" bestFit="1" customWidth="1"/>
    <col min="31" max="31" width="10.28515625" bestFit="1" customWidth="1"/>
    <col min="32" max="34" width="8.5703125" bestFit="1" customWidth="1"/>
    <col min="35" max="35" width="12" bestFit="1" customWidth="1"/>
    <col min="36" max="49" width="8.5703125" bestFit="1" customWidth="1"/>
    <col min="50" max="50" width="2.7109375" customWidth="1"/>
    <col min="51" max="51" width="12.7109375" customWidth="1"/>
    <col min="52" max="52" width="8.5703125" bestFit="1" customWidth="1"/>
    <col min="53" max="53" width="10.28515625" bestFit="1" customWidth="1"/>
    <col min="54" max="71" width="8.5703125" bestFit="1" customWidth="1"/>
  </cols>
  <sheetData>
    <row r="1" spans="1:71" ht="20.100000000000001" customHeight="1" x14ac:dyDescent="0.3">
      <c r="A1" s="4" t="s">
        <v>661</v>
      </c>
      <c r="G1" s="56" t="s">
        <v>676</v>
      </c>
      <c r="H1" s="56"/>
      <c r="I1" s="56"/>
      <c r="J1" s="56"/>
      <c r="K1" s="56"/>
      <c r="L1" s="56"/>
      <c r="M1" s="56"/>
      <c r="N1" s="56"/>
    </row>
    <row r="2" spans="1:71" ht="18" customHeight="1" x14ac:dyDescent="0.25">
      <c r="G2" s="5" t="s">
        <v>677</v>
      </c>
      <c r="H2" s="5" t="s">
        <v>678</v>
      </c>
      <c r="J2" s="5" t="s">
        <v>677</v>
      </c>
      <c r="K2" s="5" t="s">
        <v>681</v>
      </c>
      <c r="M2" s="5" t="s">
        <v>677</v>
      </c>
      <c r="N2" s="5" t="s">
        <v>682</v>
      </c>
      <c r="Q2" s="56" t="s">
        <v>683</v>
      </c>
      <c r="R2" s="56"/>
      <c r="S2" s="56"/>
      <c r="T2" s="56"/>
      <c r="U2" s="56"/>
      <c r="V2" s="56"/>
      <c r="W2" s="56"/>
      <c r="X2" s="56"/>
      <c r="Y2" s="56"/>
      <c r="Z2" s="56"/>
      <c r="AA2" s="56"/>
    </row>
    <row r="3" spans="1:71" ht="18" customHeight="1" x14ac:dyDescent="0.25">
      <c r="A3" s="5" t="s">
        <v>662</v>
      </c>
      <c r="B3" s="5" t="s">
        <v>663</v>
      </c>
      <c r="D3" s="47" t="s">
        <v>664</v>
      </c>
      <c r="E3" s="32"/>
      <c r="G3" t="s">
        <v>680</v>
      </c>
      <c r="H3" s="9" cm="1">
        <f t="array" ref="H3">n_histogram_bins(UV_Data,H2,UV_Include)</f>
        <v>13</v>
      </c>
      <c r="J3" t="s">
        <v>680</v>
      </c>
      <c r="K3" s="9" cm="1">
        <f t="array" ref="K3">n_histogram_bins(UV_Data,K2,UV_Include)</f>
        <v>23</v>
      </c>
      <c r="M3" t="s">
        <v>680</v>
      </c>
      <c r="N3" s="9" cm="1">
        <f t="array" ref="N3">n_histogram_bins(UV_Data,N2,UV_Include)</f>
        <v>30</v>
      </c>
      <c r="AC3" s="56" t="s">
        <v>701</v>
      </c>
      <c r="AD3" s="57"/>
      <c r="AE3" s="57"/>
      <c r="AF3" s="57"/>
      <c r="AG3" s="57"/>
      <c r="AH3" s="57"/>
      <c r="AI3" s="57"/>
      <c r="AJ3" s="57"/>
      <c r="AK3" s="57"/>
      <c r="AL3" s="57"/>
      <c r="AM3" s="57"/>
      <c r="AN3" s="57"/>
      <c r="AO3" s="57"/>
      <c r="AP3" s="57"/>
      <c r="AQ3" s="57"/>
      <c r="AR3" s="57"/>
      <c r="AS3" s="57"/>
      <c r="AT3" s="57"/>
      <c r="AU3" s="57"/>
      <c r="AV3" s="57"/>
      <c r="AW3" s="57"/>
      <c r="AY3" s="56" t="s">
        <v>708</v>
      </c>
      <c r="AZ3" s="57"/>
      <c r="BA3" s="57"/>
      <c r="BB3" s="57"/>
      <c r="BC3" s="57"/>
      <c r="BD3" s="57"/>
      <c r="BE3" s="57"/>
      <c r="BF3" s="57"/>
      <c r="BG3" s="57"/>
      <c r="BH3" s="57"/>
      <c r="BI3" s="57"/>
      <c r="BJ3" s="57"/>
      <c r="BK3" s="57"/>
      <c r="BL3" s="57"/>
      <c r="BM3" s="57"/>
      <c r="BN3" s="57"/>
      <c r="BO3" s="57"/>
      <c r="BP3" s="57"/>
      <c r="BQ3" s="57"/>
      <c r="BR3" s="57"/>
      <c r="BS3" s="57"/>
    </row>
    <row r="4" spans="1:71" ht="18" customHeight="1" x14ac:dyDescent="0.25">
      <c r="A4" cm="1">
        <f t="array" ref="A4:A2941">IF(LifeExpectancyData[Life expectancy]="","",LifeExpectancyData[Life expectancy])</f>
        <v>65</v>
      </c>
      <c r="B4" t="b" cm="1">
        <f t="array" ref="B4:B2941">_xlfn.MAP(LifeExpectancyData[Life expectancy],Data_Completeness)</f>
        <v>1</v>
      </c>
      <c r="D4" s="10" t="s">
        <v>666</v>
      </c>
      <c r="E4" s="14">
        <f>AVERAGE(_xlfn._xlws.FILTER(UV_Data,UV_Include))</f>
        <v>69.22493169398912</v>
      </c>
      <c r="G4" s="7" t="s">
        <v>679</v>
      </c>
      <c r="H4" s="7" t="s">
        <v>674</v>
      </c>
      <c r="J4" s="7" t="s">
        <v>679</v>
      </c>
      <c r="K4" s="7" t="s">
        <v>674</v>
      </c>
      <c r="M4" s="7" t="s">
        <v>679</v>
      </c>
      <c r="N4" s="7" t="s">
        <v>674</v>
      </c>
      <c r="Q4" s="48" t="s">
        <v>684</v>
      </c>
      <c r="R4" s="49" t="s">
        <v>685</v>
      </c>
      <c r="S4" s="49" t="s">
        <v>665</v>
      </c>
      <c r="T4" s="49" t="s">
        <v>686</v>
      </c>
      <c r="U4" s="49" t="s">
        <v>665</v>
      </c>
      <c r="V4" s="49" t="s">
        <v>687</v>
      </c>
      <c r="W4" s="49" t="s">
        <v>665</v>
      </c>
      <c r="X4" s="49" t="s">
        <v>688</v>
      </c>
      <c r="Y4" s="49" t="s">
        <v>689</v>
      </c>
      <c r="Z4" s="49" t="s">
        <v>80</v>
      </c>
      <c r="AA4" s="50" t="s">
        <v>85</v>
      </c>
      <c r="AC4" s="27" t="s">
        <v>702</v>
      </c>
      <c r="AE4" s="48" t="s">
        <v>703</v>
      </c>
      <c r="AF4" s="49" t="s">
        <v>704</v>
      </c>
      <c r="AG4" s="49" t="s">
        <v>671</v>
      </c>
      <c r="AH4" s="49" t="s">
        <v>672</v>
      </c>
      <c r="AI4" s="58" t="s">
        <v>861</v>
      </c>
      <c r="AJ4" s="50" t="s">
        <v>705</v>
      </c>
      <c r="AY4" s="27" t="s">
        <v>702</v>
      </c>
      <c r="BA4" s="48" t="s">
        <v>703</v>
      </c>
      <c r="BB4" s="49" t="s">
        <v>704</v>
      </c>
      <c r="BC4" s="49" t="s">
        <v>671</v>
      </c>
      <c r="BD4" s="49" t="s">
        <v>672</v>
      </c>
      <c r="BE4" s="50" t="s">
        <v>705</v>
      </c>
    </row>
    <row r="5" spans="1:71" x14ac:dyDescent="0.25">
      <c r="A5">
        <v>59.9</v>
      </c>
      <c r="B5" t="b">
        <v>1</v>
      </c>
      <c r="D5" s="11" t="s">
        <v>667</v>
      </c>
      <c r="E5" s="15">
        <f>MEDIAN(_xlfn._xlws.FILTER(UV_Data,UV_Include))</f>
        <v>72.099999999999994</v>
      </c>
      <c r="G5" s="19" cm="1">
        <f t="array" ref="G5:G17">Bin_Edges(UV_Data,H2,UV_Include)</f>
        <v>40.353846153846149</v>
      </c>
      <c r="H5" s="9" cm="1">
        <f t="array" ref="H5:H17">Bin_Counts(UV_Data,_xlfn.ANCHORARRAY(G5),UV_Include)</f>
        <v>2</v>
      </c>
      <c r="J5" s="19" cm="1">
        <f t="array" ref="J5:J27">Bin_Edges(UV_Data,K2,UV_Include)</f>
        <v>38.591304347826082</v>
      </c>
      <c r="K5" s="9" cm="1">
        <f t="array" ref="K5:K27">Bin_Counts(UV_Data,_xlfn.ANCHORARRAY(J5),UV_Include)</f>
        <v>1</v>
      </c>
      <c r="M5" s="19" cm="1">
        <f t="array" ref="M5:M34">Bin_Edges(UV_Data,N2,UV_Include)</f>
        <v>38.056666666666665</v>
      </c>
      <c r="N5" s="9" cm="1">
        <f t="array" ref="N5:N34">Bin_Counts(UV_Data,_xlfn.ANCHORARRAY(M5),UV_Include)</f>
        <v>1</v>
      </c>
      <c r="Q5" s="11" t="s">
        <v>690</v>
      </c>
      <c r="R5" t="s">
        <v>666</v>
      </c>
      <c r="S5" s="8">
        <f>AVERAGE(_xlfn._xlws.FILTER(UV_Data,UV_Include))</f>
        <v>69.22493169398912</v>
      </c>
      <c r="T5" t="s">
        <v>669</v>
      </c>
      <c r="U5" s="8">
        <f>_xlfn.STDEV.S(_xlfn._xlws.FILTER(UV_Data,UV_Include))</f>
        <v>9.5238674878241394</v>
      </c>
      <c r="W5" s="8"/>
      <c r="X5" s="19" cm="1">
        <f t="array" ref="X5">NLL_Normal(UV_Data,$S$5,$U$5,UV_Include)</f>
        <v>10753.281397224202</v>
      </c>
      <c r="Y5" s="9">
        <v>2</v>
      </c>
      <c r="Z5" s="19" cm="1">
        <f t="array" ref="Z5">GoF_AIC($X$5,$Y$5)</f>
        <v>21510.562794448404</v>
      </c>
      <c r="AA5" s="23" cm="1">
        <f t="array" ref="AA5">GoF_BIC($X$5,$Y$5,UV_n)</f>
        <v>21522.526944198566</v>
      </c>
      <c r="AC5" s="28" cm="1">
        <f t="array" ref="AC5">IFERROR(_xlfn.TAKE(Grid_Argmin(UV_WB_S1),,1),"—")</f>
        <v>10612.87387763982</v>
      </c>
      <c r="AE5" s="11" t="s">
        <v>706</v>
      </c>
      <c r="AF5" s="8">
        <v>1</v>
      </c>
      <c r="AG5" s="26">
        <v>0.5</v>
      </c>
      <c r="AH5" s="26">
        <v>16</v>
      </c>
      <c r="AI5">
        <f>(AH5-AG5)/COUNT(_xlfn.ANCHORARRAY(AD7))</f>
        <v>0.77500000000000002</v>
      </c>
      <c r="AJ5" s="15" cm="1">
        <f t="array" aca="1" ref="AJ5:AJ6" ca="1">IFERROR(Grid_Search_Optimum(UV_WB_S1),_xlfn.VSTACK("—","—"))</f>
        <v>8.6578947368421062</v>
      </c>
      <c r="AY5" s="28" cm="1">
        <f t="array" ref="AY5">IFERROR(_xlfn.TAKE(Grid_Argmin(UV_WB_S2),,1),"—")</f>
        <v>10812.129077923806</v>
      </c>
      <c r="BA5" s="11" t="s">
        <v>706</v>
      </c>
      <c r="BB5" s="8">
        <v>1</v>
      </c>
      <c r="BC5" s="8">
        <f ca="1">MAX(0.001,AJ$5-AI$5)</f>
        <v>7.8828947368421058</v>
      </c>
      <c r="BD5" s="8">
        <f ca="1">AJ$5+AI$5</f>
        <v>9.4328947368421066</v>
      </c>
      <c r="BE5" s="15" cm="1">
        <f t="array" aca="1" ref="BE5:BE6" ca="1">IFERROR(Grid_Search_Optimum(UV_WB_S2),_xlfn.VSTACK("—","—"))</f>
        <v>7.8828947368421058</v>
      </c>
    </row>
    <row r="6" spans="1:71" x14ac:dyDescent="0.25">
      <c r="A6">
        <v>59.9</v>
      </c>
      <c r="B6" t="b">
        <v>1</v>
      </c>
      <c r="D6" s="11" t="s">
        <v>668</v>
      </c>
      <c r="E6" s="15">
        <f>IFERROR(_xlfn.MODE.SNGL(_xlfn._xlws.FILTER(UV_Data,UV_Include)),"N/A")</f>
        <v>73</v>
      </c>
      <c r="G6">
        <v>44.407692307692301</v>
      </c>
      <c r="H6">
        <v>10</v>
      </c>
      <c r="J6">
        <v>40.882608695652166</v>
      </c>
      <c r="K6">
        <v>1</v>
      </c>
      <c r="M6">
        <v>39.813333333333333</v>
      </c>
      <c r="N6">
        <v>1</v>
      </c>
      <c r="Q6" s="11" t="s">
        <v>691</v>
      </c>
      <c r="R6" t="s">
        <v>692</v>
      </c>
      <c r="S6" s="8" cm="1">
        <f t="array" ref="S6">AVERAGE(LN(_xlfn._xlws.FILTER(UV_Data,(UV_Include)*(ISNUMBER(UV_Data)))))</f>
        <v>4.2270447585350537</v>
      </c>
      <c r="T6" t="s">
        <v>693</v>
      </c>
      <c r="U6" s="8" cm="1">
        <f t="array" ref="U6">_xlfn.STDEV.S(LN(_xlfn._xlws.FILTER(UV_Data,(UV_Include)*(ISNUMBER(UV_Data)))))</f>
        <v>0.14706091907970009</v>
      </c>
      <c r="W6" s="8"/>
      <c r="X6" s="19" cm="1">
        <f t="array" ref="X6">NLL_Lognormal(UV_Data,$S$6,$U$6,UV_Include)</f>
        <v>10918.231392692034</v>
      </c>
      <c r="Y6" s="9">
        <v>2</v>
      </c>
      <c r="Z6" s="19" cm="1">
        <f t="array" ref="Z6">GoF_AIC($X$6,$Y$6)</f>
        <v>21840.462785384068</v>
      </c>
      <c r="AA6" s="23" cm="1">
        <f t="array" ref="AA6">GoF_BIC($X$6,$Y$6,UV_n)</f>
        <v>21852.42693513423</v>
      </c>
      <c r="AE6" s="11" t="s">
        <v>707</v>
      </c>
      <c r="AF6" s="8">
        <v>1</v>
      </c>
      <c r="AG6" s="26">
        <v>0.1</v>
      </c>
      <c r="AH6" s="26">
        <f>IFERROR(2*AVERAGE(_xlfn._xlws.FILTER(UV_Data,UV_Include)),10)</f>
        <v>138.44986338797824</v>
      </c>
      <c r="AI6">
        <f>(MAX(_xlfn.ANCHORARRAY(AC8))-MIN(_xlfn.ANCHORARRAY(AC8)))/COUNT(_xlfn.ANCHORARRAY(AC8))</f>
        <v>6.9174931693989139</v>
      </c>
      <c r="AJ6" s="15">
        <f ca="1"/>
        <v>72.915717572620139</v>
      </c>
      <c r="BA6" s="11" t="s">
        <v>707</v>
      </c>
      <c r="BB6" s="8">
        <v>1</v>
      </c>
      <c r="BC6" s="8">
        <f ca="1">MAX(0.001,AJ$6-AI$6)</f>
        <v>65.998224403221229</v>
      </c>
      <c r="BD6" s="8">
        <f ca="1">AJ$6+AI$6</f>
        <v>79.833210742019048</v>
      </c>
      <c r="BE6" s="15">
        <f ca="1"/>
        <v>74.007953336209383</v>
      </c>
    </row>
    <row r="7" spans="1:71" x14ac:dyDescent="0.25">
      <c r="A7">
        <v>59.5</v>
      </c>
      <c r="B7" t="b">
        <v>1</v>
      </c>
      <c r="D7" s="11" t="s">
        <v>669</v>
      </c>
      <c r="E7" s="15">
        <f>_xlfn.STDEV.S(_xlfn._xlws.FILTER(UV_Data,UV_Include))</f>
        <v>9.5238674878241394</v>
      </c>
      <c r="G7">
        <v>48.461538461538453</v>
      </c>
      <c r="H7">
        <v>76</v>
      </c>
      <c r="J7">
        <v>43.173913043478251</v>
      </c>
      <c r="K7">
        <v>4</v>
      </c>
      <c r="M7">
        <v>41.57</v>
      </c>
      <c r="N7">
        <v>2</v>
      </c>
      <c r="Q7" s="11" t="s">
        <v>694</v>
      </c>
      <c r="R7" t="s">
        <v>695</v>
      </c>
      <c r="S7" s="8">
        <f>1/AVERAGE(_xlfn._xlws.FILTER(UV_Data,UV_Include))</f>
        <v>1.4445662502355797E-2</v>
      </c>
      <c r="U7" s="8"/>
      <c r="W7" s="8"/>
      <c r="X7" s="19" cm="1">
        <f t="array" ref="X7">NLL_Exponential(UV_Data,$S$7,UV_Include)</f>
        <v>15334.993249067882</v>
      </c>
      <c r="Y7" s="9">
        <v>1</v>
      </c>
      <c r="Z7" s="19" cm="1">
        <f t="array" ref="Z7">GoF_AIC($X$7,$Y$7)</f>
        <v>30671.986498135764</v>
      </c>
      <c r="AA7" s="23" cm="1">
        <f t="array" ref="AA7">GoF_BIC($X$7,$Y$7,UV_n)</f>
        <v>30677.968573010847</v>
      </c>
      <c r="AC7" s="51" cm="1">
        <f t="array" ref="AC7">NLL_Weibull(UV_Data,$AF$5,$AF$6,UV_Include)</f>
        <v>202690.60000000015</v>
      </c>
      <c r="AD7" s="52" cm="1">
        <f t="array" ref="AD7:AW7">_xlfn.SEQUENCE(1,20,$AG$5,($AH$5-$AG$5)/(20-1))</f>
        <v>0.5</v>
      </c>
      <c r="AE7" s="53">
        <v>1.3157894736842106</v>
      </c>
      <c r="AF7" s="53">
        <v>2.1315789473684212</v>
      </c>
      <c r="AG7" s="53">
        <v>2.9473684210526319</v>
      </c>
      <c r="AH7" s="53">
        <v>3.7631578947368425</v>
      </c>
      <c r="AI7" s="53">
        <v>4.5789473684210531</v>
      </c>
      <c r="AJ7" s="53">
        <v>5.3947368421052637</v>
      </c>
      <c r="AK7" s="53">
        <v>6.2105263157894743</v>
      </c>
      <c r="AL7" s="53">
        <v>7.026315789473685</v>
      </c>
      <c r="AM7" s="53">
        <v>7.8421052631578956</v>
      </c>
      <c r="AN7" s="53">
        <v>8.6578947368421062</v>
      </c>
      <c r="AO7" s="53">
        <v>9.4736842105263168</v>
      </c>
      <c r="AP7" s="53">
        <v>10.289473684210527</v>
      </c>
      <c r="AQ7" s="53">
        <v>11.105263157894738</v>
      </c>
      <c r="AR7" s="53">
        <v>11.921052631578949</v>
      </c>
      <c r="AS7" s="53">
        <v>12.736842105263159</v>
      </c>
      <c r="AT7" s="53">
        <v>13.55263157894737</v>
      </c>
      <c r="AU7" s="53">
        <v>14.368421052631581</v>
      </c>
      <c r="AV7" s="53">
        <v>15.184210526315791</v>
      </c>
      <c r="AW7" s="54">
        <v>16</v>
      </c>
      <c r="AY7" s="51" cm="1">
        <f t="array" ref="AY7">NLL_Weibull(UV_Data,$BB$5,$BB$6,UV_Include)</f>
        <v>202690.60000000015</v>
      </c>
      <c r="AZ7" s="52" cm="1">
        <f t="array" aca="1" ref="AZ7:BS7" ca="1">_xlfn.SEQUENCE(1,20,$BC$5,($BD$5-$BC$5)/(20-1))</f>
        <v>7.8828947368421058</v>
      </c>
      <c r="BA7" s="53">
        <f ca="1"/>
        <v>7.9644736842105273</v>
      </c>
      <c r="BB7" s="53">
        <f ca="1"/>
        <v>8.0460526315789487</v>
      </c>
      <c r="BC7" s="53">
        <f ca="1"/>
        <v>8.1276315789473692</v>
      </c>
      <c r="BD7" s="53">
        <f ca="1"/>
        <v>8.2092105263157897</v>
      </c>
      <c r="BE7" s="53">
        <f ca="1"/>
        <v>8.2907894736842103</v>
      </c>
      <c r="BF7" s="53">
        <f ca="1"/>
        <v>8.3723684210526308</v>
      </c>
      <c r="BG7" s="53">
        <f ca="1"/>
        <v>8.4539473684210513</v>
      </c>
      <c r="BH7" s="53">
        <f ca="1"/>
        <v>8.5355263157894719</v>
      </c>
      <c r="BI7" s="53">
        <f ca="1"/>
        <v>8.6171052631578924</v>
      </c>
      <c r="BJ7" s="53">
        <f ca="1"/>
        <v>8.6986842105263129</v>
      </c>
      <c r="BK7" s="53">
        <f ca="1"/>
        <v>8.7802631578947334</v>
      </c>
      <c r="BL7" s="53">
        <f ca="1"/>
        <v>8.861842105263154</v>
      </c>
      <c r="BM7" s="53">
        <f ca="1"/>
        <v>8.9434210526315745</v>
      </c>
      <c r="BN7" s="53">
        <f ca="1"/>
        <v>9.024999999999995</v>
      </c>
      <c r="BO7" s="53">
        <f ca="1"/>
        <v>9.1065789473684156</v>
      </c>
      <c r="BP7" s="53">
        <f ca="1"/>
        <v>9.1881578947368361</v>
      </c>
      <c r="BQ7" s="53">
        <f ca="1"/>
        <v>9.2697368421052566</v>
      </c>
      <c r="BR7" s="53">
        <f ca="1"/>
        <v>9.3513157894736771</v>
      </c>
      <c r="BS7" s="54">
        <f ca="1"/>
        <v>9.4328947368420977</v>
      </c>
    </row>
    <row r="8" spans="1:71" x14ac:dyDescent="0.25">
      <c r="A8">
        <v>59.2</v>
      </c>
      <c r="B8" t="b">
        <v>1</v>
      </c>
      <c r="D8" s="11" t="s">
        <v>670</v>
      </c>
      <c r="E8" s="15">
        <f>_xlfn.VAR.S(_xlfn._xlws.FILTER(UV_Data,UV_Include))</f>
        <v>90.704051925633692</v>
      </c>
      <c r="G8">
        <v>52.515384615384605</v>
      </c>
      <c r="H8">
        <v>118</v>
      </c>
      <c r="J8">
        <v>45.465217391304336</v>
      </c>
      <c r="K8">
        <v>20</v>
      </c>
      <c r="M8">
        <v>43.326666666666668</v>
      </c>
      <c r="N8">
        <v>3</v>
      </c>
      <c r="Q8" s="11" t="s">
        <v>696</v>
      </c>
      <c r="R8" t="s">
        <v>671</v>
      </c>
      <c r="S8" s="8">
        <f>_xlfn.LET(_xlpm.d,_xlfn._xlws.FILTER(UV_Data,UV_Include),MIN(_xlpm.d)-(MAX(_xlpm.d)-MIN(_xlpm.d))*0.001)</f>
        <v>36.247299999999996</v>
      </c>
      <c r="T8" t="s">
        <v>668</v>
      </c>
      <c r="U8" s="8">
        <f>IFERROR(_xlfn.MODE.SNGL(_xlfn._xlws.FILTER(UV_Data,UV_Include)),MEDIAN(_xlfn._xlws.FILTER(UV_Data,UV_Include)))</f>
        <v>73</v>
      </c>
      <c r="V8" t="s">
        <v>672</v>
      </c>
      <c r="W8" s="8">
        <f>_xlfn.LET(_xlpm.d,_xlfn._xlws.FILTER(UV_Data,UV_Include),MAX(_xlpm.d)+(MAX(_xlpm.d)-MIN(_xlpm.d))*0.001)</f>
        <v>89.052700000000002</v>
      </c>
      <c r="X8" s="19" cm="1">
        <f t="array" ref="X8">NLL_Triangular(UV_Data,$S$8,$U$8,$W$8,UV_Include)</f>
        <v>10740.37156749701</v>
      </c>
      <c r="Y8" s="9">
        <v>3</v>
      </c>
      <c r="Z8" s="19" cm="1">
        <f t="array" ref="Z8">GoF_AIC($X$8,$Y$8)</f>
        <v>21486.74313499402</v>
      </c>
      <c r="AA8" s="23" cm="1">
        <f t="array" ref="AA8">GoF_BIC($X$8,$Y$8,UV_n)</f>
        <v>21504.689359619264</v>
      </c>
      <c r="AC8" s="30" cm="1">
        <f t="array" ref="AC8:AC27">_xlfn.SEQUENCE(20,1,$AG$6,($AH$6-$AG$6)/(20-1))</f>
        <v>0.1</v>
      </c>
      <c r="AD8" s="59">
        <f t="dataTable" ref="AD8:AW27" dt2D="1" dtr="1" r1="AF5" r2="AF6"/>
        <v>81690.738099934359</v>
      </c>
      <c r="AE8" s="59">
        <v>1000000000000000</v>
      </c>
      <c r="AF8" s="59">
        <v>1000000000000000</v>
      </c>
      <c r="AG8" s="59">
        <v>1000000000000000</v>
      </c>
      <c r="AH8" s="59">
        <v>1000000000000000</v>
      </c>
      <c r="AI8" s="59">
        <v>1000000000000000</v>
      </c>
      <c r="AJ8" s="59">
        <v>1000000000000000</v>
      </c>
      <c r="AK8" s="59">
        <v>1000000000000000</v>
      </c>
      <c r="AL8" s="59">
        <v>1000000000000000</v>
      </c>
      <c r="AM8" s="59">
        <v>1000000000000000</v>
      </c>
      <c r="AN8" s="59">
        <v>1000000000000000</v>
      </c>
      <c r="AO8" s="59">
        <v>1000000000000000</v>
      </c>
      <c r="AP8" s="59">
        <v>1000000000000000</v>
      </c>
      <c r="AQ8" s="59">
        <v>1000000000000000</v>
      </c>
      <c r="AR8" s="59">
        <v>1000000000000000</v>
      </c>
      <c r="AS8" s="59">
        <v>1000000000000000</v>
      </c>
      <c r="AT8" s="59">
        <v>1000000000000000</v>
      </c>
      <c r="AU8" s="59">
        <v>1000000000000000</v>
      </c>
      <c r="AV8" s="59">
        <v>1000000000000000</v>
      </c>
      <c r="AW8" s="60">
        <v>1000000000000000</v>
      </c>
      <c r="AY8" s="30" cm="1">
        <f t="array" aca="1" ref="AY8:AY27" ca="1">_xlfn.SEQUENCE(20,1,$BC$6,($BD$6-$BC$6)/(20-1))</f>
        <v>65.998224403221229</v>
      </c>
      <c r="AZ8" s="59">
        <f t="dataTable" ref="AZ8:BS27" dt2D="1" dtr="1" r1="BB5" r2="BB6" ca="1"/>
        <v>15609.697675287935</v>
      </c>
      <c r="BA8" s="59">
        <v>15741.764902497498</v>
      </c>
      <c r="BB8" s="59">
        <v>15876.606190176091</v>
      </c>
      <c r="BC8" s="59">
        <v>16014.265953888797</v>
      </c>
      <c r="BD8" s="59">
        <v>16154.789525558508</v>
      </c>
      <c r="BE8" s="59">
        <v>16298.223169879113</v>
      </c>
      <c r="BF8" s="59">
        <v>16444.614101120991</v>
      </c>
      <c r="BG8" s="59">
        <v>16594.010500337241</v>
      </c>
      <c r="BH8" s="59">
        <v>16746.46153297506</v>
      </c>
      <c r="BI8" s="59">
        <v>16902.017366900505</v>
      </c>
      <c r="BJ8" s="59">
        <v>17060.729190843893</v>
      </c>
      <c r="BK8" s="59">
        <v>17222.649233270487</v>
      </c>
      <c r="BL8" s="59">
        <v>17387.830781689569</v>
      </c>
      <c r="BM8" s="59">
        <v>17556.328202402874</v>
      </c>
      <c r="BN8" s="59">
        <v>17728.196960705587</v>
      </c>
      <c r="BO8" s="59">
        <v>17903.493641546462</v>
      </c>
      <c r="BP8" s="59">
        <v>18082.275970654115</v>
      </c>
      <c r="BQ8" s="59">
        <v>18264.602836141297</v>
      </c>
      <c r="BR8" s="59">
        <v>18450.534310592648</v>
      </c>
      <c r="BS8" s="60">
        <v>18640.131673647895</v>
      </c>
    </row>
    <row r="9" spans="1:71" x14ac:dyDescent="0.25">
      <c r="A9">
        <v>58.8</v>
      </c>
      <c r="B9" t="b">
        <v>1</v>
      </c>
      <c r="D9" s="11" t="s">
        <v>671</v>
      </c>
      <c r="E9" s="15">
        <f>MIN(_xlfn._xlws.FILTER(UV_Data,UV_Include))</f>
        <v>36.299999999999997</v>
      </c>
      <c r="G9">
        <v>56.569230769230757</v>
      </c>
      <c r="H9">
        <v>170</v>
      </c>
      <c r="J9">
        <v>47.75652173913042</v>
      </c>
      <c r="K9">
        <v>41</v>
      </c>
      <c r="M9">
        <v>45.083333333333336</v>
      </c>
      <c r="N9">
        <v>12</v>
      </c>
      <c r="Q9" s="11" t="s">
        <v>697</v>
      </c>
      <c r="R9" t="s">
        <v>671</v>
      </c>
      <c r="S9" s="8">
        <f>_xlfn.LET(_xlpm.d,_xlfn._xlws.FILTER(UV_Data,UV_Include),MIN(_xlpm.d)-(MAX(_xlpm.d)-MIN(_xlpm.d))*0.001)</f>
        <v>36.247299999999996</v>
      </c>
      <c r="T9" t="s">
        <v>668</v>
      </c>
      <c r="U9" s="8">
        <f>IFERROR(_xlfn.MODE.SNGL(_xlfn._xlws.FILTER(UV_Data,UV_Include)),MEDIAN(_xlfn._xlws.FILTER(UV_Data,UV_Include)))</f>
        <v>73</v>
      </c>
      <c r="V9" t="s">
        <v>672</v>
      </c>
      <c r="W9" s="8">
        <f>_xlfn.LET(_xlpm.d,_xlfn._xlws.FILTER(UV_Data,UV_Include),MAX(_xlpm.d)+(MAX(_xlpm.d)-MIN(_xlpm.d))*0.001)</f>
        <v>89.052700000000002</v>
      </c>
      <c r="X9" s="19" cm="1">
        <f t="array" ref="X9">NLL_BetaPERT(UV_Data,$S$9,$U$9,$W$9,UV_Include)</f>
        <v>10677.665931320744</v>
      </c>
      <c r="Y9" s="9">
        <v>3</v>
      </c>
      <c r="Z9" s="19" cm="1">
        <f t="array" ref="Z9">GoF_AIC($X$9,$Y$9)</f>
        <v>21361.331862641488</v>
      </c>
      <c r="AA9" s="23" cm="1">
        <f t="array" ref="AA9">GoF_BIC($X$9,$Y$9,UV_n)</f>
        <v>21379.278087266732</v>
      </c>
      <c r="AC9" s="11">
        <v>7.3815717572620123</v>
      </c>
      <c r="AD9" s="59">
        <v>20088.498112851532</v>
      </c>
      <c r="AE9" s="59">
        <v>58889.841531828984</v>
      </c>
      <c r="AF9" s="59">
        <v>349816.05081400985</v>
      </c>
      <c r="AG9" s="59">
        <v>1000000000000000</v>
      </c>
      <c r="AH9" s="59">
        <v>1000000000000000</v>
      </c>
      <c r="AI9" s="59">
        <v>1000000000000000</v>
      </c>
      <c r="AJ9" s="59">
        <v>1000000000000000</v>
      </c>
      <c r="AK9" s="59">
        <v>1000000000000000</v>
      </c>
      <c r="AL9" s="59">
        <v>1000000000000000</v>
      </c>
      <c r="AM9" s="59">
        <v>1000000000000000</v>
      </c>
      <c r="AN9" s="59">
        <v>1000000000000000</v>
      </c>
      <c r="AO9" s="59">
        <v>1000000000000000</v>
      </c>
      <c r="AP9" s="59">
        <v>1000000000000000</v>
      </c>
      <c r="AQ9" s="59">
        <v>1000000000000000</v>
      </c>
      <c r="AR9" s="59">
        <v>1000000000000000</v>
      </c>
      <c r="AS9" s="59">
        <v>1000000000000000</v>
      </c>
      <c r="AT9" s="59">
        <v>1000000000000000</v>
      </c>
      <c r="AU9" s="59">
        <v>1000000000000000</v>
      </c>
      <c r="AV9" s="59">
        <v>1000000000000000</v>
      </c>
      <c r="AW9" s="60">
        <v>1000000000000000</v>
      </c>
      <c r="AY9" s="11">
        <f ca="1"/>
        <v>66.726381578947425</v>
      </c>
      <c r="AZ9" s="59">
        <v>14541.34791019023</v>
      </c>
      <c r="BA9" s="59">
        <v>14646.850958005189</v>
      </c>
      <c r="BB9" s="59">
        <v>14754.555232369821</v>
      </c>
      <c r="BC9" s="59">
        <v>14864.493483610921</v>
      </c>
      <c r="BD9" s="59">
        <v>14976.699133396272</v>
      </c>
      <c r="BE9" s="59">
        <v>15091.206285809576</v>
      </c>
      <c r="BF9" s="59">
        <v>15208.049738699108</v>
      </c>
      <c r="BG9" s="59">
        <v>15327.264995305606</v>
      </c>
      <c r="BH9" s="59">
        <v>15448.888276169642</v>
      </c>
      <c r="BI9" s="59">
        <v>15572.956531326647</v>
      </c>
      <c r="BJ9" s="59">
        <v>15699.507452790793</v>
      </c>
      <c r="BK9" s="59">
        <v>15828.579487333458</v>
      </c>
      <c r="BL9" s="59">
        <v>15960.211849560632</v>
      </c>
      <c r="BM9" s="59">
        <v>16094.444535293271</v>
      </c>
      <c r="BN9" s="59">
        <v>16231.318335255755</v>
      </c>
      <c r="BO9" s="59">
        <v>16370.874849079022</v>
      </c>
      <c r="BP9" s="59">
        <v>16513.156499618926</v>
      </c>
      <c r="BQ9" s="59">
        <v>16658.206547602549</v>
      </c>
      <c r="BR9" s="59">
        <v>16806.069106598912</v>
      </c>
      <c r="BS9" s="60">
        <v>16956.78915832868</v>
      </c>
    </row>
    <row r="10" spans="1:71" x14ac:dyDescent="0.25">
      <c r="A10">
        <v>58.6</v>
      </c>
      <c r="B10" t="b">
        <v>1</v>
      </c>
      <c r="D10" s="11" t="s">
        <v>672</v>
      </c>
      <c r="E10" s="15">
        <f>MAX(_xlfn._xlws.FILTER(UV_Data,UV_Include))</f>
        <v>89</v>
      </c>
      <c r="G10">
        <v>60.623076923076908</v>
      </c>
      <c r="H10">
        <v>218</v>
      </c>
      <c r="J10">
        <v>50.047826086956505</v>
      </c>
      <c r="K10">
        <v>60</v>
      </c>
      <c r="M10">
        <v>46.84</v>
      </c>
      <c r="N10">
        <v>35</v>
      </c>
      <c r="Q10" s="12" t="s">
        <v>698</v>
      </c>
      <c r="R10" s="20" t="s">
        <v>699</v>
      </c>
      <c r="S10" s="21">
        <f ca="1">$BE$5</f>
        <v>7.8828947368421058</v>
      </c>
      <c r="T10" s="20" t="s">
        <v>700</v>
      </c>
      <c r="U10" s="21">
        <f ca="1">$BE$6</f>
        <v>74.007953336209383</v>
      </c>
      <c r="V10" s="20"/>
      <c r="W10" s="21"/>
      <c r="X10" s="22" cm="1">
        <f t="array" aca="1" ref="X10" ca="1">NLL_Weibull(UV_Data,$S$10,$U$10,UV_Include)</f>
        <v>10673.789052271017</v>
      </c>
      <c r="Y10" s="13">
        <v>2</v>
      </c>
      <c r="Z10" s="22" cm="1">
        <f t="array" aca="1" ref="Z10" ca="1">GoF_AIC($X$10,$Y$10)</f>
        <v>21351.578104542034</v>
      </c>
      <c r="AA10" s="24" cm="1">
        <f t="array" aca="1" ref="AA10" ca="1">GoF_BIC($X$10,$Y$10,UV_n)</f>
        <v>21363.542254292195</v>
      </c>
      <c r="AC10" s="11">
        <v>14.663143514524025</v>
      </c>
      <c r="AD10" s="59">
        <v>18495.191701589822</v>
      </c>
      <c r="AE10" s="59">
        <v>28290.866382688422</v>
      </c>
      <c r="AF10" s="59">
        <v>82401.434803936092</v>
      </c>
      <c r="AG10" s="59">
        <v>294817.26754227834</v>
      </c>
      <c r="AH10" s="59">
        <v>1000000000000000</v>
      </c>
      <c r="AI10" s="59">
        <v>1000000000000000</v>
      </c>
      <c r="AJ10" s="59">
        <v>1000000000000000</v>
      </c>
      <c r="AK10" s="59">
        <v>1000000000000000</v>
      </c>
      <c r="AL10" s="59">
        <v>1000000000000000</v>
      </c>
      <c r="AM10" s="59">
        <v>1000000000000000</v>
      </c>
      <c r="AN10" s="59">
        <v>1000000000000000</v>
      </c>
      <c r="AO10" s="59">
        <v>1000000000000000</v>
      </c>
      <c r="AP10" s="59">
        <v>1000000000000000</v>
      </c>
      <c r="AQ10" s="59">
        <v>1000000000000000</v>
      </c>
      <c r="AR10" s="59">
        <v>1000000000000000</v>
      </c>
      <c r="AS10" s="59">
        <v>1000000000000000</v>
      </c>
      <c r="AT10" s="59">
        <v>1000000000000000</v>
      </c>
      <c r="AU10" s="59">
        <v>1000000000000000</v>
      </c>
      <c r="AV10" s="59">
        <v>1000000000000000</v>
      </c>
      <c r="AW10" s="60">
        <v>1000000000000000</v>
      </c>
      <c r="AY10" s="11">
        <f ca="1"/>
        <v>67.454538754673621</v>
      </c>
      <c r="AZ10" s="59">
        <v>13660.457331966149</v>
      </c>
      <c r="BA10" s="59">
        <v>13744.362747234312</v>
      </c>
      <c r="BB10" s="59">
        <v>13830.017070231519</v>
      </c>
      <c r="BC10" s="59">
        <v>13917.444218215609</v>
      </c>
      <c r="BD10" s="59">
        <v>14006.668601518737</v>
      </c>
      <c r="BE10" s="59">
        <v>14097.715130876906</v>
      </c>
      <c r="BF10" s="59">
        <v>14190.609224950816</v>
      </c>
      <c r="BG10" s="59">
        <v>14285.376818044149</v>
      </c>
      <c r="BH10" s="59">
        <v>14382.044368018514</v>
      </c>
      <c r="BI10" s="59">
        <v>14480.638864408476</v>
      </c>
      <c r="BJ10" s="59">
        <v>14581.18783673986</v>
      </c>
      <c r="BK10" s="59">
        <v>14683.719363049922</v>
      </c>
      <c r="BL10" s="59">
        <v>14788.262078617332</v>
      </c>
      <c r="BM10" s="59">
        <v>14894.845184900847</v>
      </c>
      <c r="BN10" s="59">
        <v>15003.498458688782</v>
      </c>
      <c r="BO10" s="59">
        <v>15114.252261466901</v>
      </c>
      <c r="BP10" s="59">
        <v>15227.137549001633</v>
      </c>
      <c r="BQ10" s="59">
        <v>15342.185881146323</v>
      </c>
      <c r="BR10" s="59">
        <v>15459.429431870767</v>
      </c>
      <c r="BS10" s="60">
        <v>15578.900999519912</v>
      </c>
    </row>
    <row r="11" spans="1:71" x14ac:dyDescent="0.25">
      <c r="A11">
        <v>58.1</v>
      </c>
      <c r="B11" t="b">
        <v>1</v>
      </c>
      <c r="D11" s="11" t="s">
        <v>673</v>
      </c>
      <c r="E11" s="15">
        <f>_xlfn.LET(_xlpm.d,_xlfn._xlws.FILTER(UV_Data,UV_Include),MAX(_xlpm.d)-MIN(_xlpm.d))</f>
        <v>52.7</v>
      </c>
      <c r="G11">
        <v>64.67692307692306</v>
      </c>
      <c r="H11">
        <v>237</v>
      </c>
      <c r="J11">
        <v>52.339130434782589</v>
      </c>
      <c r="K11">
        <v>68</v>
      </c>
      <c r="M11">
        <v>48.596666666666671</v>
      </c>
      <c r="N11">
        <v>38</v>
      </c>
      <c r="AC11" s="11">
        <v>21.944715271786038</v>
      </c>
      <c r="AD11" s="59">
        <v>17926.860422932707</v>
      </c>
      <c r="AE11" s="59">
        <v>20516.292410964339</v>
      </c>
      <c r="AF11" s="59">
        <v>37715.955002803727</v>
      </c>
      <c r="AG11" s="59">
        <v>90471.826084434404</v>
      </c>
      <c r="AH11" s="59">
        <v>237555.03919685382</v>
      </c>
      <c r="AI11" s="59">
        <v>638836.33550401102</v>
      </c>
      <c r="AJ11" s="59">
        <v>1000000000000000</v>
      </c>
      <c r="AK11" s="59">
        <v>1000000000000000</v>
      </c>
      <c r="AL11" s="59">
        <v>1000000000000000</v>
      </c>
      <c r="AM11" s="59">
        <v>1000000000000000</v>
      </c>
      <c r="AN11" s="59">
        <v>1000000000000000</v>
      </c>
      <c r="AO11" s="59">
        <v>1000000000000000</v>
      </c>
      <c r="AP11" s="59">
        <v>1000000000000000</v>
      </c>
      <c r="AQ11" s="59">
        <v>1000000000000000</v>
      </c>
      <c r="AR11" s="59">
        <v>1000000000000000</v>
      </c>
      <c r="AS11" s="59">
        <v>1000000000000000</v>
      </c>
      <c r="AT11" s="59">
        <v>1000000000000000</v>
      </c>
      <c r="AU11" s="59">
        <v>1000000000000000</v>
      </c>
      <c r="AV11" s="59">
        <v>1000000000000000</v>
      </c>
      <c r="AW11" s="60">
        <v>1000000000000000</v>
      </c>
      <c r="AY11" s="11">
        <f ca="1"/>
        <v>68.182695930399817</v>
      </c>
      <c r="AZ11" s="59">
        <v>12940.16271804453</v>
      </c>
      <c r="BA11" s="59">
        <v>13006.585485431524</v>
      </c>
      <c r="BB11" s="59">
        <v>13074.40075626511</v>
      </c>
      <c r="BC11" s="59">
        <v>13143.625777395317</v>
      </c>
      <c r="BD11" s="59">
        <v>13214.278159515687</v>
      </c>
      <c r="BE11" s="59">
        <v>13286.375881870617</v>
      </c>
      <c r="BF11" s="59">
        <v>13359.937297104401</v>
      </c>
      <c r="BG11" s="59">
        <v>13434.981136248933</v>
      </c>
      <c r="BH11" s="59">
        <v>13511.526513853758</v>
      </c>
      <c r="BI11" s="59">
        <v>13589.592933258114</v>
      </c>
      <c r="BJ11" s="59">
        <v>13669.200292005324</v>
      </c>
      <c r="BK11" s="59">
        <v>13750.368887403114</v>
      </c>
      <c r="BL11" s="59">
        <v>13833.119422228499</v>
      </c>
      <c r="BM11" s="59">
        <v>13917.473010579235</v>
      </c>
      <c r="BN11" s="59">
        <v>14003.45118387506</v>
      </c>
      <c r="BO11" s="59">
        <v>14091.075897006716</v>
      </c>
      <c r="BP11" s="59">
        <v>14180.369534638143</v>
      </c>
      <c r="BQ11" s="59">
        <v>14271.354917660645</v>
      </c>
      <c r="BR11" s="59">
        <v>14364.055309802003</v>
      </c>
      <c r="BS11" s="60">
        <v>14458.494424392255</v>
      </c>
    </row>
    <row r="12" spans="1:71" x14ac:dyDescent="0.25">
      <c r="A12">
        <v>57.5</v>
      </c>
      <c r="B12" t="b">
        <v>1</v>
      </c>
      <c r="D12" s="11" t="s">
        <v>299</v>
      </c>
      <c r="E12" s="15" cm="1">
        <f t="array" ref="E12">INDEX(Skewness(UV_Data,UV_Include),1)</f>
        <v>-0.6386047358773721</v>
      </c>
      <c r="G12">
        <v>68.730769230769212</v>
      </c>
      <c r="H12">
        <v>351</v>
      </c>
      <c r="J12">
        <v>54.630434782608674</v>
      </c>
      <c r="K12">
        <v>93</v>
      </c>
      <c r="M12">
        <v>50.353333333333339</v>
      </c>
      <c r="N12">
        <v>35</v>
      </c>
      <c r="AC12" s="11">
        <v>29.226287029048052</v>
      </c>
      <c r="AD12" s="59">
        <v>17653.94893549609</v>
      </c>
      <c r="AE12" s="59">
        <v>17433.432819875979</v>
      </c>
      <c r="AF12" s="59">
        <v>23661.577510970237</v>
      </c>
      <c r="AG12" s="59">
        <v>41003.537049023696</v>
      </c>
      <c r="AH12" s="59">
        <v>81295.652108249444</v>
      </c>
      <c r="AI12" s="59">
        <v>170492.24051733539</v>
      </c>
      <c r="AJ12" s="59">
        <v>365064.83626939461</v>
      </c>
      <c r="AK12" s="59">
        <v>1000000000000000</v>
      </c>
      <c r="AL12" s="59">
        <v>1000000000000000</v>
      </c>
      <c r="AM12" s="59">
        <v>1000000000000000</v>
      </c>
      <c r="AN12" s="59">
        <v>1000000000000000</v>
      </c>
      <c r="AO12" s="59">
        <v>1000000000000000</v>
      </c>
      <c r="AP12" s="59">
        <v>1000000000000000</v>
      </c>
      <c r="AQ12" s="59">
        <v>1000000000000000</v>
      </c>
      <c r="AR12" s="59">
        <v>1000000000000000</v>
      </c>
      <c r="AS12" s="59">
        <v>1000000000000000</v>
      </c>
      <c r="AT12" s="59">
        <v>1000000000000000</v>
      </c>
      <c r="AU12" s="59">
        <v>1000000000000000</v>
      </c>
      <c r="AV12" s="59">
        <v>1000000000000000</v>
      </c>
      <c r="AW12" s="60">
        <v>1000000000000000</v>
      </c>
      <c r="AY12" s="11">
        <f ca="1"/>
        <v>68.910853106126012</v>
      </c>
      <c r="AZ12" s="59">
        <v>12357.619539815631</v>
      </c>
      <c r="BA12" s="59">
        <v>12409.971054807727</v>
      </c>
      <c r="BB12" s="59">
        <v>12463.434949112359</v>
      </c>
      <c r="BC12" s="59">
        <v>12518.023447287778</v>
      </c>
      <c r="BD12" s="59">
        <v>12573.749044424689</v>
      </c>
      <c r="BE12" s="59">
        <v>12630.624509029869</v>
      </c>
      <c r="BF12" s="59">
        <v>12688.662886013331</v>
      </c>
      <c r="BG12" s="59">
        <v>12747.877499779301</v>
      </c>
      <c r="BH12" s="59">
        <v>12808.281957419771</v>
      </c>
      <c r="BI12" s="59">
        <v>12869.8901520131</v>
      </c>
      <c r="BJ12" s="59">
        <v>12932.716266024872</v>
      </c>
      <c r="BK12" s="59">
        <v>12996.774774815143</v>
      </c>
      <c r="BL12" s="59">
        <v>13062.080450248042</v>
      </c>
      <c r="BM12" s="59">
        <v>13128.648364408484</v>
      </c>
      <c r="BN12" s="59">
        <v>13196.493893423205</v>
      </c>
      <c r="BO12" s="59">
        <v>13265.632721388834</v>
      </c>
      <c r="BP12" s="59">
        <v>13336.080844406302</v>
      </c>
      <c r="BQ12" s="59">
        <v>13407.854574723444</v>
      </c>
      <c r="BR12" s="59">
        <v>13480.970544985559</v>
      </c>
      <c r="BS12" s="60">
        <v>13555.445712595745</v>
      </c>
    </row>
    <row r="13" spans="1:71" x14ac:dyDescent="0.25">
      <c r="A13">
        <v>57.3</v>
      </c>
      <c r="B13" t="b">
        <v>1</v>
      </c>
      <c r="D13" s="11" t="s">
        <v>305</v>
      </c>
      <c r="E13" s="15" cm="1">
        <f t="array" ref="E13">INDEX(Kurtosis(UV_Data,UV_Include),1)</f>
        <v>-0.23447739417962499</v>
      </c>
      <c r="G13">
        <v>72.784615384615364</v>
      </c>
      <c r="H13">
        <v>396</v>
      </c>
      <c r="J13">
        <v>56.921739130434759</v>
      </c>
      <c r="K13">
        <v>109</v>
      </c>
      <c r="M13">
        <v>52.110000000000007</v>
      </c>
      <c r="N13">
        <v>61</v>
      </c>
      <c r="AC13" s="11">
        <v>36.507858786310067</v>
      </c>
      <c r="AD13" s="59">
        <v>17506.463881220705</v>
      </c>
      <c r="AE13" s="59">
        <v>15970.464414654123</v>
      </c>
      <c r="AF13" s="59">
        <v>17944.020581404005</v>
      </c>
      <c r="AG13" s="59">
        <v>24098.722754868708</v>
      </c>
      <c r="AH13" s="59">
        <v>37142.284162062453</v>
      </c>
      <c r="AI13" s="59">
        <v>62308.98212128046</v>
      </c>
      <c r="AJ13" s="59">
        <v>109253.43104178581</v>
      </c>
      <c r="AK13" s="59">
        <v>195692.20743007358</v>
      </c>
      <c r="AL13" s="59">
        <v>354192.22430525481</v>
      </c>
      <c r="AM13" s="59">
        <v>1000000000000000</v>
      </c>
      <c r="AN13" s="59">
        <v>1000000000000000</v>
      </c>
      <c r="AO13" s="59">
        <v>1000000000000000</v>
      </c>
      <c r="AP13" s="59">
        <v>1000000000000000</v>
      </c>
      <c r="AQ13" s="59">
        <v>1000000000000000</v>
      </c>
      <c r="AR13" s="59">
        <v>1000000000000000</v>
      </c>
      <c r="AS13" s="59">
        <v>1000000000000000</v>
      </c>
      <c r="AT13" s="59">
        <v>1000000000000000</v>
      </c>
      <c r="AU13" s="59">
        <v>1000000000000000</v>
      </c>
      <c r="AV13" s="59">
        <v>1000000000000000</v>
      </c>
      <c r="AW13" s="60">
        <v>1000000000000000</v>
      </c>
      <c r="AY13" s="11">
        <f ca="1"/>
        <v>69.639010281852208</v>
      </c>
      <c r="AZ13" s="59">
        <v>11893.368311169079</v>
      </c>
      <c r="BA13" s="59">
        <v>11934.477952049639</v>
      </c>
      <c r="BB13" s="59">
        <v>11976.48045426544</v>
      </c>
      <c r="BC13" s="59">
        <v>12019.384273147954</v>
      </c>
      <c r="BD13" s="59">
        <v>12063.198067485966</v>
      </c>
      <c r="BE13" s="59">
        <v>12107.93070114418</v>
      </c>
      <c r="BF13" s="59">
        <v>12153.591244759831</v>
      </c>
      <c r="BG13" s="59">
        <v>12200.188977519583</v>
      </c>
      <c r="BH13" s="59">
        <v>12247.733389014127</v>
      </c>
      <c r="BI13" s="59">
        <v>12296.23418117093</v>
      </c>
      <c r="BJ13" s="59">
        <v>12345.701270265836</v>
      </c>
      <c r="BK13" s="59">
        <v>12396.14478901089</v>
      </c>
      <c r="BL13" s="59">
        <v>12447.575088721349</v>
      </c>
      <c r="BM13" s="59">
        <v>12500.002741558383</v>
      </c>
      <c r="BN13" s="59">
        <v>12553.438542851018</v>
      </c>
      <c r="BO13" s="59">
        <v>12607.893513494264</v>
      </c>
      <c r="BP13" s="59">
        <v>12663.378902425322</v>
      </c>
      <c r="BQ13" s="59">
        <v>12719.90618917768</v>
      </c>
      <c r="BR13" s="59">
        <v>12777.48708651275</v>
      </c>
      <c r="BS13" s="60">
        <v>12836.133543129677</v>
      </c>
    </row>
    <row r="14" spans="1:71" x14ac:dyDescent="0.25">
      <c r="A14">
        <v>57.3</v>
      </c>
      <c r="B14" t="b">
        <v>1</v>
      </c>
      <c r="D14" s="11" t="s">
        <v>674</v>
      </c>
      <c r="E14" s="16">
        <f>COUNT(_xlfn._xlws.FILTER(UV_Data,UV_Include))</f>
        <v>2928</v>
      </c>
      <c r="G14">
        <v>76.838461538461516</v>
      </c>
      <c r="H14">
        <v>754</v>
      </c>
      <c r="J14">
        <v>59.213043478260843</v>
      </c>
      <c r="K14">
        <v>140</v>
      </c>
      <c r="M14">
        <v>53.866666666666674</v>
      </c>
      <c r="N14">
        <v>69</v>
      </c>
      <c r="AC14" s="11">
        <v>43.789430543572081</v>
      </c>
      <c r="AD14" s="59">
        <v>17423.140667993357</v>
      </c>
      <c r="AE14" s="59">
        <v>15219.165712247126</v>
      </c>
      <c r="AF14" s="59">
        <v>15315.259180763784</v>
      </c>
      <c r="AG14" s="59">
        <v>17237.031296218323</v>
      </c>
      <c r="AH14" s="59">
        <v>21511.612596165178</v>
      </c>
      <c r="AI14" s="59">
        <v>29240.656690525637</v>
      </c>
      <c r="AJ14" s="59">
        <v>42267.169290464095</v>
      </c>
      <c r="AK14" s="59">
        <v>63565.272030011969</v>
      </c>
      <c r="AL14" s="59">
        <v>97900.814170990547</v>
      </c>
      <c r="AM14" s="59">
        <v>152910.95576778913</v>
      </c>
      <c r="AN14" s="59">
        <v>240859.65619477807</v>
      </c>
      <c r="AO14" s="59">
        <v>1000000000000000</v>
      </c>
      <c r="AP14" s="59">
        <v>1000000000000000</v>
      </c>
      <c r="AQ14" s="59">
        <v>1000000000000000</v>
      </c>
      <c r="AR14" s="59">
        <v>1000000000000000</v>
      </c>
      <c r="AS14" s="59">
        <v>1000000000000000</v>
      </c>
      <c r="AT14" s="59">
        <v>1000000000000000</v>
      </c>
      <c r="AU14" s="59">
        <v>1000000000000000</v>
      </c>
      <c r="AV14" s="59">
        <v>1000000000000000</v>
      </c>
      <c r="AW14" s="60">
        <v>1000000000000000</v>
      </c>
      <c r="AY14" s="11">
        <f ca="1"/>
        <v>70.367167457578404</v>
      </c>
      <c r="AZ14" s="59">
        <v>11530.806019842716</v>
      </c>
      <c r="BA14" s="59">
        <v>11563.021176815017</v>
      </c>
      <c r="BB14" s="59">
        <v>11595.957770158648</v>
      </c>
      <c r="BC14" s="59">
        <v>11629.621436126792</v>
      </c>
      <c r="BD14" s="59">
        <v>11664.017966452609</v>
      </c>
      <c r="BE14" s="59">
        <v>11699.153309092828</v>
      </c>
      <c r="BF14" s="59">
        <v>11735.033569035368</v>
      </c>
      <c r="BG14" s="59">
        <v>11771.665009169408</v>
      </c>
      <c r="BH14" s="59">
        <v>11809.05405121665</v>
      </c>
      <c r="BI14" s="59">
        <v>11847.207276725472</v>
      </c>
      <c r="BJ14" s="59">
        <v>11886.131428124345</v>
      </c>
      <c r="BK14" s="59">
        <v>11925.833409836863</v>
      </c>
      <c r="BL14" s="59">
        <v>11966.320289455263</v>
      </c>
      <c r="BM14" s="59">
        <v>12007.599298974301</v>
      </c>
      <c r="BN14" s="59">
        <v>12049.677836082974</v>
      </c>
      <c r="BO14" s="59">
        <v>12092.563465516318</v>
      </c>
      <c r="BP14" s="59">
        <v>12136.263920463889</v>
      </c>
      <c r="BQ14" s="59">
        <v>12180.787104037674</v>
      </c>
      <c r="BR14" s="59">
        <v>12226.141090797108</v>
      </c>
      <c r="BS14" s="60">
        <v>12272.334128332408</v>
      </c>
    </row>
    <row r="15" spans="1:71" x14ac:dyDescent="0.25">
      <c r="A15">
        <v>57</v>
      </c>
      <c r="B15" t="b">
        <v>1</v>
      </c>
      <c r="D15" s="12" t="s">
        <v>675</v>
      </c>
      <c r="E15" s="17" cm="1">
        <f t="array" ref="E15">Missing_Count(UV_Data)</f>
        <v>10</v>
      </c>
      <c r="G15">
        <v>80.892307692307668</v>
      </c>
      <c r="H15">
        <v>343</v>
      </c>
      <c r="J15">
        <v>61.504347826086928</v>
      </c>
      <c r="K15">
        <v>89</v>
      </c>
      <c r="M15">
        <v>55.623333333333342</v>
      </c>
      <c r="N15">
        <v>81</v>
      </c>
      <c r="AC15" s="11">
        <v>51.071002300834095</v>
      </c>
      <c r="AD15" s="59">
        <v>17376.492211396588</v>
      </c>
      <c r="AE15" s="59">
        <v>14827.732887662218</v>
      </c>
      <c r="AF15" s="59">
        <v>14053.264550537444</v>
      </c>
      <c r="AG15" s="59">
        <v>14230.959902072762</v>
      </c>
      <c r="AH15" s="59">
        <v>15319.147480782583</v>
      </c>
      <c r="AI15" s="59">
        <v>17490.536212291569</v>
      </c>
      <c r="AJ15" s="59">
        <v>21072.369740777485</v>
      </c>
      <c r="AK15" s="59">
        <v>26566.349199911387</v>
      </c>
      <c r="AL15" s="59">
        <v>34705.049066482825</v>
      </c>
      <c r="AM15" s="59">
        <v>46543.037762352149</v>
      </c>
      <c r="AN15" s="59">
        <v>63592.718333902507</v>
      </c>
      <c r="AO15" s="59">
        <v>88023.150117255413</v>
      </c>
      <c r="AP15" s="59">
        <v>122949.91397949659</v>
      </c>
      <c r="AQ15" s="59">
        <v>172857.8207648822</v>
      </c>
      <c r="AR15" s="59">
        <v>1000000000000000</v>
      </c>
      <c r="AS15" s="59">
        <v>1000000000000000</v>
      </c>
      <c r="AT15" s="59">
        <v>1000000000000000</v>
      </c>
      <c r="AU15" s="59">
        <v>1000000000000000</v>
      </c>
      <c r="AV15" s="59">
        <v>1000000000000000</v>
      </c>
      <c r="AW15" s="60">
        <v>1000000000000000</v>
      </c>
      <c r="AY15" s="11">
        <f ca="1"/>
        <v>71.0953246333046</v>
      </c>
      <c r="AZ15" s="59">
        <v>11255.744369460408</v>
      </c>
      <c r="BA15" s="59">
        <v>11281.012865515351</v>
      </c>
      <c r="BB15" s="59">
        <v>11306.869477327591</v>
      </c>
      <c r="BC15" s="59">
        <v>11333.31774031161</v>
      </c>
      <c r="BD15" s="59">
        <v>11360.361311236138</v>
      </c>
      <c r="BE15" s="59">
        <v>11388.00396836563</v>
      </c>
      <c r="BF15" s="59">
        <v>11416.249611656041</v>
      </c>
      <c r="BG15" s="59">
        <v>11445.102263002336</v>
      </c>
      <c r="BH15" s="59">
        <v>11474.566066537</v>
      </c>
      <c r="BI15" s="59">
        <v>11504.64528897954</v>
      </c>
      <c r="BJ15" s="59">
        <v>11535.344320035148</v>
      </c>
      <c r="BK15" s="59">
        <v>11566.66767284217</v>
      </c>
      <c r="BL15" s="59">
        <v>11598.619984468074</v>
      </c>
      <c r="BM15" s="59">
        <v>11631.206016452848</v>
      </c>
      <c r="BN15" s="59">
        <v>11664.430655398555</v>
      </c>
      <c r="BO15" s="59">
        <v>11698.29891360635</v>
      </c>
      <c r="BP15" s="59">
        <v>11732.815929758397</v>
      </c>
      <c r="BQ15" s="59">
        <v>11767.986969645603</v>
      </c>
      <c r="BR15" s="59">
        <v>11803.817426939957</v>
      </c>
      <c r="BS15" s="60">
        <v>11840.312824012302</v>
      </c>
    </row>
    <row r="16" spans="1:71" x14ac:dyDescent="0.25">
      <c r="A16">
        <v>56.7</v>
      </c>
      <c r="B16" t="b">
        <v>1</v>
      </c>
      <c r="G16">
        <v>84.94615384615382</v>
      </c>
      <c r="H16">
        <v>196</v>
      </c>
      <c r="J16">
        <v>63.795652173913012</v>
      </c>
      <c r="K16">
        <v>145</v>
      </c>
      <c r="M16">
        <v>57.38000000000001</v>
      </c>
      <c r="N16">
        <v>79</v>
      </c>
      <c r="AC16" s="11">
        <v>58.35257405809611</v>
      </c>
      <c r="AD16" s="59">
        <v>17352.400316668951</v>
      </c>
      <c r="AE16" s="59">
        <v>14635.6257114364</v>
      </c>
      <c r="AF16" s="59">
        <v>13468.898819027771</v>
      </c>
      <c r="AG16" s="59">
        <v>12926.911901259118</v>
      </c>
      <c r="AH16" s="59">
        <v>12819.738156937801</v>
      </c>
      <c r="AI16" s="59">
        <v>13106.818610634422</v>
      </c>
      <c r="AJ16" s="59">
        <v>13808.291209373612</v>
      </c>
      <c r="AK16" s="59">
        <v>14983.163423816854</v>
      </c>
      <c r="AL16" s="59">
        <v>16725.148881134457</v>
      </c>
      <c r="AM16" s="59">
        <v>19165.728720593801</v>
      </c>
      <c r="AN16" s="59">
        <v>22481.752537925717</v>
      </c>
      <c r="AO16" s="59">
        <v>26907.158285655983</v>
      </c>
      <c r="AP16" s="59">
        <v>32749.341633306707</v>
      </c>
      <c r="AQ16" s="59">
        <v>40411.321404570597</v>
      </c>
      <c r="AR16" s="59">
        <v>50421.433499123821</v>
      </c>
      <c r="AS16" s="59">
        <v>63472.975717109686</v>
      </c>
      <c r="AT16" s="59">
        <v>80477.113622091376</v>
      </c>
      <c r="AU16" s="59">
        <v>102633.53801373717</v>
      </c>
      <c r="AV16" s="59">
        <v>131524.95455568348</v>
      </c>
      <c r="AW16" s="60">
        <v>1000000000000000</v>
      </c>
      <c r="AY16" s="11">
        <f ca="1"/>
        <v>71.823481809030795</v>
      </c>
      <c r="AZ16" s="59">
        <v>11056.039881717197</v>
      </c>
      <c r="BA16" s="59">
        <v>11075.977977735749</v>
      </c>
      <c r="BB16" s="59">
        <v>11096.401001995802</v>
      </c>
      <c r="BC16" s="59">
        <v>11117.310930103606</v>
      </c>
      <c r="BD16" s="59">
        <v>11138.70983489948</v>
      </c>
      <c r="BE16" s="59">
        <v>11160.599886187254</v>
      </c>
      <c r="BF16" s="59">
        <v>11182.983350510865</v>
      </c>
      <c r="BG16" s="59">
        <v>11205.862590976829</v>
      </c>
      <c r="BH16" s="59">
        <v>11229.240067119248</v>
      </c>
      <c r="BI16" s="59">
        <v>11253.11833480992</v>
      </c>
      <c r="BJ16" s="59">
        <v>11277.500046210054</v>
      </c>
      <c r="BK16" s="59">
        <v>11302.387949763297</v>
      </c>
      <c r="BL16" s="59">
        <v>11327.784890230065</v>
      </c>
      <c r="BM16" s="59">
        <v>11353.693808761132</v>
      </c>
      <c r="BN16" s="59">
        <v>11380.117743010103</v>
      </c>
      <c r="BO16" s="59">
        <v>11407.059827285539</v>
      </c>
      <c r="BP16" s="59">
        <v>11434.523292739523</v>
      </c>
      <c r="BQ16" s="59">
        <v>11462.511467593946</v>
      </c>
      <c r="BR16" s="59">
        <v>11491.027777403217</v>
      </c>
      <c r="BS16" s="60">
        <v>11520.075745353026</v>
      </c>
    </row>
    <row r="17" spans="1:71" x14ac:dyDescent="0.25">
      <c r="A17">
        <v>56.2</v>
      </c>
      <c r="B17" t="b">
        <v>1</v>
      </c>
      <c r="G17">
        <v>88.999999999999972</v>
      </c>
      <c r="H17">
        <v>46</v>
      </c>
      <c r="J17">
        <v>66.086956521739097</v>
      </c>
      <c r="K17">
        <v>173</v>
      </c>
      <c r="M17">
        <v>59.136666666666677</v>
      </c>
      <c r="N17">
        <v>113</v>
      </c>
      <c r="AC17" s="11">
        <v>65.634145815358124</v>
      </c>
      <c r="AD17" s="59">
        <v>17342.910698570879</v>
      </c>
      <c r="AE17" s="59">
        <v>14561.006234692954</v>
      </c>
      <c r="AF17" s="59">
        <v>13247.207448135268</v>
      </c>
      <c r="AG17" s="59">
        <v>12447.769678152694</v>
      </c>
      <c r="AH17" s="59">
        <v>11936.947857826006</v>
      </c>
      <c r="AI17" s="59">
        <v>11628.532963627405</v>
      </c>
      <c r="AJ17" s="59">
        <v>11484.023636690748</v>
      </c>
      <c r="AK17" s="59">
        <v>11486.692422137085</v>
      </c>
      <c r="AL17" s="59">
        <v>11632.04913940066</v>
      </c>
      <c r="AM17" s="59">
        <v>11923.840828268392</v>
      </c>
      <c r="AN17" s="59">
        <v>12372.342482771121</v>
      </c>
      <c r="AO17" s="59">
        <v>12993.769246495716</v>
      </c>
      <c r="AP17" s="59">
        <v>13810.338220058617</v>
      </c>
      <c r="AQ17" s="59">
        <v>14850.781717266131</v>
      </c>
      <c r="AR17" s="59">
        <v>16151.236854290952</v>
      </c>
      <c r="AS17" s="59">
        <v>17756.500286138726</v>
      </c>
      <c r="AT17" s="59">
        <v>19721.676482430925</v>
      </c>
      <c r="AU17" s="59">
        <v>22114.277942705306</v>
      </c>
      <c r="AV17" s="59">
        <v>25016.863292588227</v>
      </c>
      <c r="AW17" s="60">
        <v>28530.328271688792</v>
      </c>
      <c r="AY17" s="11">
        <f ca="1"/>
        <v>72.551638984756991</v>
      </c>
      <c r="AZ17" s="59">
        <v>10921.283600188273</v>
      </c>
      <c r="BA17" s="59">
        <v>10937.23217927242</v>
      </c>
      <c r="BB17" s="59">
        <v>10953.586273890893</v>
      </c>
      <c r="BC17" s="59">
        <v>10970.346705760596</v>
      </c>
      <c r="BD17" s="59">
        <v>10987.514376910587</v>
      </c>
      <c r="BE17" s="59">
        <v>11005.090269130376</v>
      </c>
      <c r="BF17" s="59">
        <v>11023.0754434603</v>
      </c>
      <c r="BG17" s="59">
        <v>11041.471039723088</v>
      </c>
      <c r="BH17" s="59">
        <v>11060.278276095563</v>
      </c>
      <c r="BI17" s="59">
        <v>11079.498448718687</v>
      </c>
      <c r="BJ17" s="59">
        <v>11099.132931345781</v>
      </c>
      <c r="BK17" s="59">
        <v>11119.183175027061</v>
      </c>
      <c r="BL17" s="59">
        <v>11139.650707830901</v>
      </c>
      <c r="BM17" s="59">
        <v>11160.537134599213</v>
      </c>
      <c r="BN17" s="59">
        <v>11181.844136737493</v>
      </c>
      <c r="BO17" s="59">
        <v>11203.573472038168</v>
      </c>
      <c r="BP17" s="59">
        <v>11225.726974536448</v>
      </c>
      <c r="BQ17" s="59">
        <v>11248.306554398208</v>
      </c>
      <c r="BR17" s="59">
        <v>11271.314197839185</v>
      </c>
      <c r="BS17" s="60">
        <v>11294.75196707449</v>
      </c>
    </row>
    <row r="18" spans="1:71" x14ac:dyDescent="0.25">
      <c r="A18">
        <v>55.3</v>
      </c>
      <c r="B18" t="b">
        <v>1</v>
      </c>
      <c r="J18">
        <v>68.378260869565182</v>
      </c>
      <c r="K18">
        <v>200</v>
      </c>
      <c r="M18">
        <v>60.893333333333345</v>
      </c>
      <c r="N18">
        <v>64</v>
      </c>
      <c r="AC18" s="11">
        <v>72.915717572620139</v>
      </c>
      <c r="AD18" s="59">
        <v>17343.229538930391</v>
      </c>
      <c r="AE18" s="59">
        <v>14558.692526963505</v>
      </c>
      <c r="AF18" s="59">
        <v>13229.932249429807</v>
      </c>
      <c r="AG18" s="59">
        <v>12394.140748178195</v>
      </c>
      <c r="AH18" s="59">
        <v>11816.641184302058</v>
      </c>
      <c r="AI18" s="59">
        <v>11401.929180678992</v>
      </c>
      <c r="AJ18" s="59">
        <v>11101.397889372289</v>
      </c>
      <c r="AK18" s="59">
        <v>10886.969813939882</v>
      </c>
      <c r="AL18" s="59">
        <v>10741.107897147738</v>
      </c>
      <c r="AM18" s="59">
        <v>10652.318446692469</v>
      </c>
      <c r="AN18" s="59">
        <v>10612.87387763982</v>
      </c>
      <c r="AO18" s="59">
        <v>10617.55830431371</v>
      </c>
      <c r="AP18" s="59">
        <v>10662.933239206508</v>
      </c>
      <c r="AQ18" s="59">
        <v>10746.889261645561</v>
      </c>
      <c r="AR18" s="59">
        <v>10868.365522442291</v>
      </c>
      <c r="AS18" s="59">
        <v>11027.173598071586</v>
      </c>
      <c r="AT18" s="59">
        <v>11223.889849435825</v>
      </c>
      <c r="AU18" s="59">
        <v>11459.795288813582</v>
      </c>
      <c r="AV18" s="59">
        <v>11736.850367616456</v>
      </c>
      <c r="AW18" s="60">
        <v>12057.697097393606</v>
      </c>
      <c r="AY18" s="11">
        <f ca="1"/>
        <v>73.279796160483187</v>
      </c>
      <c r="AZ18" s="59">
        <v>10842.540323809842</v>
      </c>
      <c r="BA18" s="59">
        <v>10855.611367860314</v>
      </c>
      <c r="BB18" s="59">
        <v>10869.027221302427</v>
      </c>
      <c r="BC18" s="59">
        <v>10882.787855142386</v>
      </c>
      <c r="BD18" s="59">
        <v>10896.893308931141</v>
      </c>
      <c r="BE18" s="59">
        <v>10911.343690021615</v>
      </c>
      <c r="BF18" s="59">
        <v>10926.13917286385</v>
      </c>
      <c r="BG18" s="59">
        <v>10941.279998339358</v>
      </c>
      <c r="BH18" s="59">
        <v>10956.766473132699</v>
      </c>
      <c r="BI18" s="59">
        <v>10972.598969138335</v>
      </c>
      <c r="BJ18" s="59">
        <v>10988.777922903286</v>
      </c>
      <c r="BK18" s="59">
        <v>11005.303835103014</v>
      </c>
      <c r="BL18" s="59">
        <v>11022.177270050566</v>
      </c>
      <c r="BM18" s="59">
        <v>11039.398855237756</v>
      </c>
      <c r="BN18" s="59">
        <v>11056.969280906978</v>
      </c>
      <c r="BO18" s="59">
        <v>11074.889299653594</v>
      </c>
      <c r="BP18" s="59">
        <v>11093.159726057889</v>
      </c>
      <c r="BQ18" s="59">
        <v>11111.781436345418</v>
      </c>
      <c r="BR18" s="59">
        <v>11130.755368075148</v>
      </c>
      <c r="BS18" s="60">
        <v>11150.08251985495</v>
      </c>
    </row>
    <row r="19" spans="1:71" x14ac:dyDescent="0.25">
      <c r="A19">
        <v>54.8</v>
      </c>
      <c r="B19" t="b">
        <v>1</v>
      </c>
      <c r="J19">
        <v>70.669565217391266</v>
      </c>
      <c r="K19">
        <v>164</v>
      </c>
      <c r="M19">
        <v>62.650000000000013</v>
      </c>
      <c r="N19">
        <v>100</v>
      </c>
      <c r="AC19" s="11">
        <v>80.197289329882153</v>
      </c>
      <c r="AD19" s="59">
        <v>17350.315976551938</v>
      </c>
      <c r="AE19" s="59">
        <v>14602.200086578183</v>
      </c>
      <c r="AF19" s="59">
        <v>13331.742869882606</v>
      </c>
      <c r="AG19" s="59">
        <v>12568.543401377417</v>
      </c>
      <c r="AH19" s="59">
        <v>12072.377665251177</v>
      </c>
      <c r="AI19" s="59">
        <v>11743.558275537809</v>
      </c>
      <c r="AJ19" s="59">
        <v>11530.200649898661</v>
      </c>
      <c r="AK19" s="59">
        <v>11401.541650437135</v>
      </c>
      <c r="AL19" s="59">
        <v>11337.733194932367</v>
      </c>
      <c r="AM19" s="59">
        <v>11325.190681080629</v>
      </c>
      <c r="AN19" s="59">
        <v>11354.202588557459</v>
      </c>
      <c r="AO19" s="59">
        <v>11417.589866818889</v>
      </c>
      <c r="AP19" s="59">
        <v>11509.902610050825</v>
      </c>
      <c r="AQ19" s="59">
        <v>11626.913165336731</v>
      </c>
      <c r="AR19" s="59">
        <v>11765.282801839054</v>
      </c>
      <c r="AS19" s="59">
        <v>11922.334996836273</v>
      </c>
      <c r="AT19" s="59">
        <v>12095.896853151989</v>
      </c>
      <c r="AU19" s="59">
        <v>12284.185515664069</v>
      </c>
      <c r="AV19" s="59">
        <v>12485.725153076637</v>
      </c>
      <c r="AW19" s="60">
        <v>12699.28520800801</v>
      </c>
      <c r="AY19" s="11">
        <f ca="1"/>
        <v>74.007953336209383</v>
      </c>
      <c r="AZ19" s="59">
        <v>10812.129077923806</v>
      </c>
      <c r="BA19" s="59">
        <v>10823.244159941592</v>
      </c>
      <c r="BB19" s="59">
        <v>10834.65801553985</v>
      </c>
      <c r="BC19" s="59">
        <v>10846.369990307181</v>
      </c>
      <c r="BD19" s="59">
        <v>10858.379490285097</v>
      </c>
      <c r="BE19" s="59">
        <v>10870.685981093371</v>
      </c>
      <c r="BF19" s="59">
        <v>10883.288987092801</v>
      </c>
      <c r="BG19" s="59">
        <v>10896.188090585611</v>
      </c>
      <c r="BH19" s="59">
        <v>10909.382931050752</v>
      </c>
      <c r="BI19" s="59">
        <v>10922.87320441376</v>
      </c>
      <c r="BJ19" s="59">
        <v>10936.65866234932</v>
      </c>
      <c r="BK19" s="59">
        <v>10950.739111616871</v>
      </c>
      <c r="BL19" s="59">
        <v>10965.114413426438</v>
      </c>
      <c r="BM19" s="59">
        <v>10979.784482834939</v>
      </c>
      <c r="BN19" s="59">
        <v>10994.749288171952</v>
      </c>
      <c r="BO19" s="59">
        <v>11010.008850493123</v>
      </c>
      <c r="BP19" s="59">
        <v>11025.563243061797</v>
      </c>
      <c r="BQ19" s="59">
        <v>11041.41259085668</v>
      </c>
      <c r="BR19" s="59">
        <v>11057.557070105919</v>
      </c>
      <c r="BS19" s="60">
        <v>11073.996907845392</v>
      </c>
    </row>
    <row r="20" spans="1:71" x14ac:dyDescent="0.25">
      <c r="A20">
        <v>77.8</v>
      </c>
      <c r="B20" t="b">
        <v>1</v>
      </c>
      <c r="J20">
        <v>72.960869565217351</v>
      </c>
      <c r="K20">
        <v>308</v>
      </c>
      <c r="M20">
        <v>64.40666666666668</v>
      </c>
      <c r="N20">
        <v>125</v>
      </c>
      <c r="AC20" s="11">
        <v>87.478861087144168</v>
      </c>
      <c r="AD20" s="59">
        <v>17362.162176881207</v>
      </c>
      <c r="AE20" s="59">
        <v>14675.269111217942</v>
      </c>
      <c r="AF20" s="59">
        <v>13504.089773542677</v>
      </c>
      <c r="AG20" s="59">
        <v>12867.066528886402</v>
      </c>
      <c r="AH20" s="59">
        <v>12516.385317115501</v>
      </c>
      <c r="AI20" s="59">
        <v>12347.101843373888</v>
      </c>
      <c r="AJ20" s="59">
        <v>12303.622342967585</v>
      </c>
      <c r="AK20" s="59">
        <v>12352.516511152382</v>
      </c>
      <c r="AL20" s="59">
        <v>12471.981575054966</v>
      </c>
      <c r="AM20" s="59">
        <v>12646.973209222</v>
      </c>
      <c r="AN20" s="59">
        <v>12866.669594650137</v>
      </c>
      <c r="AO20" s="59">
        <v>13123.031990214946</v>
      </c>
      <c r="AP20" s="59">
        <v>13409.933277015592</v>
      </c>
      <c r="AQ20" s="59">
        <v>13722.603331251295</v>
      </c>
      <c r="AR20" s="59">
        <v>14057.2616865781</v>
      </c>
      <c r="AS20" s="59">
        <v>14410.866177240277</v>
      </c>
      <c r="AT20" s="59">
        <v>14780.936187388381</v>
      </c>
      <c r="AU20" s="59">
        <v>15165.425439252835</v>
      </c>
      <c r="AV20" s="59">
        <v>15562.628574196777</v>
      </c>
      <c r="AW20" s="60">
        <v>15971.111328229967</v>
      </c>
      <c r="AY20" s="11">
        <f ca="1"/>
        <v>74.736110511935578</v>
      </c>
      <c r="AZ20" s="59">
        <v>10823.437982598191</v>
      </c>
      <c r="BA20" s="59">
        <v>10833.360182790535</v>
      </c>
      <c r="BB20" s="59">
        <v>10843.54658050629</v>
      </c>
      <c r="BC20" s="59">
        <v>10853.996062382203</v>
      </c>
      <c r="BD20" s="59">
        <v>10864.707570022214</v>
      </c>
      <c r="BE20" s="59">
        <v>10875.680099032164</v>
      </c>
      <c r="BF20" s="59">
        <v>10886.912698093147</v>
      </c>
      <c r="BG20" s="59">
        <v>10898.404468069873</v>
      </c>
      <c r="BH20" s="59">
        <v>10910.154561153184</v>
      </c>
      <c r="BI20" s="59">
        <v>10922.162180036959</v>
      </c>
      <c r="BJ20" s="59">
        <v>10934.426577126236</v>
      </c>
      <c r="BK20" s="59">
        <v>10946.947053776961</v>
      </c>
      <c r="BL20" s="59">
        <v>10959.722959565621</v>
      </c>
      <c r="BM20" s="59">
        <v>10972.753691587832</v>
      </c>
      <c r="BN20" s="59">
        <v>10986.038693785462</v>
      </c>
      <c r="BO20" s="59">
        <v>10999.577456300021</v>
      </c>
      <c r="BP20" s="59">
        <v>11013.369514853504</v>
      </c>
      <c r="BQ20" s="59">
        <v>11027.414450153858</v>
      </c>
      <c r="BR20" s="59">
        <v>11041.711887325306</v>
      </c>
      <c r="BS20" s="60">
        <v>11056.261495363049</v>
      </c>
    </row>
    <row r="21" spans="1:71" x14ac:dyDescent="0.25">
      <c r="A21">
        <v>77.5</v>
      </c>
      <c r="B21" t="b">
        <v>1</v>
      </c>
      <c r="J21">
        <v>75.252173913043436</v>
      </c>
      <c r="K21">
        <v>513</v>
      </c>
      <c r="M21">
        <v>66.163333333333341</v>
      </c>
      <c r="N21">
        <v>131</v>
      </c>
      <c r="AC21" s="11">
        <v>94.760432844406182</v>
      </c>
      <c r="AD21" s="59">
        <v>17377.399132055358</v>
      </c>
      <c r="AE21" s="59">
        <v>14767.547124011764</v>
      </c>
      <c r="AF21" s="59">
        <v>13718.18025062089</v>
      </c>
      <c r="AG21" s="59">
        <v>13232.392809596127</v>
      </c>
      <c r="AH21" s="59">
        <v>13052.424435056306</v>
      </c>
      <c r="AI21" s="59">
        <v>13066.784010269314</v>
      </c>
      <c r="AJ21" s="59">
        <v>13215.505712891103</v>
      </c>
      <c r="AK21" s="59">
        <v>13462.201816313209</v>
      </c>
      <c r="AL21" s="59">
        <v>13783.047647385269</v>
      </c>
      <c r="AM21" s="59">
        <v>14161.60560871385</v>
      </c>
      <c r="AN21" s="59">
        <v>14586.089380863077</v>
      </c>
      <c r="AO21" s="59">
        <v>15047.792156844156</v>
      </c>
      <c r="AP21" s="59">
        <v>15540.126110854004</v>
      </c>
      <c r="AQ21" s="59">
        <v>16058.006863984154</v>
      </c>
      <c r="AR21" s="59">
        <v>16597.443883025342</v>
      </c>
      <c r="AS21" s="59">
        <v>17155.259402205567</v>
      </c>
      <c r="AT21" s="59">
        <v>17728.890523676768</v>
      </c>
      <c r="AU21" s="59">
        <v>18316.246805533323</v>
      </c>
      <c r="AV21" s="59">
        <v>18915.605829180757</v>
      </c>
      <c r="AW21" s="60">
        <v>19525.535345430904</v>
      </c>
      <c r="AY21" s="11">
        <f ca="1"/>
        <v>75.464267687661774</v>
      </c>
      <c r="AZ21" s="59">
        <v>10870.767864634656</v>
      </c>
      <c r="BA21" s="59">
        <v>10880.128262569673</v>
      </c>
      <c r="BB21" s="59">
        <v>10889.727191671227</v>
      </c>
      <c r="BC21" s="59">
        <v>10899.563201842169</v>
      </c>
      <c r="BD21" s="59">
        <v>10909.634894306215</v>
      </c>
      <c r="BE21" s="59">
        <v>10919.940920581468</v>
      </c>
      <c r="BF21" s="59">
        <v>10930.479981490889</v>
      </c>
      <c r="BG21" s="59">
        <v>10941.250826207342</v>
      </c>
      <c r="BH21" s="59">
        <v>10952.252251333381</v>
      </c>
      <c r="BI21" s="59">
        <v>10963.483100013831</v>
      </c>
      <c r="BJ21" s="59">
        <v>10974.942261079606</v>
      </c>
      <c r="BK21" s="59">
        <v>10986.628668222475</v>
      </c>
      <c r="BL21" s="59">
        <v>10998.541299198941</v>
      </c>
      <c r="BM21" s="59">
        <v>11010.679175063147</v>
      </c>
      <c r="BN21" s="59">
        <v>11023.041359426421</v>
      </c>
      <c r="BO21" s="59">
        <v>11035.626957744322</v>
      </c>
      <c r="BP21" s="59">
        <v>11048.43511662845</v>
      </c>
      <c r="BQ21" s="59">
        <v>11061.465023184184</v>
      </c>
      <c r="BR21" s="59">
        <v>11074.715904371078</v>
      </c>
      <c r="BS21" s="60">
        <v>11088.187026387357</v>
      </c>
    </row>
    <row r="22" spans="1:71" x14ac:dyDescent="0.25">
      <c r="A22">
        <v>77.2</v>
      </c>
      <c r="B22" t="b">
        <v>1</v>
      </c>
      <c r="J22">
        <v>77.54347826086952</v>
      </c>
      <c r="K22">
        <v>274</v>
      </c>
      <c r="M22">
        <v>67.92</v>
      </c>
      <c r="N22">
        <v>149</v>
      </c>
      <c r="AC22" s="11">
        <v>102.0420046016682</v>
      </c>
      <c r="AD22" s="59">
        <v>17395.068693623631</v>
      </c>
      <c r="AE22" s="59">
        <v>14872.249569816757</v>
      </c>
      <c r="AF22" s="59">
        <v>13956.383783614938</v>
      </c>
      <c r="AG22" s="59">
        <v>13631.772639716117</v>
      </c>
      <c r="AH22" s="59">
        <v>13629.229062038452</v>
      </c>
      <c r="AI22" s="59">
        <v>13830.255569855675</v>
      </c>
      <c r="AJ22" s="59">
        <v>14170.571115625811</v>
      </c>
      <c r="AK22" s="59">
        <v>14611.132977801111</v>
      </c>
      <c r="AL22" s="59">
        <v>15126.497438598068</v>
      </c>
      <c r="AM22" s="59">
        <v>15699.259946506858</v>
      </c>
      <c r="AN22" s="59">
        <v>16317.0798607959</v>
      </c>
      <c r="AO22" s="59">
        <v>16970.957350150657</v>
      </c>
      <c r="AP22" s="59">
        <v>17654.17615279153</v>
      </c>
      <c r="AQ22" s="59">
        <v>18361.625710404736</v>
      </c>
      <c r="AR22" s="59">
        <v>19089.351171793249</v>
      </c>
      <c r="AS22" s="59">
        <v>19834.246091808182</v>
      </c>
      <c r="AT22" s="59">
        <v>20593.837560753509</v>
      </c>
      <c r="AU22" s="59">
        <v>21366.132909474454</v>
      </c>
      <c r="AV22" s="59">
        <v>22149.508421321927</v>
      </c>
      <c r="AW22" s="60">
        <v>22942.627292780679</v>
      </c>
      <c r="AY22" s="11">
        <f ca="1"/>
        <v>76.19242486338797</v>
      </c>
      <c r="AZ22" s="59">
        <v>10949.199931617499</v>
      </c>
      <c r="BA22" s="59">
        <v>10958.519618799262</v>
      </c>
      <c r="BB22" s="59">
        <v>10968.059058732715</v>
      </c>
      <c r="BC22" s="59">
        <v>10977.816553688313</v>
      </c>
      <c r="BD22" s="59">
        <v>10987.790454904392</v>
      </c>
      <c r="BE22" s="59">
        <v>10997.979161516683</v>
      </c>
      <c r="BF22" s="59">
        <v>11008.381119525508</v>
      </c>
      <c r="BG22" s="59">
        <v>11018.994820796683</v>
      </c>
      <c r="BH22" s="59">
        <v>11029.818802097539</v>
      </c>
      <c r="BI22" s="59">
        <v>11040.851644164433</v>
      </c>
      <c r="BJ22" s="59">
        <v>11052.091970802836</v>
      </c>
      <c r="BK22" s="59">
        <v>11063.538448016425</v>
      </c>
      <c r="BL22" s="59">
        <v>11075.189783166528</v>
      </c>
      <c r="BM22" s="59">
        <v>11087.044724159188</v>
      </c>
      <c r="BN22" s="59">
        <v>11099.102058659533</v>
      </c>
      <c r="BO22" s="59">
        <v>11111.360613332599</v>
      </c>
      <c r="BP22" s="59">
        <v>11123.81925310895</v>
      </c>
      <c r="BQ22" s="59">
        <v>11136.476880475664</v>
      </c>
      <c r="BR22" s="59">
        <v>11149.332434790218</v>
      </c>
      <c r="BS22" s="60">
        <v>11162.384891617397</v>
      </c>
    </row>
    <row r="23" spans="1:71" x14ac:dyDescent="0.25">
      <c r="A23">
        <v>76.900000000000006</v>
      </c>
      <c r="B23" t="b">
        <v>1</v>
      </c>
      <c r="J23">
        <v>79.834782608695605</v>
      </c>
      <c r="K23">
        <v>251</v>
      </c>
      <c r="M23">
        <v>69.676666666666662</v>
      </c>
      <c r="N23">
        <v>176</v>
      </c>
      <c r="AC23" s="11">
        <v>109.32357635893021</v>
      </c>
      <c r="AD23" s="59">
        <v>17414.485692419472</v>
      </c>
      <c r="AE23" s="59">
        <v>14984.826950198067</v>
      </c>
      <c r="AF23" s="59">
        <v>14207.64092870376</v>
      </c>
      <c r="AG23" s="59">
        <v>14046.02194305205</v>
      </c>
      <c r="AH23" s="59">
        <v>14218.796890599589</v>
      </c>
      <c r="AI23" s="59">
        <v>14600.717140471865</v>
      </c>
      <c r="AJ23" s="59">
        <v>15123.750158547631</v>
      </c>
      <c r="AK23" s="59">
        <v>15746.830594437819</v>
      </c>
      <c r="AL23" s="59">
        <v>16443.489328952979</v>
      </c>
      <c r="AM23" s="59">
        <v>17195.867949258994</v>
      </c>
      <c r="AN23" s="59">
        <v>17991.493905411153</v>
      </c>
      <c r="AO23" s="59">
        <v>18821.410527872649</v>
      </c>
      <c r="AP23" s="59">
        <v>19679.033496537275</v>
      </c>
      <c r="AQ23" s="59">
        <v>20559.42274887038</v>
      </c>
      <c r="AR23" s="59">
        <v>21458.803847246854</v>
      </c>
      <c r="AS23" s="59">
        <v>22374.244983843473</v>
      </c>
      <c r="AT23" s="59">
        <v>23303.434142080318</v>
      </c>
      <c r="AU23" s="59">
        <v>24244.522391263763</v>
      </c>
      <c r="AV23" s="59">
        <v>25196.011814125661</v>
      </c>
      <c r="AW23" s="60">
        <v>26156.674132643897</v>
      </c>
      <c r="AY23" s="11">
        <f ca="1"/>
        <v>76.920582039114166</v>
      </c>
      <c r="AZ23" s="59">
        <v>11054.483623999307</v>
      </c>
      <c r="BA23" s="59">
        <v>11064.19201203145</v>
      </c>
      <c r="BB23" s="59">
        <v>11074.106662956381</v>
      </c>
      <c r="BC23" s="59">
        <v>11084.225695870313</v>
      </c>
      <c r="BD23" s="59">
        <v>11094.547277389138</v>
      </c>
      <c r="BE23" s="59">
        <v>11105.069620546496</v>
      </c>
      <c r="BF23" s="59">
        <v>11115.79098372871</v>
      </c>
      <c r="BG23" s="59">
        <v>11126.709669645265</v>
      </c>
      <c r="BH23" s="59">
        <v>11137.824024332474</v>
      </c>
      <c r="BI23" s="59">
        <v>11149.132436189697</v>
      </c>
      <c r="BJ23" s="59">
        <v>11160.633335047765</v>
      </c>
      <c r="BK23" s="59">
        <v>11172.325191266655</v>
      </c>
      <c r="BL23" s="59">
        <v>11184.206514862921</v>
      </c>
      <c r="BM23" s="59">
        <v>11196.275854665428</v>
      </c>
      <c r="BN23" s="59">
        <v>11208.531797497173</v>
      </c>
      <c r="BO23" s="59">
        <v>11220.972967384943</v>
      </c>
      <c r="BP23" s="59">
        <v>11233.598024792334</v>
      </c>
      <c r="BQ23" s="59">
        <v>11246.405665878712</v>
      </c>
      <c r="BR23" s="59">
        <v>11259.394621780886</v>
      </c>
      <c r="BS23" s="60">
        <v>11272.563657917737</v>
      </c>
    </row>
    <row r="24" spans="1:71" x14ac:dyDescent="0.25">
      <c r="A24">
        <v>76.599999999999994</v>
      </c>
      <c r="B24" t="b">
        <v>1</v>
      </c>
      <c r="J24">
        <v>82.126086956521689</v>
      </c>
      <c r="K24">
        <v>150</v>
      </c>
      <c r="M24">
        <v>71.433333333333323</v>
      </c>
      <c r="N24">
        <v>99</v>
      </c>
      <c r="AC24" s="11">
        <v>116.60514811619223</v>
      </c>
      <c r="AD24" s="59">
        <v>17435.151361232645</v>
      </c>
      <c r="AE24" s="59">
        <v>15102.17306860226</v>
      </c>
      <c r="AF24" s="59">
        <v>14464.893536070329</v>
      </c>
      <c r="AG24" s="59">
        <v>14463.732537881793</v>
      </c>
      <c r="AH24" s="59">
        <v>14805.663881228382</v>
      </c>
      <c r="AI24" s="59">
        <v>15359.369112190285</v>
      </c>
      <c r="AJ24" s="59">
        <v>16053.841328120418</v>
      </c>
      <c r="AK24" s="59">
        <v>16846.688037620068</v>
      </c>
      <c r="AL24" s="59">
        <v>17710.974547271479</v>
      </c>
      <c r="AM24" s="59">
        <v>18628.811252678406</v>
      </c>
      <c r="AN24" s="59">
        <v>19587.897534400621</v>
      </c>
      <c r="AO24" s="59">
        <v>20579.528358699972</v>
      </c>
      <c r="AP24" s="59">
        <v>21597.386859867587</v>
      </c>
      <c r="AQ24" s="59">
        <v>22636.78511953419</v>
      </c>
      <c r="AR24" s="59">
        <v>23694.172219863656</v>
      </c>
      <c r="AS24" s="59">
        <v>24766.807381065657</v>
      </c>
      <c r="AT24" s="59">
        <v>25852.538026332539</v>
      </c>
      <c r="AU24" s="59">
        <v>26949.646163128284</v>
      </c>
      <c r="AV24" s="59">
        <v>28056.740178036522</v>
      </c>
      <c r="AW24" s="60">
        <v>29172.677379897254</v>
      </c>
      <c r="AY24" s="11">
        <f ca="1"/>
        <v>77.648739214840361</v>
      </c>
      <c r="AZ24" s="59">
        <v>11182.941417078608</v>
      </c>
      <c r="BA24" s="59">
        <v>11193.391478642767</v>
      </c>
      <c r="BB24" s="59">
        <v>11204.038339893164</v>
      </c>
      <c r="BC24" s="59">
        <v>11214.879982997154</v>
      </c>
      <c r="BD24" s="59">
        <v>11225.914436823925</v>
      </c>
      <c r="BE24" s="59">
        <v>11237.139775819172</v>
      </c>
      <c r="BF24" s="59">
        <v>11248.554118916956</v>
      </c>
      <c r="BG24" s="59">
        <v>11260.155628485627</v>
      </c>
      <c r="BH24" s="59">
        <v>11271.942509308536</v>
      </c>
      <c r="BI24" s="59">
        <v>11283.913007597514</v>
      </c>
      <c r="BJ24" s="59">
        <v>11296.06541003717</v>
      </c>
      <c r="BK24" s="59">
        <v>11308.398042859844</v>
      </c>
      <c r="BL24" s="59">
        <v>11320.909270950295</v>
      </c>
      <c r="BM24" s="59">
        <v>11333.597496977232</v>
      </c>
      <c r="BN24" s="59">
        <v>11346.461160553919</v>
      </c>
      <c r="BO24" s="59">
        <v>11359.4987374231</v>
      </c>
      <c r="BP24" s="59">
        <v>11372.708738668533</v>
      </c>
      <c r="BQ24" s="59">
        <v>11386.089709949863</v>
      </c>
      <c r="BR24" s="59">
        <v>11399.640230762239</v>
      </c>
      <c r="BS24" s="60">
        <v>11413.358913717679</v>
      </c>
    </row>
    <row r="25" spans="1:71" x14ac:dyDescent="0.25">
      <c r="A25">
        <v>76.2</v>
      </c>
      <c r="B25" t="b">
        <v>1</v>
      </c>
      <c r="J25">
        <v>84.417391304347774</v>
      </c>
      <c r="K25">
        <v>67</v>
      </c>
      <c r="M25">
        <v>73.189999999999984</v>
      </c>
      <c r="N25">
        <v>305</v>
      </c>
      <c r="AC25" s="11">
        <v>123.88671987345424</v>
      </c>
      <c r="AD25" s="59">
        <v>17456.697216018245</v>
      </c>
      <c r="AE25" s="59">
        <v>15222.137856140609</v>
      </c>
      <c r="AF25" s="59">
        <v>14723.588916597344</v>
      </c>
      <c r="AG25" s="59">
        <v>14878.090257048294</v>
      </c>
      <c r="AH25" s="59">
        <v>15381.345819592254</v>
      </c>
      <c r="AI25" s="59">
        <v>16096.842236733408</v>
      </c>
      <c r="AJ25" s="59">
        <v>16951.398210573367</v>
      </c>
      <c r="AK25" s="59">
        <v>17901.91474311168</v>
      </c>
      <c r="AL25" s="59">
        <v>18921.430476468449</v>
      </c>
      <c r="AM25" s="59">
        <v>19992.313159010911</v>
      </c>
      <c r="AN25" s="59">
        <v>21102.609607652823</v>
      </c>
      <c r="AO25" s="59">
        <v>22243.962013961911</v>
      </c>
      <c r="AP25" s="59">
        <v>23410.362804705848</v>
      </c>
      <c r="AQ25" s="59">
        <v>24597.383667437272</v>
      </c>
      <c r="AR25" s="59">
        <v>25801.684011522651</v>
      </c>
      <c r="AS25" s="59">
        <v>27020.689604450083</v>
      </c>
      <c r="AT25" s="59">
        <v>28252.377705771189</v>
      </c>
      <c r="AU25" s="59">
        <v>29495.130428153287</v>
      </c>
      <c r="AV25" s="59">
        <v>30747.632725255833</v>
      </c>
      <c r="AW25" s="60">
        <v>32008.800126462709</v>
      </c>
      <c r="AY25" s="11">
        <f ca="1"/>
        <v>78.376896390566557</v>
      </c>
      <c r="AZ25" s="59">
        <v>11331.387885028704</v>
      </c>
      <c r="BA25" s="59">
        <v>11342.86885225307</v>
      </c>
      <c r="BB25" s="59">
        <v>11354.540190144849</v>
      </c>
      <c r="BC25" s="59">
        <v>11366.39977683367</v>
      </c>
      <c r="BD25" s="59">
        <v>11378.445536771962</v>
      </c>
      <c r="BE25" s="59">
        <v>11390.675439591834</v>
      </c>
      <c r="BF25" s="59">
        <v>11403.087498997253</v>
      </c>
      <c r="BG25" s="59">
        <v>11415.679771691999</v>
      </c>
      <c r="BH25" s="59">
        <v>11428.450356342206</v>
      </c>
      <c r="BI25" s="59">
        <v>11441.397392571225</v>
      </c>
      <c r="BJ25" s="59">
        <v>11454.519059986524</v>
      </c>
      <c r="BK25" s="59">
        <v>11467.813577236446</v>
      </c>
      <c r="BL25" s="59">
        <v>11481.279201097352</v>
      </c>
      <c r="BM25" s="59">
        <v>11494.914225588116</v>
      </c>
      <c r="BN25" s="59">
        <v>11508.716981111937</v>
      </c>
      <c r="BO25" s="59">
        <v>11522.685833625876</v>
      </c>
      <c r="BP25" s="59">
        <v>11536.819183833542</v>
      </c>
      <c r="BQ25" s="59">
        <v>11551.115466404128</v>
      </c>
      <c r="BR25" s="59">
        <v>11565.573149214431</v>
      </c>
      <c r="BS25" s="60">
        <v>11580.190732613268</v>
      </c>
    </row>
    <row r="26" spans="1:71" x14ac:dyDescent="0.25">
      <c r="A26">
        <v>76.099999999999994</v>
      </c>
      <c r="B26" t="b">
        <v>1</v>
      </c>
      <c r="J26">
        <v>86.708695652173859</v>
      </c>
      <c r="K26">
        <v>27</v>
      </c>
      <c r="M26">
        <v>74.946666666666644</v>
      </c>
      <c r="N26">
        <v>392</v>
      </c>
      <c r="AC26" s="11">
        <v>131.16829163071625</v>
      </c>
      <c r="AD26" s="59">
        <v>17478.847673960336</v>
      </c>
      <c r="AE26" s="59">
        <v>15343.218465455739</v>
      </c>
      <c r="AF26" s="59">
        <v>14980.779758976034</v>
      </c>
      <c r="AG26" s="59">
        <v>15285.061232535187</v>
      </c>
      <c r="AH26" s="59">
        <v>15941.340413607237</v>
      </c>
      <c r="AI26" s="59">
        <v>16808.828229070201</v>
      </c>
      <c r="AJ26" s="59">
        <v>17812.895260378154</v>
      </c>
      <c r="AK26" s="59">
        <v>18910.233665639342</v>
      </c>
      <c r="AL26" s="59">
        <v>20074.163059253417</v>
      </c>
      <c r="AM26" s="59">
        <v>21287.478636645559</v>
      </c>
      <c r="AN26" s="59">
        <v>22538.653200175129</v>
      </c>
      <c r="AO26" s="59">
        <v>23819.697883465771</v>
      </c>
      <c r="AP26" s="59">
        <v>25124.90345730491</v>
      </c>
      <c r="AQ26" s="59">
        <v>26450.073491722469</v>
      </c>
      <c r="AR26" s="59">
        <v>27792.043150092788</v>
      </c>
      <c r="AS26" s="59">
        <v>29148.36917773668</v>
      </c>
      <c r="AT26" s="59">
        <v>30517.125294440335</v>
      </c>
      <c r="AU26" s="59">
        <v>31896.764050380534</v>
      </c>
      <c r="AV26" s="59">
        <v>33286.021515908331</v>
      </c>
      <c r="AW26" s="60">
        <v>34683.850147073201</v>
      </c>
      <c r="AY26" s="11">
        <f ca="1"/>
        <v>79.105053566292753</v>
      </c>
      <c r="AZ26" s="59">
        <v>11497.060785093101</v>
      </c>
      <c r="BA26" s="59">
        <v>11509.808737753581</v>
      </c>
      <c r="BB26" s="59">
        <v>11522.742888672714</v>
      </c>
      <c r="BC26" s="59">
        <v>11535.861035135578</v>
      </c>
      <c r="BD26" s="59">
        <v>11549.161020677195</v>
      </c>
      <c r="BE26" s="59">
        <v>11562.640733922566</v>
      </c>
      <c r="BF26" s="59">
        <v>11576.298107463423</v>
      </c>
      <c r="BG26" s="59">
        <v>11590.131116771199</v>
      </c>
      <c r="BH26" s="59">
        <v>11604.137779144174</v>
      </c>
      <c r="BI26" s="59">
        <v>11618.31615268709</v>
      </c>
      <c r="BJ26" s="59">
        <v>11632.664335323601</v>
      </c>
      <c r="BK26" s="59">
        <v>11647.1804638386</v>
      </c>
      <c r="BL26" s="59">
        <v>11661.862712950715</v>
      </c>
      <c r="BM26" s="59">
        <v>11676.709294412769</v>
      </c>
      <c r="BN26" s="59">
        <v>11691.718456140085</v>
      </c>
      <c r="BO26" s="59">
        <v>11706.888481365164</v>
      </c>
      <c r="BP26" s="59">
        <v>11722.217687817747</v>
      </c>
      <c r="BQ26" s="59">
        <v>11737.704426930046</v>
      </c>
      <c r="BR26" s="59">
        <v>11753.347083064942</v>
      </c>
      <c r="BS26" s="60">
        <v>11769.144072767678</v>
      </c>
    </row>
    <row r="27" spans="1:71" x14ac:dyDescent="0.25">
      <c r="A27">
        <v>75.3</v>
      </c>
      <c r="B27" t="b">
        <v>1</v>
      </c>
      <c r="J27">
        <v>88.999999999999943</v>
      </c>
      <c r="K27">
        <v>19</v>
      </c>
      <c r="M27">
        <v>76.703333333333305</v>
      </c>
      <c r="N27">
        <v>251</v>
      </c>
      <c r="AC27" s="12">
        <v>138.44986338797827</v>
      </c>
      <c r="AD27" s="61">
        <v>17501.394556231851</v>
      </c>
      <c r="AE27" s="61">
        <v>15464.358264019811</v>
      </c>
      <c r="AF27" s="61">
        <v>15234.566961075856</v>
      </c>
      <c r="AG27" s="61">
        <v>15682.325688561255</v>
      </c>
      <c r="AH27" s="61">
        <v>16483.455739926052</v>
      </c>
      <c r="AI27" s="61">
        <v>17493.771358439957</v>
      </c>
      <c r="AJ27" s="61">
        <v>18637.809991204169</v>
      </c>
      <c r="AK27" s="61">
        <v>19872.427269416396</v>
      </c>
      <c r="AL27" s="61">
        <v>21171.41998197334</v>
      </c>
      <c r="AM27" s="61">
        <v>22518.093592141555</v>
      </c>
      <c r="AN27" s="61">
        <v>23901.36317910951</v>
      </c>
      <c r="AO27" s="61">
        <v>25313.589918735634</v>
      </c>
      <c r="AP27" s="61">
        <v>26749.328277958291</v>
      </c>
      <c r="AQ27" s="61">
        <v>28204.574571018828</v>
      </c>
      <c r="AR27" s="61">
        <v>29676.302080121419</v>
      </c>
      <c r="AS27" s="61">
        <v>31162.16518466569</v>
      </c>
      <c r="AT27" s="61">
        <v>32660.305955314056</v>
      </c>
      <c r="AU27" s="61">
        <v>34169.224458307239</v>
      </c>
      <c r="AV27" s="61">
        <v>35687.689627043561</v>
      </c>
      <c r="AW27" s="62">
        <v>37214.67656101867</v>
      </c>
      <c r="AY27" s="12">
        <f ca="1"/>
        <v>79.833210742018949</v>
      </c>
      <c r="AZ27" s="61">
        <v>11677.562288793995</v>
      </c>
      <c r="BA27" s="61">
        <v>11691.768989317716</v>
      </c>
      <c r="BB27" s="61">
        <v>11706.159365877731</v>
      </c>
      <c r="BC27" s="61">
        <v>11720.731151146898</v>
      </c>
      <c r="BD27" s="61">
        <v>11735.482124186827</v>
      </c>
      <c r="BE27" s="61">
        <v>11750.410109273405</v>
      </c>
      <c r="BF27" s="61">
        <v>11765.512974760815</v>
      </c>
      <c r="BG27" s="61">
        <v>11780.788631979396</v>
      </c>
      <c r="BH27" s="61">
        <v>11796.235034170128</v>
      </c>
      <c r="BI27" s="61">
        <v>11811.850175451778</v>
      </c>
      <c r="BJ27" s="61">
        <v>11827.632089818744</v>
      </c>
      <c r="BK27" s="61">
        <v>11843.578850172691</v>
      </c>
      <c r="BL27" s="61">
        <v>11859.688567381218</v>
      </c>
      <c r="BM27" s="61">
        <v>11875.959389366817</v>
      </c>
      <c r="BN27" s="61">
        <v>11892.389500223111</v>
      </c>
      <c r="BO27" s="61">
        <v>11908.977119357662</v>
      </c>
      <c r="BP27" s="61">
        <v>11925.720500660525</v>
      </c>
      <c r="BQ27" s="61">
        <v>11942.617931697561</v>
      </c>
      <c r="BR27" s="61">
        <v>11959.667732928534</v>
      </c>
      <c r="BS27" s="62">
        <v>11976.86825694716</v>
      </c>
    </row>
    <row r="28" spans="1:71" x14ac:dyDescent="0.25">
      <c r="A28">
        <v>75.900000000000006</v>
      </c>
      <c r="B28" t="b">
        <v>1</v>
      </c>
      <c r="M28">
        <v>78.459999999999965</v>
      </c>
      <c r="N28">
        <v>176</v>
      </c>
    </row>
    <row r="29" spans="1:71" x14ac:dyDescent="0.25">
      <c r="A29">
        <v>74.2</v>
      </c>
      <c r="B29" t="b">
        <v>1</v>
      </c>
      <c r="M29">
        <v>80.216666666666626</v>
      </c>
      <c r="N29">
        <v>177</v>
      </c>
    </row>
    <row r="30" spans="1:71" x14ac:dyDescent="0.25">
      <c r="A30">
        <v>73.5</v>
      </c>
      <c r="B30" t="b">
        <v>1</v>
      </c>
      <c r="M30">
        <v>81.973333333333287</v>
      </c>
      <c r="N30">
        <v>103</v>
      </c>
    </row>
    <row r="31" spans="1:71" x14ac:dyDescent="0.25">
      <c r="A31">
        <v>73</v>
      </c>
      <c r="B31" t="b">
        <v>1</v>
      </c>
      <c r="M31">
        <v>83.729999999999947</v>
      </c>
      <c r="N31">
        <v>82</v>
      </c>
    </row>
    <row r="32" spans="1:71" x14ac:dyDescent="0.25">
      <c r="A32">
        <v>72.8</v>
      </c>
      <c r="B32" t="b">
        <v>1</v>
      </c>
      <c r="M32">
        <v>85.486666666666608</v>
      </c>
      <c r="N32">
        <v>23</v>
      </c>
    </row>
    <row r="33" spans="1:14" x14ac:dyDescent="0.25">
      <c r="A33">
        <v>73.3</v>
      </c>
      <c r="B33" t="b">
        <v>1</v>
      </c>
      <c r="M33">
        <v>87.243333333333268</v>
      </c>
      <c r="N33">
        <v>24</v>
      </c>
    </row>
    <row r="34" spans="1:14" x14ac:dyDescent="0.25">
      <c r="A34">
        <v>73.599999999999994</v>
      </c>
      <c r="B34" t="b">
        <v>1</v>
      </c>
      <c r="M34">
        <v>88.999999999999929</v>
      </c>
      <c r="N34">
        <v>10</v>
      </c>
    </row>
    <row r="35" spans="1:14" x14ac:dyDescent="0.25">
      <c r="A35">
        <v>72.599999999999994</v>
      </c>
      <c r="B35" t="b">
        <v>1</v>
      </c>
    </row>
    <row r="36" spans="1:14" x14ac:dyDescent="0.25">
      <c r="A36">
        <v>75.599999999999994</v>
      </c>
      <c r="B36" t="b">
        <v>1</v>
      </c>
    </row>
    <row r="37" spans="1:14" x14ac:dyDescent="0.25">
      <c r="A37">
        <v>75.400000000000006</v>
      </c>
      <c r="B37" t="b">
        <v>1</v>
      </c>
    </row>
    <row r="38" spans="1:14" x14ac:dyDescent="0.25">
      <c r="A38">
        <v>75.3</v>
      </c>
      <c r="B38" t="b">
        <v>1</v>
      </c>
    </row>
    <row r="39" spans="1:14" x14ac:dyDescent="0.25">
      <c r="A39">
        <v>75.099999999999994</v>
      </c>
      <c r="B39" t="b">
        <v>1</v>
      </c>
    </row>
    <row r="40" spans="1:14" x14ac:dyDescent="0.25">
      <c r="A40">
        <v>74.900000000000006</v>
      </c>
      <c r="B40" t="b">
        <v>1</v>
      </c>
    </row>
    <row r="41" spans="1:14" x14ac:dyDescent="0.25">
      <c r="A41">
        <v>74.7</v>
      </c>
      <c r="B41" t="b">
        <v>1</v>
      </c>
    </row>
    <row r="42" spans="1:14" x14ac:dyDescent="0.25">
      <c r="A42">
        <v>74.400000000000006</v>
      </c>
      <c r="B42" t="b">
        <v>1</v>
      </c>
    </row>
    <row r="43" spans="1:14" x14ac:dyDescent="0.25">
      <c r="A43">
        <v>74.099999999999994</v>
      </c>
      <c r="B43" t="b">
        <v>1</v>
      </c>
    </row>
    <row r="44" spans="1:14" x14ac:dyDescent="0.25">
      <c r="A44">
        <v>73.8</v>
      </c>
      <c r="B44" t="b">
        <v>1</v>
      </c>
    </row>
    <row r="45" spans="1:14" x14ac:dyDescent="0.25">
      <c r="A45">
        <v>73.400000000000006</v>
      </c>
      <c r="B45" t="b">
        <v>1</v>
      </c>
    </row>
    <row r="46" spans="1:14" x14ac:dyDescent="0.25">
      <c r="A46">
        <v>72.900000000000006</v>
      </c>
      <c r="B46" t="b">
        <v>1</v>
      </c>
    </row>
    <row r="47" spans="1:14" x14ac:dyDescent="0.25">
      <c r="A47">
        <v>72.3</v>
      </c>
      <c r="B47" t="b">
        <v>1</v>
      </c>
    </row>
    <row r="48" spans="1:14"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t="str">
        <v/>
      </c>
      <c r="B628" t="b">
        <v>0</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t="str">
        <v/>
      </c>
      <c r="B773" t="b">
        <v>0</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t="str">
        <v/>
      </c>
      <c r="B1654" t="b">
        <v>0</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t="str">
        <v/>
      </c>
      <c r="B1719" t="b">
        <v>0</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t="str">
        <v/>
      </c>
      <c r="B1816" t="b">
        <v>0</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t="str">
        <v/>
      </c>
      <c r="B1913" t="b">
        <v>0</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t="str">
        <v/>
      </c>
      <c r="B1962" t="b">
        <v>0</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4">
    <mergeCell ref="G1:N1"/>
    <mergeCell ref="Q2:AA2"/>
    <mergeCell ref="AC3:AW3"/>
    <mergeCell ref="AY3:BS3"/>
  </mergeCells>
  <conditionalFormatting sqref="Q5:AA10">
    <cfRule type="expression" dxfId="4" priority="1" stopIfTrue="1">
      <formula>$Z5=MIN($Z$5:$Z$10)</formula>
    </cfRule>
  </conditionalFormatting>
  <conditionalFormatting sqref="AD8:AW27">
    <cfRule type="colorScale" priority="4">
      <colorScale>
        <cfvo type="min"/>
        <cfvo type="percentile" val="50"/>
        <cfvo type="max"/>
        <color rgb="FF7BBE63"/>
        <color rgb="FF84EBFF"/>
        <color rgb="FF6B69F8"/>
      </colorScale>
    </cfRule>
  </conditionalFormatting>
  <conditionalFormatting sqref="AJ5">
    <cfRule type="expression" dxfId="3" priority="2" stopIfTrue="1">
      <formula>OR(INDEX(Grid_Argmin(UV_WB_S1),1,3)=1,INDEX(Grid_Argmin(UV_WB_S1),1,3)=20)</formula>
    </cfRule>
  </conditionalFormatting>
  <conditionalFormatting sqref="AJ6">
    <cfRule type="expression" dxfId="2" priority="3" stopIfTrue="1">
      <formula>OR(INDEX(Grid_Argmin(UV_WB_S1),1,2)=1,INDEX(Grid_Argmin(UV_WB_S1),1,2)=20)</formula>
    </cfRule>
  </conditionalFormatting>
  <conditionalFormatting sqref="AZ8:BS27">
    <cfRule type="colorScale" priority="7">
      <colorScale>
        <cfvo type="min"/>
        <cfvo type="percentile" val="50"/>
        <cfvo type="max"/>
        <color rgb="FF7BBE63"/>
        <color rgb="FF84EBFF"/>
        <color rgb="FF6B69F8"/>
      </colorScale>
    </cfRule>
  </conditionalFormatting>
  <conditionalFormatting sqref="BE5">
    <cfRule type="expression" dxfId="1" priority="5" stopIfTrue="1">
      <formula>OR(INDEX(Grid_Argmin(UV_WB_S2),1,3)=1,INDEX(Grid_Argmin(UV_WB_S2),1,3)=20)</formula>
    </cfRule>
  </conditionalFormatting>
  <conditionalFormatting sqref="BE6">
    <cfRule type="expression" dxfId="0" priority="6" stopIfTrue="1">
      <formula>OR(INDEX(Grid_Argmin(UV_WB_S2),1,2)=1,INDEX(Grid_Argmin(UV_WB_S2),1,2)=20)</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2026-06-22T20:37:13Z</dcterms:modified>
</cp:coreProperties>
</file>