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coltondifranco/Desktop/GitHub/NBA-Analysis/"/>
    </mc:Choice>
  </mc:AlternateContent>
  <xr:revisionPtr revIDLastSave="0" documentId="8_{465C0525-7F0F-9A4F-8DC9-6F30DB5EC835}" xr6:coauthVersionLast="47" xr6:coauthVersionMax="47" xr10:uidLastSave="{00000000-0000-0000-0000-000000000000}"/>
  <bookViews>
    <workbookView xWindow="0" yWindow="0" windowWidth="28800" windowHeight="18000" xr2:uid="{00C685DE-3B35-704A-972E-AAC8019A798B}"/>
  </bookViews>
  <sheets>
    <sheet name="number of players" sheetId="1" r:id="rId1"/>
    <sheet name="stats by season" sheetId="2" r:id="rId2"/>
    <sheet name="stats by season by position" sheetId="3" r:id="rId3"/>
  </sheets>
  <definedNames>
    <definedName name="_xlchart.v1.0" hidden="1">'stats by season by position'!$A$2:$A$18</definedName>
    <definedName name="_xlchart.v1.1" hidden="1">'stats by season by position'!$F$2:$F$18</definedName>
    <definedName name="_xlchart.v1.10" hidden="1">'stats by season by position'!$K$2:$K$18</definedName>
    <definedName name="_xlchart.v1.11" hidden="1">'stats by season by position'!$P$2:$P$18</definedName>
    <definedName name="_xlchart.v1.12" hidden="1">'stats by season by position'!$A$2:$A$18</definedName>
    <definedName name="_xlchart.v1.13" hidden="1">'stats by season by position'!$F$2:$F$18</definedName>
    <definedName name="_xlchart.v1.14" hidden="1">'stats by season by position'!$K$2:$K$18</definedName>
    <definedName name="_xlchart.v1.15" hidden="1">'stats by season by position'!$P$2:$P$18</definedName>
    <definedName name="_xlchart.v1.16" hidden="1">'stats by season by position'!$A$2:$A$18</definedName>
    <definedName name="_xlchart.v1.17" hidden="1">'stats by season by position'!$F$2:$F$18</definedName>
    <definedName name="_xlchart.v1.18" hidden="1">'stats by season by position'!$K$2:$K$18</definedName>
    <definedName name="_xlchart.v1.19" hidden="1">'stats by season by position'!$P$2:$P$18</definedName>
    <definedName name="_xlchart.v1.2" hidden="1">'stats by season by position'!$K$2:$K$18</definedName>
    <definedName name="_xlchart.v1.20" hidden="1">'stats by season by position'!$A$2:$A$18</definedName>
    <definedName name="_xlchart.v1.21" hidden="1">'stats by season by position'!$F$2:$F$18</definedName>
    <definedName name="_xlchart.v1.22" hidden="1">'stats by season by position'!$K$2:$K$18</definedName>
    <definedName name="_xlchart.v1.23" hidden="1">'stats by season by position'!$P$2:$P$18</definedName>
    <definedName name="_xlchart.v1.24" hidden="1">'stats by season by position'!$A$2:$A$18</definedName>
    <definedName name="_xlchart.v1.25" hidden="1">'stats by season by position'!$F$2:$F$18</definedName>
    <definedName name="_xlchart.v1.26" hidden="1">'stats by season by position'!$K$2:$K$18</definedName>
    <definedName name="_xlchart.v1.27" hidden="1">'stats by season by position'!$P$2:$P$18</definedName>
    <definedName name="_xlchart.v1.3" hidden="1">'stats by season by position'!$P$2:$P$18</definedName>
    <definedName name="_xlchart.v1.4" hidden="1">'stats by season by position'!$A$2:$A$18</definedName>
    <definedName name="_xlchart.v1.5" hidden="1">'stats by season by position'!$F$2:$F$18</definedName>
    <definedName name="_xlchart.v1.6" hidden="1">'stats by season by position'!$K$2:$K$18</definedName>
    <definedName name="_xlchart.v1.7" hidden="1">'stats by season by position'!$P$2:$P$18</definedName>
    <definedName name="_xlchart.v1.8" hidden="1">'stats by season by position'!$A$2:$A$18</definedName>
    <definedName name="_xlchart.v1.9" hidden="1">'stats by season by position'!$F$2:$F$18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B25" i="1"/>
  <c r="D23" i="2"/>
  <c r="E23" i="2"/>
  <c r="F23" i="2"/>
  <c r="G23" i="2"/>
  <c r="H23" i="2"/>
  <c r="I23" i="2"/>
  <c r="J23" i="2"/>
  <c r="D22" i="2"/>
  <c r="E22" i="2"/>
  <c r="F22" i="2"/>
  <c r="G22" i="2"/>
  <c r="H22" i="2"/>
  <c r="I22" i="2"/>
  <c r="J22" i="2"/>
  <c r="D21" i="2"/>
  <c r="E21" i="2"/>
  <c r="F21" i="2"/>
  <c r="G21" i="2"/>
  <c r="H21" i="2"/>
  <c r="I21" i="2"/>
  <c r="J21" i="2"/>
  <c r="C23" i="2"/>
  <c r="C22" i="2"/>
  <c r="C21" i="2"/>
  <c r="Q60" i="3"/>
  <c r="R60" i="3"/>
  <c r="P60" i="3"/>
  <c r="AC56" i="3"/>
  <c r="AD56" i="3"/>
  <c r="AE56" i="3"/>
  <c r="R56" i="3"/>
  <c r="S56" i="3"/>
  <c r="U56" i="3"/>
  <c r="V56" i="3"/>
  <c r="W56" i="3"/>
  <c r="Y56" i="3"/>
  <c r="Z56" i="3"/>
  <c r="AA56" i="3"/>
  <c r="Q56" i="3"/>
  <c r="AB15" i="2"/>
  <c r="W15" i="2"/>
  <c r="X15" i="2"/>
  <c r="Y15" i="2"/>
  <c r="Z15" i="2"/>
  <c r="AA15" i="2"/>
  <c r="V1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A2" i="1"/>
  <c r="I2" i="1" s="1"/>
  <c r="D21" i="1"/>
  <c r="F21" i="1"/>
  <c r="H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9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E4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F25" i="1"/>
  <c r="H25" i="1"/>
  <c r="D26" i="1"/>
  <c r="F26" i="1"/>
  <c r="H26" i="1"/>
  <c r="D27" i="1"/>
  <c r="F27" i="1"/>
  <c r="H27" i="1"/>
  <c r="B27" i="1"/>
  <c r="B26" i="1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B23" i="3"/>
  <c r="B22" i="3"/>
  <c r="B21" i="3"/>
  <c r="I21" i="1" l="1"/>
  <c r="I22" i="1" s="1"/>
  <c r="G2" i="1"/>
  <c r="G21" i="1" s="1"/>
  <c r="G22" i="1" s="1"/>
  <c r="C2" i="1"/>
  <c r="C21" i="1" s="1"/>
  <c r="C22" i="1" s="1"/>
  <c r="E2" i="1"/>
  <c r="E21" i="1" s="1"/>
  <c r="E22" i="1" s="1"/>
</calcChain>
</file>

<file path=xl/sharedStrings.xml><?xml version="1.0" encoding="utf-8"?>
<sst xmlns="http://schemas.openxmlformats.org/spreadsheetml/2006/main" count="85" uniqueCount="56">
  <si>
    <t>seasons_since_draft</t>
  </si>
  <si>
    <t>num_players</t>
  </si>
  <si>
    <t>num_guards</t>
  </si>
  <si>
    <t>num_forwards</t>
  </si>
  <si>
    <t>num_centers</t>
  </si>
  <si>
    <t>avg_points</t>
  </si>
  <si>
    <t>avg_assists</t>
  </si>
  <si>
    <t>avg_rebounds</t>
  </si>
  <si>
    <t>avg_minutes</t>
  </si>
  <si>
    <t>avg_games</t>
  </si>
  <si>
    <t>avg_fg_percentage</t>
  </si>
  <si>
    <t>avg_fouls</t>
  </si>
  <si>
    <t>guard_avg_points</t>
  </si>
  <si>
    <t>guard_avg_assists</t>
  </si>
  <si>
    <t>guard_avg_rebounds</t>
  </si>
  <si>
    <t>guard_avg_min</t>
  </si>
  <si>
    <t>guard_avg_games_played</t>
  </si>
  <si>
    <t>forward_avg_points</t>
  </si>
  <si>
    <t>forward_avg_assists</t>
  </si>
  <si>
    <t>forward_avg_rebounds</t>
  </si>
  <si>
    <t>forward_avg_min</t>
  </si>
  <si>
    <t>forward_avg_games_played</t>
  </si>
  <si>
    <t>center_avg_points</t>
  </si>
  <si>
    <t>center_avg_assists</t>
  </si>
  <si>
    <t>center_avg_rebounds</t>
  </si>
  <si>
    <t>center_avg_min</t>
  </si>
  <si>
    <t>center_avg_games_played</t>
  </si>
  <si>
    <t>Minimum</t>
  </si>
  <si>
    <t>Maximum</t>
  </si>
  <si>
    <t>Average</t>
  </si>
  <si>
    <t>Max</t>
  </si>
  <si>
    <t>Min</t>
  </si>
  <si>
    <t>SUM</t>
  </si>
  <si>
    <t>AVG Career Length</t>
  </si>
  <si>
    <t>Total</t>
  </si>
  <si>
    <t>Guards</t>
  </si>
  <si>
    <t>Forwards</t>
  </si>
  <si>
    <t>Centers</t>
  </si>
  <si>
    <t>season_number</t>
  </si>
  <si>
    <t>avg_fg_*100</t>
  </si>
  <si>
    <t>Rebounds</t>
  </si>
  <si>
    <t>Points</t>
  </si>
  <si>
    <t>Assists</t>
  </si>
  <si>
    <t>Games</t>
  </si>
  <si>
    <t>FG PCT</t>
  </si>
  <si>
    <t>Coefficient a</t>
  </si>
  <si>
    <t>Coefficient b</t>
  </si>
  <si>
    <t>Peak X (season #)</t>
  </si>
  <si>
    <t>Minutes</t>
  </si>
  <si>
    <t>Peak = -b/(2a)</t>
  </si>
  <si>
    <t>Peak  = -b/(2a)</t>
  </si>
  <si>
    <t>Guard</t>
  </si>
  <si>
    <t>Forward</t>
  </si>
  <si>
    <t>Center</t>
  </si>
  <si>
    <t>Average Peak</t>
  </si>
  <si>
    <t>weighted_avg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</si>
</sst>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72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72" fontId="0" fillId="5" borderId="0" xfId="0" applyNumberFormat="1" applyFill="1"/>
    <xf numFmtId="172" fontId="0" fillId="8" borderId="0" xfId="0" applyNumberFormat="1" applyFill="1"/>
    <xf numFmtId="172" fontId="0" fillId="6" borderId="0" xfId="0" applyNumberFormat="1" applyFill="1"/>
    <xf numFmtId="172" fontId="0" fillId="7" borderId="0" xfId="0" applyNumberFormat="1" applyFill="1"/>
    <xf numFmtId="172" fontId="0" fillId="9" borderId="0" xfId="0" applyNumberForma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Players vs. Duration in League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Players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'number of players'!$A$2:$A$19</c:f>
              <c:numCache>
                <c:formatCode>#,##0</c:formatCode>
                <c:ptCount val="18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 formatCode="General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 formatCode="General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 formatCode="General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 formatCode="General">
                  <c:v>17</c:v>
                </c:pt>
                <c:pt idx="17" formatCode="General">
                  <c:v>18</c:v>
                </c:pt>
              </c:numCache>
            </c:numRef>
          </c:cat>
          <c:val>
            <c:numRef>
              <c:f>'number of players'!$B$2:$B$19</c:f>
              <c:numCache>
                <c:formatCode>#,##0</c:formatCode>
                <c:ptCount val="18"/>
                <c:pt idx="0" formatCode="General">
                  <c:v>621</c:v>
                </c:pt>
                <c:pt idx="1">
                  <c:v>687</c:v>
                </c:pt>
                <c:pt idx="2">
                  <c:v>626</c:v>
                </c:pt>
                <c:pt idx="3">
                  <c:v>525</c:v>
                </c:pt>
                <c:pt idx="4">
                  <c:v>442</c:v>
                </c:pt>
                <c:pt idx="5" formatCode="General">
                  <c:v>354</c:v>
                </c:pt>
                <c:pt idx="6" formatCode="General">
                  <c:v>296</c:v>
                </c:pt>
                <c:pt idx="7" formatCode="General">
                  <c:v>256</c:v>
                </c:pt>
                <c:pt idx="8" formatCode="General">
                  <c:v>208</c:v>
                </c:pt>
                <c:pt idx="9" formatCode="General">
                  <c:v>156</c:v>
                </c:pt>
                <c:pt idx="10" formatCode="General">
                  <c:v>128</c:v>
                </c:pt>
                <c:pt idx="11" formatCode="General">
                  <c:v>97</c:v>
                </c:pt>
                <c:pt idx="12" formatCode="General">
                  <c:v>64</c:v>
                </c:pt>
                <c:pt idx="13" formatCode="General">
                  <c:v>44</c:v>
                </c:pt>
                <c:pt idx="14" formatCode="General">
                  <c:v>34</c:v>
                </c:pt>
                <c:pt idx="15" formatCode="General">
                  <c:v>19</c:v>
                </c:pt>
                <c:pt idx="16" formatCode="General">
                  <c:v>12</c:v>
                </c:pt>
                <c:pt idx="17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1-D845-BD83-68D09781EED6}"/>
            </c:ext>
          </c:extLst>
        </c:ser>
        <c:ser>
          <c:idx val="1"/>
          <c:order val="1"/>
          <c:tx>
            <c:v>Guards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'number of players'!$A$2:$A$19</c:f>
              <c:numCache>
                <c:formatCode>#,##0</c:formatCode>
                <c:ptCount val="18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 formatCode="General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 formatCode="General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 formatCode="General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 formatCode="General">
                  <c:v>17</c:v>
                </c:pt>
                <c:pt idx="17" formatCode="General">
                  <c:v>18</c:v>
                </c:pt>
              </c:numCache>
            </c:numRef>
          </c:cat>
          <c:val>
            <c:numRef>
              <c:f>'number of players'!$D$2:$D$19</c:f>
              <c:numCache>
                <c:formatCode>#,##0</c:formatCode>
                <c:ptCount val="18"/>
                <c:pt idx="0" formatCode="General">
                  <c:v>305</c:v>
                </c:pt>
                <c:pt idx="1">
                  <c:v>321</c:v>
                </c:pt>
                <c:pt idx="2">
                  <c:v>290</c:v>
                </c:pt>
                <c:pt idx="3">
                  <c:v>239</c:v>
                </c:pt>
                <c:pt idx="4">
                  <c:v>206</c:v>
                </c:pt>
                <c:pt idx="5" formatCode="General">
                  <c:v>161</c:v>
                </c:pt>
                <c:pt idx="6" formatCode="General">
                  <c:v>129</c:v>
                </c:pt>
                <c:pt idx="7" formatCode="General">
                  <c:v>106</c:v>
                </c:pt>
                <c:pt idx="8" formatCode="General">
                  <c:v>87</c:v>
                </c:pt>
                <c:pt idx="9" formatCode="General">
                  <c:v>68</c:v>
                </c:pt>
                <c:pt idx="10" formatCode="General">
                  <c:v>64</c:v>
                </c:pt>
                <c:pt idx="11" formatCode="General">
                  <c:v>47</c:v>
                </c:pt>
                <c:pt idx="12" formatCode="General">
                  <c:v>29</c:v>
                </c:pt>
                <c:pt idx="13" formatCode="General">
                  <c:v>20</c:v>
                </c:pt>
                <c:pt idx="14" formatCode="General">
                  <c:v>15</c:v>
                </c:pt>
                <c:pt idx="15" formatCode="General">
                  <c:v>9</c:v>
                </c:pt>
                <c:pt idx="16" formatCode="General">
                  <c:v>5</c:v>
                </c:pt>
                <c:pt idx="17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1-D845-BD83-68D09781EED6}"/>
            </c:ext>
          </c:extLst>
        </c:ser>
        <c:ser>
          <c:idx val="2"/>
          <c:order val="2"/>
          <c:tx>
            <c:v>Forwards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'number of players'!$A$2:$A$19</c:f>
              <c:numCache>
                <c:formatCode>#,##0</c:formatCode>
                <c:ptCount val="18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 formatCode="General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 formatCode="General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 formatCode="General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 formatCode="General">
                  <c:v>17</c:v>
                </c:pt>
                <c:pt idx="17" formatCode="General">
                  <c:v>18</c:v>
                </c:pt>
              </c:numCache>
            </c:numRef>
          </c:cat>
          <c:val>
            <c:numRef>
              <c:f>'number of players'!$F$2:$F$19</c:f>
              <c:numCache>
                <c:formatCode>#,##0</c:formatCode>
                <c:ptCount val="18"/>
                <c:pt idx="0" formatCode="General">
                  <c:v>316</c:v>
                </c:pt>
                <c:pt idx="1">
                  <c:v>352</c:v>
                </c:pt>
                <c:pt idx="2">
                  <c:v>318</c:v>
                </c:pt>
                <c:pt idx="3">
                  <c:v>273</c:v>
                </c:pt>
                <c:pt idx="4">
                  <c:v>228</c:v>
                </c:pt>
                <c:pt idx="5" formatCode="General">
                  <c:v>190</c:v>
                </c:pt>
                <c:pt idx="6" formatCode="General">
                  <c:v>159</c:v>
                </c:pt>
                <c:pt idx="7" formatCode="General">
                  <c:v>137</c:v>
                </c:pt>
                <c:pt idx="8" formatCode="General">
                  <c:v>113</c:v>
                </c:pt>
                <c:pt idx="9" formatCode="General">
                  <c:v>82</c:v>
                </c:pt>
                <c:pt idx="10" formatCode="General">
                  <c:v>61</c:v>
                </c:pt>
                <c:pt idx="11" formatCode="General">
                  <c:v>44</c:v>
                </c:pt>
                <c:pt idx="12" formatCode="General">
                  <c:v>31</c:v>
                </c:pt>
                <c:pt idx="13" formatCode="General">
                  <c:v>21</c:v>
                </c:pt>
                <c:pt idx="14" formatCode="General">
                  <c:v>15</c:v>
                </c:pt>
                <c:pt idx="15" formatCode="General">
                  <c:v>9</c:v>
                </c:pt>
                <c:pt idx="16" formatCode="General">
                  <c:v>7</c:v>
                </c:pt>
                <c:pt idx="17" formatCode="General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1-D845-BD83-68D09781EED6}"/>
            </c:ext>
          </c:extLst>
        </c:ser>
        <c:ser>
          <c:idx val="3"/>
          <c:order val="3"/>
          <c:tx>
            <c:v>Centers</c:v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'number of players'!$A$2:$A$19</c:f>
              <c:numCache>
                <c:formatCode>#,##0</c:formatCode>
                <c:ptCount val="18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 formatCode="General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 formatCode="General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 formatCode="General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 formatCode="General">
                  <c:v>17</c:v>
                </c:pt>
                <c:pt idx="17" formatCode="General">
                  <c:v>18</c:v>
                </c:pt>
              </c:numCache>
            </c:numRef>
          </c:cat>
          <c:val>
            <c:numRef>
              <c:f>'number of players'!$H$2:$H$19</c:f>
              <c:numCache>
                <c:formatCode>#,##0</c:formatCode>
                <c:ptCount val="18"/>
                <c:pt idx="0" formatCode="General">
                  <c:v>107</c:v>
                </c:pt>
                <c:pt idx="1">
                  <c:v>129</c:v>
                </c:pt>
                <c:pt idx="2">
                  <c:v>127</c:v>
                </c:pt>
                <c:pt idx="3">
                  <c:v>114</c:v>
                </c:pt>
                <c:pt idx="4">
                  <c:v>104</c:v>
                </c:pt>
                <c:pt idx="5" formatCode="General">
                  <c:v>87</c:v>
                </c:pt>
                <c:pt idx="6" formatCode="General">
                  <c:v>72</c:v>
                </c:pt>
                <c:pt idx="7" formatCode="General">
                  <c:v>69</c:v>
                </c:pt>
                <c:pt idx="8" formatCode="General">
                  <c:v>57</c:v>
                </c:pt>
                <c:pt idx="9" formatCode="General">
                  <c:v>39</c:v>
                </c:pt>
                <c:pt idx="10" formatCode="General">
                  <c:v>29</c:v>
                </c:pt>
                <c:pt idx="11" formatCode="General">
                  <c:v>24</c:v>
                </c:pt>
                <c:pt idx="12" formatCode="General">
                  <c:v>17</c:v>
                </c:pt>
                <c:pt idx="13" formatCode="General">
                  <c:v>11</c:v>
                </c:pt>
                <c:pt idx="14" formatCode="General">
                  <c:v>10</c:v>
                </c:pt>
                <c:pt idx="15" formatCode="General">
                  <c:v>4</c:v>
                </c:pt>
                <c:pt idx="16" formatCode="General">
                  <c:v>3</c:v>
                </c:pt>
                <c:pt idx="1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1-D845-BD83-68D09781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31936"/>
        <c:axId val="496274544"/>
      </c:lineChart>
      <c:catAx>
        <c:axId val="57103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in League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4544"/>
        <c:crosses val="autoZero"/>
        <c:auto val="1"/>
        <c:lblAlgn val="ctr"/>
        <c:lblOffset val="100"/>
        <c:noMultiLvlLbl val="0"/>
      </c:catAx>
      <c:valAx>
        <c:axId val="49627454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Career Length vs.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38-9544-8C2F-61FAC4AD804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38-9544-8C2F-61FAC4AD804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38-9544-8C2F-61FAC4AD8047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038-9544-8C2F-61FAC4AD8047}"/>
              </c:ext>
            </c:extLst>
          </c:dPt>
          <c:cat>
            <c:strRef>
              <c:f>'number of players'!$C$30:$F$30</c:f>
              <c:strCache>
                <c:ptCount val="4"/>
                <c:pt idx="0">
                  <c:v>Total</c:v>
                </c:pt>
                <c:pt idx="1">
                  <c:v>Guards</c:v>
                </c:pt>
                <c:pt idx="2">
                  <c:v>Forwards</c:v>
                </c:pt>
                <c:pt idx="3">
                  <c:v>Centers</c:v>
                </c:pt>
              </c:strCache>
            </c:strRef>
          </c:cat>
          <c:val>
            <c:numRef>
              <c:f>('number of players'!$C$22,'number of players'!$E$22,'number of players'!$G$22,'number of players'!$I$22)</c:f>
              <c:numCache>
                <c:formatCode>0.00</c:formatCode>
                <c:ptCount val="4"/>
                <c:pt idx="0">
                  <c:v>5.0199037620297462</c:v>
                </c:pt>
                <c:pt idx="1">
                  <c:v>4.9443651925820253</c:v>
                </c:pt>
                <c:pt idx="2">
                  <c:v>5.0093299406276506</c:v>
                </c:pt>
                <c:pt idx="3">
                  <c:v>5.4336989032901295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8-9544-8C2F-61FAC4AD8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20"/>
        <c:axId val="570281312"/>
        <c:axId val="1601338608"/>
      </c:barChart>
      <c:catAx>
        <c:axId val="57028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38608"/>
        <c:crosses val="autoZero"/>
        <c:auto val="1"/>
        <c:lblAlgn val="ctr"/>
        <c:lblOffset val="100"/>
        <c:noMultiLvlLbl val="0"/>
      </c:catAx>
      <c:valAx>
        <c:axId val="16013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Career Length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Average</a:t>
            </a:r>
            <a:r>
              <a:rPr lang="en-US" baseline="0"/>
              <a:t> Statistics vs. Season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Points Fit</c:name>
            <c:spPr>
              <a:ln w="22225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season'!$C$2:$C$18</c:f>
              <c:numCache>
                <c:formatCode>General</c:formatCode>
                <c:ptCount val="17"/>
                <c:pt idx="0">
                  <c:v>4.7389069199999998</c:v>
                </c:pt>
                <c:pt idx="1">
                  <c:v>5.5017901</c:v>
                </c:pt>
                <c:pt idx="2">
                  <c:v>6.4120156499999998</c:v>
                </c:pt>
                <c:pt idx="3">
                  <c:v>7.2097177099999996</c:v>
                </c:pt>
                <c:pt idx="4">
                  <c:v>7.6898285099999999</c:v>
                </c:pt>
                <c:pt idx="5">
                  <c:v>8.2902211900000005</c:v>
                </c:pt>
                <c:pt idx="6">
                  <c:v>8.4969959500000005</c:v>
                </c:pt>
                <c:pt idx="7">
                  <c:v>8.3769804699999995</c:v>
                </c:pt>
                <c:pt idx="8">
                  <c:v>8.5162706700000008</c:v>
                </c:pt>
                <c:pt idx="9">
                  <c:v>8.8244346199999999</c:v>
                </c:pt>
                <c:pt idx="10">
                  <c:v>8.5182265600000004</c:v>
                </c:pt>
                <c:pt idx="11">
                  <c:v>8.0793886599999993</c:v>
                </c:pt>
                <c:pt idx="12">
                  <c:v>8.4600953099999998</c:v>
                </c:pt>
                <c:pt idx="13">
                  <c:v>8.3542068199999999</c:v>
                </c:pt>
                <c:pt idx="14">
                  <c:v>7.00910294</c:v>
                </c:pt>
                <c:pt idx="15">
                  <c:v>7.03086316</c:v>
                </c:pt>
                <c:pt idx="16">
                  <c:v>5.0356166699999996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2-DF4A-AE17-351BF6565B85}"/>
            </c:ext>
          </c:extLst>
        </c:ser>
        <c:ser>
          <c:idx val="1"/>
          <c:order val="1"/>
          <c:tx>
            <c:v>Assists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Assists Fit</c:nam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season'!$D$2:$D$18</c:f>
              <c:numCache>
                <c:formatCode>General</c:formatCode>
                <c:ptCount val="17"/>
                <c:pt idx="0">
                  <c:v>0.98708373999999999</c:v>
                </c:pt>
                <c:pt idx="1">
                  <c:v>1.1505023299999999</c:v>
                </c:pt>
                <c:pt idx="2">
                  <c:v>1.3450752399999999</c:v>
                </c:pt>
                <c:pt idx="3">
                  <c:v>1.49143676</c:v>
                </c:pt>
                <c:pt idx="4">
                  <c:v>1.5662692300000001</c:v>
                </c:pt>
                <c:pt idx="5">
                  <c:v>1.74731441</c:v>
                </c:pt>
                <c:pt idx="6">
                  <c:v>1.8396702700000001</c:v>
                </c:pt>
                <c:pt idx="7">
                  <c:v>1.8310238299999999</c:v>
                </c:pt>
                <c:pt idx="8">
                  <c:v>1.9040024</c:v>
                </c:pt>
                <c:pt idx="9">
                  <c:v>1.87520256</c:v>
                </c:pt>
                <c:pt idx="10">
                  <c:v>2.0454546900000001</c:v>
                </c:pt>
                <c:pt idx="11">
                  <c:v>2.11649691</c:v>
                </c:pt>
                <c:pt idx="12">
                  <c:v>2.0571578100000001</c:v>
                </c:pt>
                <c:pt idx="13">
                  <c:v>1.93705682</c:v>
                </c:pt>
                <c:pt idx="14">
                  <c:v>1.6979441200000001</c:v>
                </c:pt>
                <c:pt idx="15">
                  <c:v>1.7186157900000001</c:v>
                </c:pt>
                <c:pt idx="16">
                  <c:v>1.3103666700000001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2-DF4A-AE17-351BF6565B85}"/>
            </c:ext>
          </c:extLst>
        </c:ser>
        <c:ser>
          <c:idx val="2"/>
          <c:order val="2"/>
          <c:tx>
            <c:v>Rebounds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Rebounds Fit</c:name>
            <c:spPr>
              <a:ln w="22225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season'!$E$2:$E$18</c:f>
              <c:numCache>
                <c:formatCode>General</c:formatCode>
                <c:ptCount val="17"/>
                <c:pt idx="0">
                  <c:v>2.1971768100000002</c:v>
                </c:pt>
                <c:pt idx="1">
                  <c:v>2.59194192</c:v>
                </c:pt>
                <c:pt idx="2">
                  <c:v>2.9089525599999999</c:v>
                </c:pt>
                <c:pt idx="3">
                  <c:v>3.15955524</c:v>
                </c:pt>
                <c:pt idx="4">
                  <c:v>3.3324870999999998</c:v>
                </c:pt>
                <c:pt idx="5">
                  <c:v>3.55151328</c:v>
                </c:pt>
                <c:pt idx="6">
                  <c:v>3.6379702699999998</c:v>
                </c:pt>
                <c:pt idx="7">
                  <c:v>3.6383898399999999</c:v>
                </c:pt>
                <c:pt idx="8">
                  <c:v>3.7496745200000001</c:v>
                </c:pt>
                <c:pt idx="9">
                  <c:v>3.6629679500000001</c:v>
                </c:pt>
                <c:pt idx="10">
                  <c:v>3.4962210900000001</c:v>
                </c:pt>
                <c:pt idx="11">
                  <c:v>3.44393196</c:v>
                </c:pt>
                <c:pt idx="12">
                  <c:v>3.6224234399999999</c:v>
                </c:pt>
                <c:pt idx="13">
                  <c:v>3.5414545500000001</c:v>
                </c:pt>
                <c:pt idx="14">
                  <c:v>3.3233205899999998</c:v>
                </c:pt>
                <c:pt idx="15">
                  <c:v>3.1235631599999998</c:v>
                </c:pt>
                <c:pt idx="16">
                  <c:v>2.2516416700000002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2-DF4A-AE17-351BF6565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82048"/>
        <c:axId val="805200816"/>
      </c:lineChart>
      <c:catAx>
        <c:axId val="58078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 Number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00816"/>
        <c:crosses val="autoZero"/>
        <c:auto val="1"/>
        <c:lblAlgn val="ctr"/>
        <c:lblOffset val="100"/>
        <c:noMultiLvlLbl val="0"/>
      </c:catAx>
      <c:valAx>
        <c:axId val="8052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Average</a:t>
            </a:r>
            <a:r>
              <a:rPr lang="en-US" baseline="0"/>
              <a:t> Statistics cont. vs. Season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Games Played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Games Played Fit</c:nam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season'!$G$2:$G$18</c:f>
              <c:numCache>
                <c:formatCode>General</c:formatCode>
                <c:ptCount val="17"/>
                <c:pt idx="0">
                  <c:v>18.1159</c:v>
                </c:pt>
                <c:pt idx="1">
                  <c:v>42.735100000000003</c:v>
                </c:pt>
                <c:pt idx="2">
                  <c:v>46.581499999999998</c:v>
                </c:pt>
                <c:pt idx="3">
                  <c:v>49.192399999999999</c:v>
                </c:pt>
                <c:pt idx="4">
                  <c:v>49.943399999999997</c:v>
                </c:pt>
                <c:pt idx="5">
                  <c:v>53.593200000000003</c:v>
                </c:pt>
                <c:pt idx="6">
                  <c:v>50.581099999999999</c:v>
                </c:pt>
                <c:pt idx="7">
                  <c:v>53.195300000000003</c:v>
                </c:pt>
                <c:pt idx="8">
                  <c:v>54.822099999999999</c:v>
                </c:pt>
                <c:pt idx="9">
                  <c:v>54.352600000000002</c:v>
                </c:pt>
                <c:pt idx="10">
                  <c:v>51.554699999999997</c:v>
                </c:pt>
                <c:pt idx="11">
                  <c:v>48.3093</c:v>
                </c:pt>
                <c:pt idx="12">
                  <c:v>52.875</c:v>
                </c:pt>
                <c:pt idx="13">
                  <c:v>54.9773</c:v>
                </c:pt>
                <c:pt idx="14">
                  <c:v>43.352899999999998</c:v>
                </c:pt>
                <c:pt idx="15">
                  <c:v>41.421100000000003</c:v>
                </c:pt>
                <c:pt idx="16">
                  <c:v>27.583300000000001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9-C747-9D78-17F1711BB97F}"/>
            </c:ext>
          </c:extLst>
        </c:ser>
        <c:ser>
          <c:idx val="0"/>
          <c:order val="1"/>
          <c:tx>
            <c:v>FG Percentage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FG Percentage Fit</c:name>
            <c:spPr>
              <a:ln w="22225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season'!$I$2:$I$18</c:f>
              <c:numCache>
                <c:formatCode>0.00</c:formatCode>
                <c:ptCount val="17"/>
                <c:pt idx="0">
                  <c:v>34.566666505999997</c:v>
                </c:pt>
                <c:pt idx="1">
                  <c:v>35.620352154000003</c:v>
                </c:pt>
                <c:pt idx="2">
                  <c:v>37.833047652000005</c:v>
                </c:pt>
                <c:pt idx="3">
                  <c:v>39.426172018999999</c:v>
                </c:pt>
                <c:pt idx="4">
                  <c:v>40.692617691999999</c:v>
                </c:pt>
                <c:pt idx="5">
                  <c:v>40.780377457999997</c:v>
                </c:pt>
                <c:pt idx="6">
                  <c:v>41.049135270000001</c:v>
                </c:pt>
                <c:pt idx="7">
                  <c:v>39.830336054999997</c:v>
                </c:pt>
                <c:pt idx="8">
                  <c:v>40.746287019</c:v>
                </c:pt>
                <c:pt idx="9">
                  <c:v>41.284228077000002</c:v>
                </c:pt>
                <c:pt idx="10">
                  <c:v>40.940008046999999</c:v>
                </c:pt>
                <c:pt idx="11">
                  <c:v>40.892648557000001</c:v>
                </c:pt>
                <c:pt idx="12">
                  <c:v>43.463124688000001</c:v>
                </c:pt>
                <c:pt idx="13">
                  <c:v>39.139234545000001</c:v>
                </c:pt>
                <c:pt idx="14">
                  <c:v>40.231347353000004</c:v>
                </c:pt>
                <c:pt idx="15">
                  <c:v>41.019561579000005</c:v>
                </c:pt>
                <c:pt idx="16">
                  <c:v>36.363371667000003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9-C747-9D78-17F1711BB97F}"/>
            </c:ext>
          </c:extLst>
        </c:ser>
        <c:ser>
          <c:idx val="2"/>
          <c:order val="2"/>
          <c:tx>
            <c:v>Minutes Played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trendline>
            <c:name>Minutes Played Fit</c:nam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season'!$F$2:$F$18</c:f>
              <c:numCache>
                <c:formatCode>General</c:formatCode>
                <c:ptCount val="17"/>
                <c:pt idx="0">
                  <c:v>13.009933181999999</c:v>
                </c:pt>
                <c:pt idx="1">
                  <c:v>14.691556350800001</c:v>
                </c:pt>
                <c:pt idx="2">
                  <c:v>16.328976202900002</c:v>
                </c:pt>
                <c:pt idx="3">
                  <c:v>17.419026240000001</c:v>
                </c:pt>
                <c:pt idx="4">
                  <c:v>18.2752443756</c:v>
                </c:pt>
                <c:pt idx="5">
                  <c:v>19.357833771199999</c:v>
                </c:pt>
                <c:pt idx="6">
                  <c:v>19.827648645299998</c:v>
                </c:pt>
                <c:pt idx="7">
                  <c:v>19.6951754141</c:v>
                </c:pt>
                <c:pt idx="8">
                  <c:v>20.172791269200001</c:v>
                </c:pt>
                <c:pt idx="9">
                  <c:v>20.311551987200001</c:v>
                </c:pt>
                <c:pt idx="10">
                  <c:v>20.0868510313</c:v>
                </c:pt>
                <c:pt idx="11">
                  <c:v>18.967498041199999</c:v>
                </c:pt>
                <c:pt idx="12">
                  <c:v>19.638510156300001</c:v>
                </c:pt>
                <c:pt idx="13">
                  <c:v>19.2451505682</c:v>
                </c:pt>
                <c:pt idx="14">
                  <c:v>17.095769441200002</c:v>
                </c:pt>
                <c:pt idx="15">
                  <c:v>16.214933842099999</c:v>
                </c:pt>
                <c:pt idx="16">
                  <c:v>11.568722916700001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29-C747-9D78-17F1711BB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713936"/>
        <c:axId val="1060688144"/>
      </c:lineChart>
      <c:catAx>
        <c:axId val="191671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 Number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88144"/>
        <c:crosses val="autoZero"/>
        <c:auto val="1"/>
        <c:lblAlgn val="ctr"/>
        <c:lblOffset val="100"/>
        <c:noMultiLvlLbl val="0"/>
      </c:catAx>
      <c:valAx>
        <c:axId val="10606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Extended Stats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Points per Game 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Guard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Guard Fit</c:nam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 by position'!$A$2:$A$19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'stats by season by position'!$B$2:$B$18</c:f>
              <c:numCache>
                <c:formatCode>General</c:formatCode>
                <c:ptCount val="17"/>
                <c:pt idx="0">
                  <c:v>5.1543298399999999</c:v>
                </c:pt>
                <c:pt idx="1">
                  <c:v>5.9248193100000002</c:v>
                </c:pt>
                <c:pt idx="2">
                  <c:v>6.83014586</c:v>
                </c:pt>
                <c:pt idx="3">
                  <c:v>7.9353179899999997</c:v>
                </c:pt>
                <c:pt idx="4">
                  <c:v>8.2267470899999999</c:v>
                </c:pt>
                <c:pt idx="5">
                  <c:v>8.9111074499999994</c:v>
                </c:pt>
                <c:pt idx="6">
                  <c:v>9.1105232600000008</c:v>
                </c:pt>
                <c:pt idx="7">
                  <c:v>9.6799943400000004</c:v>
                </c:pt>
                <c:pt idx="8">
                  <c:v>9.8158425299999994</c:v>
                </c:pt>
                <c:pt idx="9">
                  <c:v>9.7946941200000008</c:v>
                </c:pt>
                <c:pt idx="10">
                  <c:v>8.83738125</c:v>
                </c:pt>
                <c:pt idx="11">
                  <c:v>8.0042361700000004</c:v>
                </c:pt>
                <c:pt idx="12">
                  <c:v>8.85042069</c:v>
                </c:pt>
                <c:pt idx="13">
                  <c:v>8.7608200000000007</c:v>
                </c:pt>
                <c:pt idx="14">
                  <c:v>7.6156666700000004</c:v>
                </c:pt>
                <c:pt idx="15">
                  <c:v>8.1345888899999999</c:v>
                </c:pt>
                <c:pt idx="16">
                  <c:v>5.7420400000000003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4-C848-B1AC-CDCBC5C5132D}"/>
            </c:ext>
          </c:extLst>
        </c:ser>
        <c:ser>
          <c:idx val="1"/>
          <c:order val="1"/>
          <c:tx>
            <c:v>Forward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Forward Fit</c:name>
            <c:spPr>
              <a:ln w="22225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 by position'!$A$2:$A$19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'stats by season by position'!$G$2:$G$19</c:f>
              <c:numCache>
                <c:formatCode>General</c:formatCode>
                <c:ptCount val="18"/>
                <c:pt idx="0">
                  <c:v>4.4955958899999997</c:v>
                </c:pt>
                <c:pt idx="1">
                  <c:v>5.5246750000000002</c:v>
                </c:pt>
                <c:pt idx="2">
                  <c:v>6.4881723300000003</c:v>
                </c:pt>
                <c:pt idx="3">
                  <c:v>6.9156333300000004</c:v>
                </c:pt>
                <c:pt idx="4">
                  <c:v>7.7552144700000003</c:v>
                </c:pt>
                <c:pt idx="5">
                  <c:v>7.9737952600000002</c:v>
                </c:pt>
                <c:pt idx="6">
                  <c:v>8.0975974799999992</c:v>
                </c:pt>
                <c:pt idx="7">
                  <c:v>7.8707313900000004</c:v>
                </c:pt>
                <c:pt idx="8">
                  <c:v>7.77810442</c:v>
                </c:pt>
                <c:pt idx="9">
                  <c:v>8.1201621999999993</c:v>
                </c:pt>
                <c:pt idx="10">
                  <c:v>7.9493672100000001</c:v>
                </c:pt>
                <c:pt idx="11">
                  <c:v>8.0952477300000005</c:v>
                </c:pt>
                <c:pt idx="12">
                  <c:v>8.1503548400000003</c:v>
                </c:pt>
                <c:pt idx="13">
                  <c:v>8.6263666699999995</c:v>
                </c:pt>
                <c:pt idx="14">
                  <c:v>7.45928667</c:v>
                </c:pt>
                <c:pt idx="15">
                  <c:v>7.7363</c:v>
                </c:pt>
                <c:pt idx="16">
                  <c:v>5.2053714299999996</c:v>
                </c:pt>
                <c:pt idx="17">
                  <c:v>5.0111999999999997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4-C848-B1AC-CDCBC5C5132D}"/>
            </c:ext>
          </c:extLst>
        </c:ser>
        <c:ser>
          <c:idx val="2"/>
          <c:order val="2"/>
          <c:tx>
            <c:v>Center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Center Fit</c:name>
            <c:spPr>
              <a:ln w="22225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 by position'!$A$2:$A$19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'stats by season by position'!$L$2:$L$18</c:f>
              <c:numCache>
                <c:formatCode>General</c:formatCode>
                <c:ptCount val="17"/>
                <c:pt idx="0">
                  <c:v>4.1560476599999996</c:v>
                </c:pt>
                <c:pt idx="1">
                  <c:v>5.14712558</c:v>
                </c:pt>
                <c:pt idx="2">
                  <c:v>6.10836063</c:v>
                </c:pt>
                <c:pt idx="3">
                  <c:v>6.68331053</c:v>
                </c:pt>
                <c:pt idx="4">
                  <c:v>6.9948942299999999</c:v>
                </c:pt>
                <c:pt idx="5">
                  <c:v>7.8501689700000004</c:v>
                </c:pt>
                <c:pt idx="6">
                  <c:v>8.5032069400000001</c:v>
                </c:pt>
                <c:pt idx="7">
                  <c:v>7.5042246400000003</c:v>
                </c:pt>
                <c:pt idx="8">
                  <c:v>7.3625017499999998</c:v>
                </c:pt>
                <c:pt idx="9">
                  <c:v>7.8992692299999998</c:v>
                </c:pt>
                <c:pt idx="10">
                  <c:v>7.6759689699999996</c:v>
                </c:pt>
                <c:pt idx="11">
                  <c:v>7.4922583300000003</c:v>
                </c:pt>
                <c:pt idx="12">
                  <c:v>6.7825823500000002</c:v>
                </c:pt>
                <c:pt idx="13">
                  <c:v>6.45226364</c:v>
                </c:pt>
                <c:pt idx="14">
                  <c:v>6.0762600000000004</c:v>
                </c:pt>
                <c:pt idx="15">
                  <c:v>6.9102499999999996</c:v>
                </c:pt>
                <c:pt idx="16">
                  <c:v>5.5270000000000001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4-C848-B1AC-CDCBC5C51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457520"/>
        <c:axId val="1949866704"/>
      </c:lineChart>
      <c:catAx>
        <c:axId val="20434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 Number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66704"/>
        <c:crosses val="autoZero"/>
        <c:auto val="1"/>
        <c:lblAlgn val="ctr"/>
        <c:lblOffset val="100"/>
        <c:noMultiLvlLbl val="0"/>
      </c:catAx>
      <c:valAx>
        <c:axId val="1949866704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Assists per</a:t>
            </a:r>
            <a:r>
              <a:rPr lang="en-US" baseline="0"/>
              <a:t> Game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Guard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Guard Fit</c:nam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 by position'!$A$2:$A$18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 by position'!$C$2:$C$18</c:f>
              <c:numCache>
                <c:formatCode>General</c:formatCode>
                <c:ptCount val="17"/>
                <c:pt idx="0">
                  <c:v>1.4634904900000001</c:v>
                </c:pt>
                <c:pt idx="1">
                  <c:v>1.6713607500000001</c:v>
                </c:pt>
                <c:pt idx="2">
                  <c:v>1.91554793</c:v>
                </c:pt>
                <c:pt idx="3">
                  <c:v>2.1926451899999999</c:v>
                </c:pt>
                <c:pt idx="4">
                  <c:v>2.2223373799999999</c:v>
                </c:pt>
                <c:pt idx="5">
                  <c:v>2.5568310599999999</c:v>
                </c:pt>
                <c:pt idx="6">
                  <c:v>2.6967170500000002</c:v>
                </c:pt>
                <c:pt idx="7">
                  <c:v>2.7805716999999999</c:v>
                </c:pt>
                <c:pt idx="8">
                  <c:v>2.8609609200000001</c:v>
                </c:pt>
                <c:pt idx="9">
                  <c:v>2.6977102899999998</c:v>
                </c:pt>
                <c:pt idx="10">
                  <c:v>2.7510218800000001</c:v>
                </c:pt>
                <c:pt idx="11">
                  <c:v>2.7708382999999999</c:v>
                </c:pt>
                <c:pt idx="12">
                  <c:v>2.77702414</c:v>
                </c:pt>
                <c:pt idx="13">
                  <c:v>2.5667450000000001</c:v>
                </c:pt>
                <c:pt idx="14">
                  <c:v>2.2120533299999998</c:v>
                </c:pt>
                <c:pt idx="15">
                  <c:v>2.5138333300000002</c:v>
                </c:pt>
                <c:pt idx="16">
                  <c:v>2.2755399999999999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A-1642-8EF5-19F3238BF9E0}"/>
            </c:ext>
          </c:extLst>
        </c:ser>
        <c:ser>
          <c:idx val="1"/>
          <c:order val="1"/>
          <c:tx>
            <c:v>Forward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Forward Fit</c:name>
            <c:spPr>
              <a:ln w="22225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 by position'!$A$2:$A$18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 by position'!$H$2:$H$18</c:f>
              <c:numCache>
                <c:formatCode>General</c:formatCode>
                <c:ptCount val="17"/>
                <c:pt idx="0">
                  <c:v>0.60454304000000003</c:v>
                </c:pt>
                <c:pt idx="1">
                  <c:v>0.81140000000000001</c:v>
                </c:pt>
                <c:pt idx="2">
                  <c:v>0.97922893</c:v>
                </c:pt>
                <c:pt idx="3">
                  <c:v>1.0051707000000001</c:v>
                </c:pt>
                <c:pt idx="4">
                  <c:v>1.1068438599999999</c:v>
                </c:pt>
                <c:pt idx="5">
                  <c:v>1.2029489499999999</c:v>
                </c:pt>
                <c:pt idx="6">
                  <c:v>1.2897132099999999</c:v>
                </c:pt>
                <c:pt idx="7">
                  <c:v>1.3063824799999999</c:v>
                </c:pt>
                <c:pt idx="8">
                  <c:v>1.2501177000000001</c:v>
                </c:pt>
                <c:pt idx="9">
                  <c:v>1.28098537</c:v>
                </c:pt>
                <c:pt idx="10">
                  <c:v>1.29696393</c:v>
                </c:pt>
                <c:pt idx="11">
                  <c:v>1.45010682</c:v>
                </c:pt>
                <c:pt idx="12">
                  <c:v>1.4480999999999999</c:v>
                </c:pt>
                <c:pt idx="13">
                  <c:v>1.35190476</c:v>
                </c:pt>
                <c:pt idx="14">
                  <c:v>1.3106933300000001</c:v>
                </c:pt>
                <c:pt idx="15">
                  <c:v>1.08546667</c:v>
                </c:pt>
                <c:pt idx="16">
                  <c:v>0.69315713999999995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A-1642-8EF5-19F3238BF9E0}"/>
            </c:ext>
          </c:extLst>
        </c:ser>
        <c:ser>
          <c:idx val="2"/>
          <c:order val="2"/>
          <c:tx>
            <c:v>Center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Center Fit</c:name>
            <c:spPr>
              <a:ln w="22225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 by position'!$A$2:$A$18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 by position'!$M$2:$M$18</c:f>
              <c:numCache>
                <c:formatCode>General</c:formatCode>
                <c:ptCount val="17"/>
                <c:pt idx="0">
                  <c:v>0.45132055999999998</c:v>
                </c:pt>
                <c:pt idx="1">
                  <c:v>0.61601472999999995</c:v>
                </c:pt>
                <c:pt idx="2">
                  <c:v>0.76352441000000004</c:v>
                </c:pt>
                <c:pt idx="3">
                  <c:v>0.86065701999999999</c:v>
                </c:pt>
                <c:pt idx="4">
                  <c:v>0.88271922999999997</c:v>
                </c:pt>
                <c:pt idx="5">
                  <c:v>1.0086126399999999</c:v>
                </c:pt>
                <c:pt idx="6">
                  <c:v>1.15177778</c:v>
                </c:pt>
                <c:pt idx="7">
                  <c:v>1.18224493</c:v>
                </c:pt>
                <c:pt idx="8">
                  <c:v>1.1817807</c:v>
                </c:pt>
                <c:pt idx="9">
                  <c:v>1.1857333299999999</c:v>
                </c:pt>
                <c:pt idx="10">
                  <c:v>1.3462965499999999</c:v>
                </c:pt>
                <c:pt idx="11">
                  <c:v>1.4377208299999999</c:v>
                </c:pt>
                <c:pt idx="12">
                  <c:v>1.2212764700000001</c:v>
                </c:pt>
                <c:pt idx="13">
                  <c:v>1.3374454499999999</c:v>
                </c:pt>
                <c:pt idx="14">
                  <c:v>1.16147</c:v>
                </c:pt>
                <c:pt idx="15">
                  <c:v>0.98829999999999996</c:v>
                </c:pt>
                <c:pt idx="16">
                  <c:v>0.49603332999999999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A-1642-8EF5-19F3238B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832271"/>
        <c:axId val="1946711791"/>
      </c:lineChart>
      <c:catAx>
        <c:axId val="191783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 Number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11791"/>
        <c:crosses val="autoZero"/>
        <c:auto val="1"/>
        <c:lblAlgn val="ctr"/>
        <c:lblOffset val="100"/>
        <c:noMultiLvlLbl val="0"/>
      </c:catAx>
      <c:valAx>
        <c:axId val="194671179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Assists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Rebounds per Game</a:t>
            </a:r>
            <a:r>
              <a:rPr lang="en-US" baseline="0"/>
              <a:t>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Guard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Guard Fit</c:nam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 by position'!$A$2:$A$18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 by position'!$D$2:$D$18</c:f>
              <c:numCache>
                <c:formatCode>General</c:formatCode>
                <c:ptCount val="17"/>
                <c:pt idx="0">
                  <c:v>1.7018167200000001</c:v>
                </c:pt>
                <c:pt idx="1">
                  <c:v>1.9575486</c:v>
                </c:pt>
                <c:pt idx="2">
                  <c:v>2.1900251700000002</c:v>
                </c:pt>
                <c:pt idx="3">
                  <c:v>2.3407179899999999</c:v>
                </c:pt>
                <c:pt idx="4">
                  <c:v>2.3502776700000001</c:v>
                </c:pt>
                <c:pt idx="5">
                  <c:v>2.5735788799999999</c:v>
                </c:pt>
                <c:pt idx="6">
                  <c:v>2.5885527100000001</c:v>
                </c:pt>
                <c:pt idx="7">
                  <c:v>2.76741226</c:v>
                </c:pt>
                <c:pt idx="8">
                  <c:v>2.7285954000000001</c:v>
                </c:pt>
                <c:pt idx="9">
                  <c:v>2.7193176499999998</c:v>
                </c:pt>
                <c:pt idx="10">
                  <c:v>2.52809375</c:v>
                </c:pt>
                <c:pt idx="11">
                  <c:v>2.2407297900000001</c:v>
                </c:pt>
                <c:pt idx="12">
                  <c:v>2.51654138</c:v>
                </c:pt>
                <c:pt idx="13">
                  <c:v>2.6618149999999998</c:v>
                </c:pt>
                <c:pt idx="14">
                  <c:v>2.27406</c:v>
                </c:pt>
                <c:pt idx="15">
                  <c:v>2.6255000000000002</c:v>
                </c:pt>
                <c:pt idx="16">
                  <c:v>2.0698799999999999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7-904F-9F63-D0E6F5BB9198}"/>
            </c:ext>
          </c:extLst>
        </c:ser>
        <c:ser>
          <c:idx val="1"/>
          <c:order val="1"/>
          <c:tx>
            <c:v>Forward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Forward Fit</c:name>
            <c:spPr>
              <a:ln w="22225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 by position'!$A$2:$A$18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 by position'!$I$2:$I$18</c:f>
              <c:numCache>
                <c:formatCode>General</c:formatCode>
                <c:ptCount val="17"/>
                <c:pt idx="0">
                  <c:v>2.5675142399999999</c:v>
                </c:pt>
                <c:pt idx="1">
                  <c:v>3.0578107999999999</c:v>
                </c:pt>
                <c:pt idx="2">
                  <c:v>3.4301386800000002</c:v>
                </c:pt>
                <c:pt idx="3">
                  <c:v>3.6183974399999999</c:v>
                </c:pt>
                <c:pt idx="4">
                  <c:v>3.8683947399999998</c:v>
                </c:pt>
                <c:pt idx="5">
                  <c:v>3.9587610500000001</c:v>
                </c:pt>
                <c:pt idx="6">
                  <c:v>3.9706245299999998</c:v>
                </c:pt>
                <c:pt idx="7">
                  <c:v>3.8340649600000001</c:v>
                </c:pt>
                <c:pt idx="8">
                  <c:v>3.9950159300000001</c:v>
                </c:pt>
                <c:pt idx="9">
                  <c:v>3.8278768300000001</c:v>
                </c:pt>
                <c:pt idx="10">
                  <c:v>3.6630901599999999</c:v>
                </c:pt>
                <c:pt idx="11">
                  <c:v>4.0077590900000004</c:v>
                </c:pt>
                <c:pt idx="12">
                  <c:v>3.8968451599999998</c:v>
                </c:pt>
                <c:pt idx="13">
                  <c:v>4.0745761900000002</c:v>
                </c:pt>
                <c:pt idx="14">
                  <c:v>3.8157266700000001</c:v>
                </c:pt>
                <c:pt idx="15">
                  <c:v>3.9966444399999999</c:v>
                </c:pt>
                <c:pt idx="16">
                  <c:v>2.83922857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7-904F-9F63-D0E6F5BB9198}"/>
            </c:ext>
          </c:extLst>
        </c:ser>
        <c:ser>
          <c:idx val="2"/>
          <c:order val="2"/>
          <c:tx>
            <c:v>Center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Center Fit</c:name>
            <c:spPr>
              <a:ln w="22225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 by position'!$A$2:$A$18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 by position'!$N$2:$N$18</c:f>
              <c:numCache>
                <c:formatCode>General</c:formatCode>
                <c:ptCount val="17"/>
                <c:pt idx="0">
                  <c:v>3.0752719599999998</c:v>
                </c:pt>
                <c:pt idx="1">
                  <c:v>3.6358147299999999</c:v>
                </c:pt>
                <c:pt idx="2">
                  <c:v>4.1326692899999999</c:v>
                </c:pt>
                <c:pt idx="3">
                  <c:v>4.5505315800000004</c:v>
                </c:pt>
                <c:pt idx="4">
                  <c:v>4.8852923099999996</c:v>
                </c:pt>
                <c:pt idx="5">
                  <c:v>5.3289632200000003</c:v>
                </c:pt>
                <c:pt idx="6">
                  <c:v>5.6999847199999998</c:v>
                </c:pt>
                <c:pt idx="7">
                  <c:v>5.2362855100000001</c:v>
                </c:pt>
                <c:pt idx="8">
                  <c:v>5.1844000000000001</c:v>
                </c:pt>
                <c:pt idx="9">
                  <c:v>5.1716256400000002</c:v>
                </c:pt>
                <c:pt idx="10">
                  <c:v>5.1265620700000003</c:v>
                </c:pt>
                <c:pt idx="11">
                  <c:v>5.2002166699999997</c:v>
                </c:pt>
                <c:pt idx="12">
                  <c:v>5.0203529400000004</c:v>
                </c:pt>
                <c:pt idx="13">
                  <c:v>4.4671181799999999</c:v>
                </c:pt>
                <c:pt idx="14">
                  <c:v>4.2742100000000001</c:v>
                </c:pt>
                <c:pt idx="15">
                  <c:v>3.643475</c:v>
                </c:pt>
                <c:pt idx="16">
                  <c:v>2.7365333299999999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7-904F-9F63-D0E6F5BB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567359"/>
        <c:axId val="2113569152"/>
      </c:lineChart>
      <c:catAx>
        <c:axId val="195056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 Number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69152"/>
        <c:crosses val="autoZero"/>
        <c:auto val="1"/>
        <c:lblAlgn val="ctr"/>
        <c:lblOffset val="100"/>
        <c:noMultiLvlLbl val="0"/>
      </c:catAx>
      <c:valAx>
        <c:axId val="211356915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Rebounds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Minutes per</a:t>
            </a:r>
            <a:r>
              <a:rPr lang="en-US" baseline="0"/>
              <a:t> Game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Guard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Guard Fit</c:nam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'stats by season by position'!$A$2:$A$18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'stats by season by position'!$E$2:$E$18</c:f>
              <c:numCache>
                <c:formatCode>General</c:formatCode>
                <c:ptCount val="17"/>
                <c:pt idx="0">
                  <c:v>13.9673526459</c:v>
                </c:pt>
                <c:pt idx="1">
                  <c:v>15.5701249938</c:v>
                </c:pt>
                <c:pt idx="2">
                  <c:v>17.176077531000001</c:v>
                </c:pt>
                <c:pt idx="3">
                  <c:v>18.712598422599999</c:v>
                </c:pt>
                <c:pt idx="4">
                  <c:v>19.100887223299999</c:v>
                </c:pt>
                <c:pt idx="5">
                  <c:v>20.627505055899999</c:v>
                </c:pt>
                <c:pt idx="6">
                  <c:v>20.923974682200001</c:v>
                </c:pt>
                <c:pt idx="7">
                  <c:v>22.441670358500001</c:v>
                </c:pt>
                <c:pt idx="8">
                  <c:v>22.878980517199999</c:v>
                </c:pt>
                <c:pt idx="9">
                  <c:v>23.138536073499999</c:v>
                </c:pt>
                <c:pt idx="10">
                  <c:v>21.397089453100001</c:v>
                </c:pt>
                <c:pt idx="11">
                  <c:v>19.5407967234</c:v>
                </c:pt>
                <c:pt idx="12">
                  <c:v>20.589987551699998</c:v>
                </c:pt>
                <c:pt idx="13">
                  <c:v>19.714606100000001</c:v>
                </c:pt>
                <c:pt idx="14">
                  <c:v>17.753953466700001</c:v>
                </c:pt>
                <c:pt idx="15">
                  <c:v>17.1728436667</c:v>
                </c:pt>
                <c:pt idx="16">
                  <c:v>13.5402842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7-0A45-8F32-C5D90AA3F22E}"/>
            </c:ext>
          </c:extLst>
        </c:ser>
        <c:ser>
          <c:idx val="1"/>
          <c:order val="1"/>
          <c:tx>
            <c:v>Forward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Forward Fit</c:name>
            <c:spPr>
              <a:ln w="22225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'stats by season by position'!$J$2:$J$18</c:f>
              <c:numCache>
                <c:formatCode>General</c:formatCode>
                <c:ptCount val="17"/>
                <c:pt idx="0">
                  <c:v>12.738095664599999</c:v>
                </c:pt>
                <c:pt idx="1">
                  <c:v>14.859653460200001</c:v>
                </c:pt>
                <c:pt idx="2">
                  <c:v>16.732974861599999</c:v>
                </c:pt>
                <c:pt idx="3">
                  <c:v>17.0950046044</c:v>
                </c:pt>
                <c:pt idx="4">
                  <c:v>18.542324188599999</c:v>
                </c:pt>
                <c:pt idx="5">
                  <c:v>18.8789901263</c:v>
                </c:pt>
                <c:pt idx="6">
                  <c:v>19.2265796792</c:v>
                </c:pt>
                <c:pt idx="7">
                  <c:v>18.541405372300002</c:v>
                </c:pt>
                <c:pt idx="8">
                  <c:v>18.721843522099999</c:v>
                </c:pt>
                <c:pt idx="9">
                  <c:v>18.6125884024</c:v>
                </c:pt>
                <c:pt idx="10">
                  <c:v>18.694918360700001</c:v>
                </c:pt>
                <c:pt idx="11">
                  <c:v>18.455828568200001</c:v>
                </c:pt>
                <c:pt idx="12">
                  <c:v>18.4082589032</c:v>
                </c:pt>
                <c:pt idx="13">
                  <c:v>19.109725381000001</c:v>
                </c:pt>
                <c:pt idx="14">
                  <c:v>17.3704881333</c:v>
                </c:pt>
                <c:pt idx="15">
                  <c:v>16.0399876667</c:v>
                </c:pt>
                <c:pt idx="16">
                  <c:v>11.670449571400001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7-0A45-8F32-C5D90AA3F22E}"/>
            </c:ext>
          </c:extLst>
        </c:ser>
        <c:ser>
          <c:idx val="2"/>
          <c:order val="2"/>
          <c:tx>
            <c:v>Center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Center Fit</c:name>
            <c:spPr>
              <a:ln w="22225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'stats by season by position'!$O$2:$O$18</c:f>
              <c:numCache>
                <c:formatCode>General</c:formatCode>
                <c:ptCount val="17"/>
                <c:pt idx="0">
                  <c:v>11.8819214299</c:v>
                </c:pt>
                <c:pt idx="1">
                  <c:v>13.5834503488</c:v>
                </c:pt>
                <c:pt idx="2">
                  <c:v>15.140375937</c:v>
                </c:pt>
                <c:pt idx="3">
                  <c:v>16.1629106667</c:v>
                </c:pt>
                <c:pt idx="4">
                  <c:v>16.932829932699999</c:v>
                </c:pt>
                <c:pt idx="5">
                  <c:v>18.0593081954</c:v>
                </c:pt>
                <c:pt idx="6">
                  <c:v>19.533571097199999</c:v>
                </c:pt>
                <c:pt idx="7">
                  <c:v>17.470008463799999</c:v>
                </c:pt>
                <c:pt idx="8">
                  <c:v>16.9223005439</c:v>
                </c:pt>
                <c:pt idx="9">
                  <c:v>17.288280359000002</c:v>
                </c:pt>
                <c:pt idx="10">
                  <c:v>17.735885827600001</c:v>
                </c:pt>
                <c:pt idx="11">
                  <c:v>17.239351083300001</c:v>
                </c:pt>
                <c:pt idx="12">
                  <c:v>16.6945551176</c:v>
                </c:pt>
                <c:pt idx="13">
                  <c:v>15.9767033636</c:v>
                </c:pt>
                <c:pt idx="14">
                  <c:v>15.412676899999999</c:v>
                </c:pt>
                <c:pt idx="15">
                  <c:v>15.05032975</c:v>
                </c:pt>
                <c:pt idx="16">
                  <c:v>10.574603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7-0A45-8F32-C5D90AA3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35008"/>
        <c:axId val="2052545168"/>
      </c:lineChart>
      <c:catAx>
        <c:axId val="214553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 Number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45168"/>
        <c:crosses val="autoZero"/>
        <c:auto val="1"/>
        <c:lblAlgn val="ctr"/>
        <c:lblOffset val="100"/>
        <c:noMultiLvlLbl val="0"/>
      </c:catAx>
      <c:valAx>
        <c:axId val="20525451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Minutes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Games Played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Guard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'stats by season by position'!$A$2:$A$18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'stats by season by position'!$F$2:$F$18</c:f>
              <c:numCache>
                <c:formatCode>General</c:formatCode>
                <c:ptCount val="17"/>
                <c:pt idx="0">
                  <c:v>18.396699999999999</c:v>
                </c:pt>
                <c:pt idx="1">
                  <c:v>44.741399999999999</c:v>
                </c:pt>
                <c:pt idx="2">
                  <c:v>47.048299999999998</c:v>
                </c:pt>
                <c:pt idx="3">
                  <c:v>49.158999999999999</c:v>
                </c:pt>
                <c:pt idx="4">
                  <c:v>49.019399999999997</c:v>
                </c:pt>
                <c:pt idx="5">
                  <c:v>51.6584</c:v>
                </c:pt>
                <c:pt idx="6">
                  <c:v>47.751899999999999</c:v>
                </c:pt>
                <c:pt idx="7">
                  <c:v>57.207500000000003</c:v>
                </c:pt>
                <c:pt idx="8">
                  <c:v>56.770099999999999</c:v>
                </c:pt>
                <c:pt idx="9">
                  <c:v>60.2941</c:v>
                </c:pt>
                <c:pt idx="10">
                  <c:v>49.609400000000001</c:v>
                </c:pt>
                <c:pt idx="11">
                  <c:v>45.234000000000002</c:v>
                </c:pt>
                <c:pt idx="12">
                  <c:v>53.310299999999998</c:v>
                </c:pt>
                <c:pt idx="13">
                  <c:v>55.65</c:v>
                </c:pt>
                <c:pt idx="14">
                  <c:v>42.7333</c:v>
                </c:pt>
                <c:pt idx="15">
                  <c:v>40.8889</c:v>
                </c:pt>
                <c:pt idx="1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6-4249-A764-0D30AC33891B}"/>
            </c:ext>
          </c:extLst>
        </c:ser>
        <c:ser>
          <c:idx val="1"/>
          <c:order val="1"/>
          <c:tx>
            <c:v>Forward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'stats by season by position'!$A$2:$A$18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'stats by season by position'!$K$2:$K$18</c:f>
              <c:numCache>
                <c:formatCode>General</c:formatCode>
                <c:ptCount val="17"/>
                <c:pt idx="0">
                  <c:v>19.060099999999998</c:v>
                </c:pt>
                <c:pt idx="1">
                  <c:v>43.411900000000003</c:v>
                </c:pt>
                <c:pt idx="2">
                  <c:v>49.956000000000003</c:v>
                </c:pt>
                <c:pt idx="3">
                  <c:v>51.249099999999999</c:v>
                </c:pt>
                <c:pt idx="4">
                  <c:v>52.425400000000003</c:v>
                </c:pt>
                <c:pt idx="5">
                  <c:v>53.663200000000003</c:v>
                </c:pt>
                <c:pt idx="6">
                  <c:v>50.1447</c:v>
                </c:pt>
                <c:pt idx="7">
                  <c:v>52.6569</c:v>
                </c:pt>
                <c:pt idx="8">
                  <c:v>53.247799999999998</c:v>
                </c:pt>
                <c:pt idx="9">
                  <c:v>52.707299999999996</c:v>
                </c:pt>
                <c:pt idx="10">
                  <c:v>51.344299999999997</c:v>
                </c:pt>
                <c:pt idx="11">
                  <c:v>50.2727</c:v>
                </c:pt>
                <c:pt idx="12">
                  <c:v>48.354799999999997</c:v>
                </c:pt>
                <c:pt idx="13">
                  <c:v>56.381</c:v>
                </c:pt>
                <c:pt idx="14">
                  <c:v>45.933300000000003</c:v>
                </c:pt>
                <c:pt idx="15">
                  <c:v>49.666699999999999</c:v>
                </c:pt>
                <c:pt idx="16">
                  <c:v>26.714300000000001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249-A764-0D30AC33891B}"/>
            </c:ext>
          </c:extLst>
        </c:ser>
        <c:ser>
          <c:idx val="2"/>
          <c:order val="2"/>
          <c:tx>
            <c:v>Center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'stats by season by position'!$A$2:$A$18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'stats by season by position'!$P$2:$P$18</c:f>
              <c:numCache>
                <c:formatCode>General</c:formatCode>
                <c:ptCount val="17"/>
                <c:pt idx="0">
                  <c:v>17.906500000000001</c:v>
                </c:pt>
                <c:pt idx="1">
                  <c:v>41.441899999999997</c:v>
                </c:pt>
                <c:pt idx="2">
                  <c:v>46.346499999999999</c:v>
                </c:pt>
                <c:pt idx="3">
                  <c:v>53.1053</c:v>
                </c:pt>
                <c:pt idx="4">
                  <c:v>53.384599999999999</c:v>
                </c:pt>
                <c:pt idx="5">
                  <c:v>58.793100000000003</c:v>
                </c:pt>
                <c:pt idx="6">
                  <c:v>57.847200000000001</c:v>
                </c:pt>
                <c:pt idx="7">
                  <c:v>50.695700000000002</c:v>
                </c:pt>
                <c:pt idx="8">
                  <c:v>54.280700000000003</c:v>
                </c:pt>
                <c:pt idx="9">
                  <c:v>48.589700000000001</c:v>
                </c:pt>
                <c:pt idx="10">
                  <c:v>53.103400000000001</c:v>
                </c:pt>
                <c:pt idx="11">
                  <c:v>51.375</c:v>
                </c:pt>
                <c:pt idx="12">
                  <c:v>55.882399999999997</c:v>
                </c:pt>
                <c:pt idx="13">
                  <c:v>53.818199999999997</c:v>
                </c:pt>
                <c:pt idx="14">
                  <c:v>34.6</c:v>
                </c:pt>
                <c:pt idx="15">
                  <c:v>39</c:v>
                </c:pt>
                <c:pt idx="16">
                  <c:v>15.666700000000001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6-4249-A764-0D30AC33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23359"/>
        <c:axId val="2023666031"/>
      </c:scatterChart>
      <c:valAx>
        <c:axId val="190332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 Number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66031"/>
        <c:crosses val="autoZero"/>
        <c:crossBetween val="midCat"/>
      </c:valAx>
      <c:valAx>
        <c:axId val="2023666031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Games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2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414867</xdr:colOff>
      <xdr:row>0</xdr:row>
      <xdr:rowOff>126998</xdr:rowOff>
    </xdr:from>
    <xdr:to>
      <xdr:col>16</xdr:col>
      <xdr:colOff>25400</xdr:colOff>
      <xdr:row>19</xdr:row>
      <xdr:rowOff>135465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E67F6-59E3-5110-E865-A56EAED49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414866</xdr:colOff>
      <xdr:row>20</xdr:row>
      <xdr:rowOff>59267</xdr:rowOff>
    </xdr:from>
    <xdr:to>
      <xdr:col>15</xdr:col>
      <xdr:colOff>821266</xdr:colOff>
      <xdr:row>34</xdr:row>
      <xdr:rowOff>93133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776D59-809C-8A7E-FD48-8B8196D7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373774</xdr:colOff>
      <xdr:row>0</xdr:row>
      <xdr:rowOff>167947</xdr:rowOff>
    </xdr:from>
    <xdr:to>
      <xdr:col>19</xdr:col>
      <xdr:colOff>189624</xdr:colOff>
      <xdr:row>22</xdr:row>
      <xdr:rowOff>72697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5C9E66-9E13-7B91-D775-6CEDDB5D6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404788</xdr:colOff>
      <xdr:row>22</xdr:row>
      <xdr:rowOff>144738</xdr:rowOff>
    </xdr:from>
    <xdr:to>
      <xdr:col>19</xdr:col>
      <xdr:colOff>186121</xdr:colOff>
      <xdr:row>38</xdr:row>
      <xdr:rowOff>109483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F64FA-861C-78AB-69DE-18A899380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482598</xdr:colOff>
      <xdr:row>24</xdr:row>
      <xdr:rowOff>152398</xdr:rowOff>
    </xdr:from>
    <xdr:to>
      <xdr:col>7</xdr:col>
      <xdr:colOff>1134534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9412A-6037-2D6C-FC9F-E6B0B5BCC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1370988</xdr:colOff>
      <xdr:row>25</xdr:row>
      <xdr:rowOff>13157</xdr:rowOff>
    </xdr:from>
    <xdr:to>
      <xdr:col>13</xdr:col>
      <xdr:colOff>1086386</xdr:colOff>
      <xdr:row>51</xdr:row>
      <xdr:rowOff>45903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1325A-38C8-6DF4-BEB3-8DFCD6DC8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468216</xdr:colOff>
      <xdr:row>52</xdr:row>
      <xdr:rowOff>181472</xdr:rowOff>
    </xdr:from>
    <xdr:to>
      <xdr:col>7</xdr:col>
      <xdr:colOff>1147590</xdr:colOff>
      <xdr:row>75</xdr:row>
      <xdr:rowOff>45903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8D4208-2598-888C-FD22-E10F18456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85686</xdr:colOff>
      <xdr:row>52</xdr:row>
      <xdr:rowOff>28460</xdr:rowOff>
    </xdr:from>
    <xdr:to>
      <xdr:col>13</xdr:col>
      <xdr:colOff>1193494</xdr:colOff>
      <xdr:row>75</xdr:row>
      <xdr:rowOff>91806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57234E-FA9D-A434-C601-EF9D24AD2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1401589</xdr:colOff>
      <xdr:row>25</xdr:row>
      <xdr:rowOff>43760</xdr:rowOff>
    </xdr:from>
    <xdr:to>
      <xdr:col>22</xdr:col>
      <xdr:colOff>397831</xdr:colOff>
      <xdr:row>50</xdr:row>
      <xdr:rowOff>183614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8F63A0-CE39-77FC-3A88-CB92B3023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505E-096E-A542-8B19-AABF1ED0221C}">
  <dimension ref="A1:L30"/>
  <sheetViews>
    <sheetView tabSelected="1" zoomScale="113" workbookViewId="0">
      <selection activeCell="D26" sqref="D26"/>
    </sheetView>
  </sheetViews>
  <sheetFormatPr baseColWidth="10" defaultRowHeight="16" x14ac:dyDescent="0.2"/>
  <cols>
    <col min="1" max="1" width="17.6640625" bestFit="1" customWidth="1"/>
    <col min="2" max="2" width="11.33203125" bestFit="1" customWidth="1"/>
    <col min="3" max="3" width="12.1640625" bestFit="1" customWidth="1"/>
    <col min="4" max="4" width="10.83203125" bestFit="1" customWidth="1"/>
    <col min="5" max="5" width="12.1640625" bestFit="1" customWidth="1"/>
    <col min="6" max="6" width="12.5" bestFit="1" customWidth="1"/>
    <col min="7" max="7" width="12.5" customWidth="1"/>
    <col min="8" max="8" width="11.6640625" bestFit="1" customWidth="1"/>
    <col min="9" max="9" width="12.1640625" bestFit="1" customWidth="1"/>
  </cols>
  <sheetData>
    <row r="1" spans="1:12" x14ac:dyDescent="0.2">
      <c r="A1" t="s">
        <v>38</v>
      </c>
      <c r="B1" t="s">
        <v>1</v>
      </c>
      <c r="C1" t="s">
        <v>55</v>
      </c>
      <c r="D1" t="s">
        <v>2</v>
      </c>
      <c r="E1" t="s">
        <v>55</v>
      </c>
      <c r="F1" t="s">
        <v>3</v>
      </c>
      <c r="G1" t="s">
        <v>55</v>
      </c>
      <c r="H1" t="s">
        <v>4</v>
      </c>
      <c r="I1" t="s">
        <v>55</v>
      </c>
    </row>
    <row r="2" spans="1:12" x14ac:dyDescent="0.2">
      <c r="A2">
        <f>1</f>
        <v>1</v>
      </c>
      <c r="B2">
        <v>621</v>
      </c>
      <c r="C2">
        <f>A2*B2</f>
        <v>621</v>
      </c>
      <c r="D2">
        <v>305</v>
      </c>
      <c r="E2">
        <f>A2*D2</f>
        <v>305</v>
      </c>
      <c r="F2">
        <v>316</v>
      </c>
      <c r="G2">
        <f>A2*F2</f>
        <v>316</v>
      </c>
      <c r="H2">
        <v>107</v>
      </c>
      <c r="I2">
        <f>A2*H2</f>
        <v>107</v>
      </c>
    </row>
    <row r="3" spans="1:12" x14ac:dyDescent="0.2">
      <c r="A3" s="1">
        <v>2</v>
      </c>
      <c r="B3" s="1">
        <v>687</v>
      </c>
      <c r="C3">
        <f t="shared" ref="C3:C19" si="0">A3*B3</f>
        <v>1374</v>
      </c>
      <c r="D3" s="1">
        <v>321</v>
      </c>
      <c r="E3">
        <f>A3*D3</f>
        <v>642</v>
      </c>
      <c r="F3" s="1">
        <v>352</v>
      </c>
      <c r="G3">
        <f t="shared" ref="G3:G19" si="1">A3*F3</f>
        <v>704</v>
      </c>
      <c r="H3" s="1">
        <v>129</v>
      </c>
      <c r="I3">
        <f t="shared" ref="I3:I19" si="2">A3*H3</f>
        <v>258</v>
      </c>
      <c r="J3" s="1"/>
      <c r="K3" s="1"/>
      <c r="L3" s="1"/>
    </row>
    <row r="4" spans="1:12" x14ac:dyDescent="0.2">
      <c r="A4" s="1">
        <v>3</v>
      </c>
      <c r="B4" s="1">
        <v>626</v>
      </c>
      <c r="C4">
        <f t="shared" si="0"/>
        <v>1878</v>
      </c>
      <c r="D4" s="1">
        <v>290</v>
      </c>
      <c r="E4">
        <f>A4*D4</f>
        <v>870</v>
      </c>
      <c r="F4" s="1">
        <v>318</v>
      </c>
      <c r="G4">
        <f t="shared" si="1"/>
        <v>954</v>
      </c>
      <c r="H4" s="1">
        <v>127</v>
      </c>
      <c r="I4">
        <f t="shared" si="2"/>
        <v>381</v>
      </c>
      <c r="J4" s="1"/>
      <c r="K4" s="1"/>
      <c r="L4" s="1"/>
    </row>
    <row r="5" spans="1:12" x14ac:dyDescent="0.2">
      <c r="A5" s="1">
        <v>4</v>
      </c>
      <c r="B5" s="1">
        <v>525</v>
      </c>
      <c r="C5">
        <f t="shared" si="0"/>
        <v>2100</v>
      </c>
      <c r="D5" s="1">
        <v>239</v>
      </c>
      <c r="E5">
        <f t="shared" ref="E3:E19" si="3">A5*D5</f>
        <v>956</v>
      </c>
      <c r="F5" s="1">
        <v>273</v>
      </c>
      <c r="G5">
        <f t="shared" si="1"/>
        <v>1092</v>
      </c>
      <c r="H5" s="1">
        <v>114</v>
      </c>
      <c r="I5">
        <f t="shared" si="2"/>
        <v>456</v>
      </c>
      <c r="J5" s="1"/>
      <c r="K5" s="1"/>
      <c r="L5" s="1"/>
    </row>
    <row r="6" spans="1:12" x14ac:dyDescent="0.2">
      <c r="A6" s="1">
        <v>5</v>
      </c>
      <c r="B6" s="1">
        <v>442</v>
      </c>
      <c r="C6">
        <f t="shared" si="0"/>
        <v>2210</v>
      </c>
      <c r="D6" s="1">
        <v>206</v>
      </c>
      <c r="E6">
        <f t="shared" si="3"/>
        <v>1030</v>
      </c>
      <c r="F6" s="1">
        <v>228</v>
      </c>
      <c r="G6">
        <f t="shared" si="1"/>
        <v>1140</v>
      </c>
      <c r="H6" s="1">
        <v>104</v>
      </c>
      <c r="I6">
        <f t="shared" si="2"/>
        <v>520</v>
      </c>
      <c r="J6" s="1"/>
      <c r="K6" s="1"/>
      <c r="L6" s="1"/>
    </row>
    <row r="7" spans="1:12" x14ac:dyDescent="0.2">
      <c r="A7">
        <v>6</v>
      </c>
      <c r="B7">
        <v>354</v>
      </c>
      <c r="C7">
        <f t="shared" si="0"/>
        <v>2124</v>
      </c>
      <c r="D7">
        <v>161</v>
      </c>
      <c r="E7">
        <f t="shared" si="3"/>
        <v>966</v>
      </c>
      <c r="F7">
        <v>190</v>
      </c>
      <c r="G7">
        <f t="shared" si="1"/>
        <v>1140</v>
      </c>
      <c r="H7">
        <v>87</v>
      </c>
      <c r="I7">
        <f t="shared" si="2"/>
        <v>522</v>
      </c>
    </row>
    <row r="8" spans="1:12" x14ac:dyDescent="0.2">
      <c r="A8">
        <v>7</v>
      </c>
      <c r="B8">
        <v>296</v>
      </c>
      <c r="C8">
        <f t="shared" si="0"/>
        <v>2072</v>
      </c>
      <c r="D8">
        <v>129</v>
      </c>
      <c r="E8">
        <f t="shared" si="3"/>
        <v>903</v>
      </c>
      <c r="F8">
        <v>159</v>
      </c>
      <c r="G8">
        <f t="shared" si="1"/>
        <v>1113</v>
      </c>
      <c r="H8">
        <v>72</v>
      </c>
      <c r="I8">
        <f t="shared" si="2"/>
        <v>504</v>
      </c>
    </row>
    <row r="9" spans="1:12" x14ac:dyDescent="0.2">
      <c r="A9">
        <v>8</v>
      </c>
      <c r="B9">
        <v>256</v>
      </c>
      <c r="C9">
        <f t="shared" si="0"/>
        <v>2048</v>
      </c>
      <c r="D9">
        <v>106</v>
      </c>
      <c r="E9">
        <f t="shared" si="3"/>
        <v>848</v>
      </c>
      <c r="F9">
        <v>137</v>
      </c>
      <c r="G9">
        <f>A9*F9</f>
        <v>1096</v>
      </c>
      <c r="H9">
        <v>69</v>
      </c>
      <c r="I9">
        <f t="shared" si="2"/>
        <v>552</v>
      </c>
    </row>
    <row r="10" spans="1:12" x14ac:dyDescent="0.2">
      <c r="A10">
        <v>9</v>
      </c>
      <c r="B10">
        <v>208</v>
      </c>
      <c r="C10">
        <f t="shared" si="0"/>
        <v>1872</v>
      </c>
      <c r="D10">
        <v>87</v>
      </c>
      <c r="E10">
        <f t="shared" si="3"/>
        <v>783</v>
      </c>
      <c r="F10">
        <v>113</v>
      </c>
      <c r="G10">
        <f t="shared" si="1"/>
        <v>1017</v>
      </c>
      <c r="H10">
        <v>57</v>
      </c>
      <c r="I10">
        <f t="shared" si="2"/>
        <v>513</v>
      </c>
    </row>
    <row r="11" spans="1:12" x14ac:dyDescent="0.2">
      <c r="A11">
        <v>10</v>
      </c>
      <c r="B11">
        <v>156</v>
      </c>
      <c r="C11">
        <f t="shared" si="0"/>
        <v>1560</v>
      </c>
      <c r="D11">
        <v>68</v>
      </c>
      <c r="E11">
        <f t="shared" si="3"/>
        <v>680</v>
      </c>
      <c r="F11">
        <v>82</v>
      </c>
      <c r="G11">
        <f t="shared" si="1"/>
        <v>820</v>
      </c>
      <c r="H11">
        <v>39</v>
      </c>
      <c r="I11">
        <f t="shared" si="2"/>
        <v>390</v>
      </c>
    </row>
    <row r="12" spans="1:12" x14ac:dyDescent="0.2">
      <c r="A12">
        <v>11</v>
      </c>
      <c r="B12">
        <v>128</v>
      </c>
      <c r="C12">
        <f t="shared" si="0"/>
        <v>1408</v>
      </c>
      <c r="D12">
        <v>64</v>
      </c>
      <c r="E12">
        <f t="shared" si="3"/>
        <v>704</v>
      </c>
      <c r="F12">
        <v>61</v>
      </c>
      <c r="G12">
        <f t="shared" si="1"/>
        <v>671</v>
      </c>
      <c r="H12">
        <v>29</v>
      </c>
      <c r="I12">
        <f t="shared" si="2"/>
        <v>319</v>
      </c>
    </row>
    <row r="13" spans="1:12" x14ac:dyDescent="0.2">
      <c r="A13">
        <v>12</v>
      </c>
      <c r="B13">
        <v>97</v>
      </c>
      <c r="C13">
        <f t="shared" si="0"/>
        <v>1164</v>
      </c>
      <c r="D13">
        <v>47</v>
      </c>
      <c r="E13">
        <f t="shared" si="3"/>
        <v>564</v>
      </c>
      <c r="F13">
        <v>44</v>
      </c>
      <c r="G13">
        <f t="shared" si="1"/>
        <v>528</v>
      </c>
      <c r="H13">
        <v>24</v>
      </c>
      <c r="I13">
        <f t="shared" si="2"/>
        <v>288</v>
      </c>
    </row>
    <row r="14" spans="1:12" x14ac:dyDescent="0.2">
      <c r="A14">
        <v>13</v>
      </c>
      <c r="B14">
        <v>64</v>
      </c>
      <c r="C14">
        <f t="shared" si="0"/>
        <v>832</v>
      </c>
      <c r="D14">
        <v>29</v>
      </c>
      <c r="E14">
        <f t="shared" si="3"/>
        <v>377</v>
      </c>
      <c r="F14">
        <v>31</v>
      </c>
      <c r="G14">
        <f t="shared" si="1"/>
        <v>403</v>
      </c>
      <c r="H14">
        <v>17</v>
      </c>
      <c r="I14">
        <f t="shared" si="2"/>
        <v>221</v>
      </c>
    </row>
    <row r="15" spans="1:12" x14ac:dyDescent="0.2">
      <c r="A15">
        <v>14</v>
      </c>
      <c r="B15">
        <v>44</v>
      </c>
      <c r="C15">
        <f t="shared" si="0"/>
        <v>616</v>
      </c>
      <c r="D15">
        <v>20</v>
      </c>
      <c r="E15">
        <f t="shared" si="3"/>
        <v>280</v>
      </c>
      <c r="F15">
        <v>21</v>
      </c>
      <c r="G15">
        <f t="shared" si="1"/>
        <v>294</v>
      </c>
      <c r="H15">
        <v>11</v>
      </c>
      <c r="I15">
        <f t="shared" si="2"/>
        <v>154</v>
      </c>
    </row>
    <row r="16" spans="1:12" x14ac:dyDescent="0.2">
      <c r="A16">
        <v>15</v>
      </c>
      <c r="B16">
        <v>34</v>
      </c>
      <c r="C16">
        <f t="shared" si="0"/>
        <v>510</v>
      </c>
      <c r="D16">
        <v>15</v>
      </c>
      <c r="E16">
        <f t="shared" si="3"/>
        <v>225</v>
      </c>
      <c r="F16">
        <v>15</v>
      </c>
      <c r="G16">
        <f t="shared" si="1"/>
        <v>225</v>
      </c>
      <c r="H16">
        <v>10</v>
      </c>
      <c r="I16">
        <f t="shared" si="2"/>
        <v>150</v>
      </c>
    </row>
    <row r="17" spans="1:9" x14ac:dyDescent="0.2">
      <c r="A17">
        <v>16</v>
      </c>
      <c r="B17">
        <v>19</v>
      </c>
      <c r="C17">
        <f t="shared" si="0"/>
        <v>304</v>
      </c>
      <c r="D17">
        <v>9</v>
      </c>
      <c r="E17">
        <f t="shared" si="3"/>
        <v>144</v>
      </c>
      <c r="F17">
        <v>9</v>
      </c>
      <c r="G17">
        <f t="shared" si="1"/>
        <v>144</v>
      </c>
      <c r="H17">
        <v>4</v>
      </c>
      <c r="I17">
        <f t="shared" si="2"/>
        <v>64</v>
      </c>
    </row>
    <row r="18" spans="1:9" x14ac:dyDescent="0.2">
      <c r="A18">
        <v>17</v>
      </c>
      <c r="B18">
        <v>12</v>
      </c>
      <c r="C18">
        <f t="shared" si="0"/>
        <v>204</v>
      </c>
      <c r="D18">
        <v>5</v>
      </c>
      <c r="E18">
        <f t="shared" si="3"/>
        <v>85</v>
      </c>
      <c r="F18">
        <v>7</v>
      </c>
      <c r="G18">
        <f t="shared" si="1"/>
        <v>119</v>
      </c>
      <c r="H18">
        <v>3</v>
      </c>
      <c r="I18">
        <f t="shared" si="2"/>
        <v>51</v>
      </c>
    </row>
    <row r="19" spans="1:9" x14ac:dyDescent="0.2">
      <c r="A19">
        <v>18</v>
      </c>
      <c r="B19">
        <v>3</v>
      </c>
      <c r="C19">
        <f t="shared" si="0"/>
        <v>54</v>
      </c>
      <c r="D19">
        <v>2</v>
      </c>
      <c r="E19">
        <f t="shared" si="3"/>
        <v>36</v>
      </c>
      <c r="F19">
        <v>2</v>
      </c>
      <c r="G19">
        <f t="shared" si="1"/>
        <v>36</v>
      </c>
      <c r="H19">
        <v>0</v>
      </c>
      <c r="I19">
        <f t="shared" si="2"/>
        <v>0</v>
      </c>
    </row>
    <row r="21" spans="1:9" x14ac:dyDescent="0.2">
      <c r="A21" t="s">
        <v>32</v>
      </c>
      <c r="B21">
        <f>SUM(B2:B19)</f>
        <v>4572</v>
      </c>
      <c r="C21">
        <f>SUM(C2:C19)</f>
        <v>22951</v>
      </c>
      <c r="D21">
        <f t="shared" ref="D21:I21" si="4">SUM(D2:D19)</f>
        <v>2103</v>
      </c>
      <c r="E21">
        <f t="shared" si="4"/>
        <v>10398</v>
      </c>
      <c r="F21">
        <f t="shared" si="4"/>
        <v>2358</v>
      </c>
      <c r="G21">
        <f t="shared" si="4"/>
        <v>11812</v>
      </c>
      <c r="H21">
        <f t="shared" si="4"/>
        <v>1003</v>
      </c>
      <c r="I21">
        <f t="shared" si="4"/>
        <v>5450</v>
      </c>
    </row>
    <row r="22" spans="1:9" x14ac:dyDescent="0.2">
      <c r="A22" t="s">
        <v>33</v>
      </c>
      <c r="C22" s="2">
        <f>C21/B21</f>
        <v>5.0199037620297462</v>
      </c>
      <c r="E22" s="2">
        <f>E21/D21</f>
        <v>4.9443651925820253</v>
      </c>
      <c r="G22" s="2">
        <f>G21/F21</f>
        <v>5.0093299406276506</v>
      </c>
      <c r="I22" s="2">
        <f>I21/H21</f>
        <v>5.4336989032901295</v>
      </c>
    </row>
    <row r="25" spans="1:9" x14ac:dyDescent="0.2">
      <c r="A25" t="s">
        <v>31</v>
      </c>
      <c r="B25">
        <f>MIN(B2:B19)</f>
        <v>3</v>
      </c>
      <c r="D25">
        <f>MIN(D2:D19)</f>
        <v>2</v>
      </c>
      <c r="F25">
        <f>MIN(F2:F19)</f>
        <v>2</v>
      </c>
      <c r="H25">
        <f>MIN(H2:H19)</f>
        <v>0</v>
      </c>
    </row>
    <row r="26" spans="1:9" x14ac:dyDescent="0.2">
      <c r="A26" t="s">
        <v>30</v>
      </c>
      <c r="B26">
        <f>MAX(B2:B19)</f>
        <v>687</v>
      </c>
      <c r="D26">
        <f>MAX(D2:D19)</f>
        <v>321</v>
      </c>
      <c r="F26">
        <f>MAX(F2:F19)</f>
        <v>352</v>
      </c>
      <c r="H26">
        <f>MAX(H2:H19)</f>
        <v>129</v>
      </c>
    </row>
    <row r="27" spans="1:9" x14ac:dyDescent="0.2">
      <c r="A27" t="s">
        <v>29</v>
      </c>
      <c r="B27" s="2">
        <f>AVERAGE(B2:B19)</f>
        <v>254</v>
      </c>
      <c r="C27" s="2"/>
      <c r="D27" s="2">
        <f>AVERAGE(D2:D19)</f>
        <v>116.83333333333333</v>
      </c>
      <c r="E27" s="2"/>
      <c r="F27" s="2">
        <f>AVERAGE(F2:F19)</f>
        <v>131</v>
      </c>
      <c r="G27" s="2"/>
      <c r="H27" s="2">
        <f>AVERAGE(H2:H19)</f>
        <v>55.722222222222221</v>
      </c>
    </row>
    <row r="30" spans="1:9" x14ac:dyDescent="0.2">
      <c r="C30" t="s">
        <v>34</v>
      </c>
      <c r="D30" t="s">
        <v>35</v>
      </c>
      <c r="E30" t="s">
        <v>36</v>
      </c>
      <c r="F30" t="s">
        <v>37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6CE5-7FAE-1743-A73E-ABC628F3FEEF}">
  <dimension ref="A1:AB23"/>
  <sheetViews>
    <sheetView workbookViewId="0">
      <selection activeCell="K21" sqref="K21"/>
    </sheetView>
  </sheetViews>
  <sheetFormatPr baseColWidth="10" defaultRowHeight="16" x14ac:dyDescent="0.2"/>
  <cols>
    <col min="1" max="1" width="36.33203125" bestFit="1" customWidth="1"/>
    <col min="2" max="2" width="11.33203125" bestFit="1" customWidth="1"/>
    <col min="3" max="3" width="18" bestFit="1" customWidth="1"/>
    <col min="4" max="4" width="18.5" bestFit="1" customWidth="1"/>
    <col min="5" max="5" width="20.5" bestFit="1" customWidth="1"/>
    <col min="6" max="6" width="19.5" bestFit="1" customWidth="1"/>
    <col min="7" max="7" width="9.83203125" bestFit="1" customWidth="1"/>
    <col min="8" max="8" width="24.5" bestFit="1" customWidth="1"/>
    <col min="9" max="9" width="24.5" customWidth="1"/>
    <col min="10" max="10" width="16.83203125" bestFit="1" customWidth="1"/>
    <col min="21" max="21" width="17.83203125" bestFit="1" customWidth="1"/>
  </cols>
  <sheetData>
    <row r="1" spans="1:28" x14ac:dyDescent="0.2">
      <c r="A1" t="s">
        <v>38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39</v>
      </c>
      <c r="J1" t="s">
        <v>11</v>
      </c>
    </row>
    <row r="2" spans="1:28" x14ac:dyDescent="0.2">
      <c r="A2">
        <v>1</v>
      </c>
      <c r="B2">
        <v>621</v>
      </c>
      <c r="C2">
        <v>4.7389069199999998</v>
      </c>
      <c r="D2">
        <v>0.98708373999999999</v>
      </c>
      <c r="E2">
        <v>2.1971768100000002</v>
      </c>
      <c r="F2">
        <v>13.009933181999999</v>
      </c>
      <c r="G2">
        <v>18.1159</v>
      </c>
      <c r="H2" s="8">
        <v>0.34566666505999999</v>
      </c>
      <c r="I2" s="7">
        <f>H2*100</f>
        <v>34.566666505999997</v>
      </c>
      <c r="J2">
        <v>1.4360328499999999</v>
      </c>
    </row>
    <row r="3" spans="1:28" x14ac:dyDescent="0.2">
      <c r="A3">
        <v>2</v>
      </c>
      <c r="B3">
        <v>687</v>
      </c>
      <c r="C3">
        <v>5.5017901</v>
      </c>
      <c r="D3">
        <v>1.1505023299999999</v>
      </c>
      <c r="E3">
        <v>2.59194192</v>
      </c>
      <c r="F3">
        <v>14.691556350800001</v>
      </c>
      <c r="G3">
        <v>42.735100000000003</v>
      </c>
      <c r="H3" s="8">
        <v>0.35620352154000001</v>
      </c>
      <c r="I3" s="7">
        <f t="shared" ref="I3:I19" si="0">H3*100</f>
        <v>35.620352154000003</v>
      </c>
      <c r="J3">
        <v>1.50628253</v>
      </c>
    </row>
    <row r="4" spans="1:28" x14ac:dyDescent="0.2">
      <c r="A4">
        <v>3</v>
      </c>
      <c r="B4">
        <v>626</v>
      </c>
      <c r="C4">
        <v>6.4120156499999998</v>
      </c>
      <c r="D4">
        <v>1.3450752399999999</v>
      </c>
      <c r="E4">
        <v>2.9089525599999999</v>
      </c>
      <c r="F4">
        <v>16.328976202900002</v>
      </c>
      <c r="G4">
        <v>46.581499999999998</v>
      </c>
      <c r="H4" s="8">
        <v>0.37833047652000001</v>
      </c>
      <c r="I4" s="7">
        <f t="shared" si="0"/>
        <v>37.833047652000005</v>
      </c>
      <c r="J4">
        <v>1.6237900999999999</v>
      </c>
    </row>
    <row r="5" spans="1:28" x14ac:dyDescent="0.2">
      <c r="A5">
        <v>4</v>
      </c>
      <c r="B5">
        <v>525</v>
      </c>
      <c r="C5">
        <v>7.2097177099999996</v>
      </c>
      <c r="D5">
        <v>1.49143676</v>
      </c>
      <c r="E5">
        <v>3.15955524</v>
      </c>
      <c r="F5">
        <v>17.419026240000001</v>
      </c>
      <c r="G5">
        <v>49.192399999999999</v>
      </c>
      <c r="H5" s="8">
        <v>0.39426172019</v>
      </c>
      <c r="I5" s="7">
        <f t="shared" si="0"/>
        <v>39.426172018999999</v>
      </c>
      <c r="J5">
        <v>1.65605924</v>
      </c>
    </row>
    <row r="6" spans="1:28" x14ac:dyDescent="0.2">
      <c r="A6">
        <v>5</v>
      </c>
      <c r="B6">
        <v>442</v>
      </c>
      <c r="C6">
        <v>7.6898285099999999</v>
      </c>
      <c r="D6">
        <v>1.5662692300000001</v>
      </c>
      <c r="E6">
        <v>3.3324870999999998</v>
      </c>
      <c r="F6">
        <v>18.2752443756</v>
      </c>
      <c r="G6">
        <v>49.943399999999997</v>
      </c>
      <c r="H6" s="8">
        <v>0.40692617691999999</v>
      </c>
      <c r="I6" s="7">
        <f t="shared" si="0"/>
        <v>40.692617691999999</v>
      </c>
      <c r="J6">
        <v>1.7101592800000001</v>
      </c>
    </row>
    <row r="7" spans="1:28" x14ac:dyDescent="0.2">
      <c r="A7">
        <v>6</v>
      </c>
      <c r="B7">
        <v>354</v>
      </c>
      <c r="C7">
        <v>8.2902211900000005</v>
      </c>
      <c r="D7">
        <v>1.74731441</v>
      </c>
      <c r="E7">
        <v>3.55151328</v>
      </c>
      <c r="F7">
        <v>19.357833771199999</v>
      </c>
      <c r="G7">
        <v>53.593200000000003</v>
      </c>
      <c r="H7" s="8">
        <v>0.40780377458</v>
      </c>
      <c r="I7" s="7">
        <f t="shared" si="0"/>
        <v>40.780377457999997</v>
      </c>
      <c r="J7">
        <v>1.74134915</v>
      </c>
    </row>
    <row r="8" spans="1:28" x14ac:dyDescent="0.2">
      <c r="A8">
        <v>7</v>
      </c>
      <c r="B8">
        <v>296</v>
      </c>
      <c r="C8">
        <v>8.4969959500000005</v>
      </c>
      <c r="D8">
        <v>1.8396702700000001</v>
      </c>
      <c r="E8">
        <v>3.6379702699999998</v>
      </c>
      <c r="F8">
        <v>19.827648645299998</v>
      </c>
      <c r="G8">
        <v>50.581099999999999</v>
      </c>
      <c r="H8" s="8">
        <v>0.41049135269999998</v>
      </c>
      <c r="I8" s="7">
        <f t="shared" si="0"/>
        <v>41.049135270000001</v>
      </c>
      <c r="J8">
        <v>1.77754324</v>
      </c>
    </row>
    <row r="9" spans="1:28" x14ac:dyDescent="0.2">
      <c r="A9">
        <v>8</v>
      </c>
      <c r="B9">
        <v>256</v>
      </c>
      <c r="C9">
        <v>8.3769804699999995</v>
      </c>
      <c r="D9">
        <v>1.8310238299999999</v>
      </c>
      <c r="E9">
        <v>3.6383898399999999</v>
      </c>
      <c r="F9">
        <v>19.6951754141</v>
      </c>
      <c r="G9">
        <v>53.195300000000003</v>
      </c>
      <c r="H9" s="8">
        <v>0.39830336054999999</v>
      </c>
      <c r="I9" s="7">
        <f t="shared" si="0"/>
        <v>39.830336054999997</v>
      </c>
      <c r="J9">
        <v>1.7587769499999999</v>
      </c>
      <c r="V9" s="2"/>
    </row>
    <row r="10" spans="1:28" x14ac:dyDescent="0.2">
      <c r="A10">
        <v>9</v>
      </c>
      <c r="B10">
        <v>208</v>
      </c>
      <c r="C10">
        <v>8.5162706700000008</v>
      </c>
      <c r="D10">
        <v>1.9040024</v>
      </c>
      <c r="E10">
        <v>3.7496745200000001</v>
      </c>
      <c r="F10">
        <v>20.172791269200001</v>
      </c>
      <c r="G10">
        <v>54.822099999999999</v>
      </c>
      <c r="H10" s="8">
        <v>0.40746287018999999</v>
      </c>
      <c r="I10" s="7">
        <f t="shared" si="0"/>
        <v>40.746287019</v>
      </c>
      <c r="J10">
        <v>1.8017942300000001</v>
      </c>
    </row>
    <row r="11" spans="1:28" x14ac:dyDescent="0.2">
      <c r="A11">
        <v>10</v>
      </c>
      <c r="B11">
        <v>156</v>
      </c>
      <c r="C11">
        <v>8.8244346199999999</v>
      </c>
      <c r="D11">
        <v>1.87520256</v>
      </c>
      <c r="E11">
        <v>3.6629679500000001</v>
      </c>
      <c r="F11">
        <v>20.311551987200001</v>
      </c>
      <c r="G11">
        <v>54.352600000000002</v>
      </c>
      <c r="H11" s="8">
        <v>0.41284228077000001</v>
      </c>
      <c r="I11" s="7">
        <f t="shared" si="0"/>
        <v>41.284228077000002</v>
      </c>
      <c r="J11">
        <v>1.7781487199999999</v>
      </c>
    </row>
    <row r="12" spans="1:28" x14ac:dyDescent="0.2">
      <c r="A12">
        <v>11</v>
      </c>
      <c r="B12">
        <v>128</v>
      </c>
      <c r="C12">
        <v>8.5182265600000004</v>
      </c>
      <c r="D12">
        <v>2.0454546900000001</v>
      </c>
      <c r="E12">
        <v>3.4962210900000001</v>
      </c>
      <c r="F12">
        <v>20.0868510313</v>
      </c>
      <c r="G12">
        <v>51.554699999999997</v>
      </c>
      <c r="H12" s="8">
        <v>0.40940008046999998</v>
      </c>
      <c r="I12" s="7">
        <f t="shared" si="0"/>
        <v>40.940008046999999</v>
      </c>
      <c r="J12">
        <v>1.73411172</v>
      </c>
      <c r="V12" t="s">
        <v>41</v>
      </c>
      <c r="W12" t="s">
        <v>40</v>
      </c>
      <c r="X12" t="s">
        <v>42</v>
      </c>
      <c r="Y12" t="s">
        <v>43</v>
      </c>
      <c r="Z12" t="s">
        <v>44</v>
      </c>
      <c r="AA12" t="s">
        <v>48</v>
      </c>
      <c r="AB12" t="s">
        <v>29</v>
      </c>
    </row>
    <row r="13" spans="1:28" x14ac:dyDescent="0.2">
      <c r="A13">
        <v>12</v>
      </c>
      <c r="B13">
        <v>97</v>
      </c>
      <c r="C13">
        <v>8.0793886599999993</v>
      </c>
      <c r="D13">
        <v>2.11649691</v>
      </c>
      <c r="E13">
        <v>3.44393196</v>
      </c>
      <c r="F13">
        <v>18.967498041199999</v>
      </c>
      <c r="G13">
        <v>48.3093</v>
      </c>
      <c r="H13" s="8">
        <v>0.40892648557</v>
      </c>
      <c r="I13" s="7">
        <f t="shared" si="0"/>
        <v>40.892648557000001</v>
      </c>
      <c r="J13">
        <v>1.6885515499999999</v>
      </c>
      <c r="U13" t="s">
        <v>45</v>
      </c>
      <c r="V13">
        <v>-5.6000000000000001E-2</v>
      </c>
      <c r="W13">
        <v>-2.0500000000000001E-2</v>
      </c>
      <c r="X13">
        <v>-1.1900000000000001E-2</v>
      </c>
      <c r="Y13">
        <v>-0.39579999999999999</v>
      </c>
      <c r="Z13">
        <v>-7.9100000000000004E-2</v>
      </c>
      <c r="AA13">
        <v>-0.1144</v>
      </c>
    </row>
    <row r="14" spans="1:28" x14ac:dyDescent="0.2">
      <c r="A14">
        <v>13</v>
      </c>
      <c r="B14">
        <v>64</v>
      </c>
      <c r="C14">
        <v>8.4600953099999998</v>
      </c>
      <c r="D14">
        <v>2.0571578100000001</v>
      </c>
      <c r="E14">
        <v>3.6224234399999999</v>
      </c>
      <c r="F14">
        <v>19.638510156300001</v>
      </c>
      <c r="G14">
        <v>52.875</v>
      </c>
      <c r="H14" s="8">
        <v>0.43463124687999999</v>
      </c>
      <c r="I14" s="7">
        <f t="shared" si="0"/>
        <v>43.463124688000001</v>
      </c>
      <c r="J14">
        <v>1.776575</v>
      </c>
      <c r="U14" t="s">
        <v>46</v>
      </c>
      <c r="V14">
        <v>1.0702</v>
      </c>
      <c r="W14">
        <v>0.39119999999999999</v>
      </c>
      <c r="X14">
        <v>0.249</v>
      </c>
      <c r="Y14">
        <v>7.3075999999999999</v>
      </c>
      <c r="Z14">
        <v>1.6143000000000001</v>
      </c>
      <c r="AA14">
        <v>2.1049000000000002</v>
      </c>
    </row>
    <row r="15" spans="1:28" x14ac:dyDescent="0.2">
      <c r="A15">
        <v>14</v>
      </c>
      <c r="B15">
        <v>44</v>
      </c>
      <c r="C15">
        <v>8.3542068199999999</v>
      </c>
      <c r="D15">
        <v>1.93705682</v>
      </c>
      <c r="E15">
        <v>3.5414545500000001</v>
      </c>
      <c r="F15">
        <v>19.2451505682</v>
      </c>
      <c r="G15">
        <v>54.9773</v>
      </c>
      <c r="H15" s="8">
        <v>0.39139234545000001</v>
      </c>
      <c r="I15" s="7">
        <f t="shared" si="0"/>
        <v>39.139234545000001</v>
      </c>
      <c r="J15">
        <v>1.6607840899999999</v>
      </c>
      <c r="U15" t="s">
        <v>47</v>
      </c>
      <c r="V15" s="6">
        <f>-V14/(2*V13)</f>
        <v>9.5553571428571438</v>
      </c>
      <c r="W15" s="6">
        <f t="shared" ref="W15:AA15" si="1">-W14/(2*W13)</f>
        <v>9.5414634146341459</v>
      </c>
      <c r="X15" s="6">
        <f t="shared" si="1"/>
        <v>10.462184873949578</v>
      </c>
      <c r="Y15" s="6">
        <f t="shared" si="1"/>
        <v>9.2314300151591713</v>
      </c>
      <c r="Z15" s="6">
        <f t="shared" si="1"/>
        <v>10.20417193426043</v>
      </c>
      <c r="AA15" s="6">
        <f t="shared" si="1"/>
        <v>9.1997377622377634</v>
      </c>
      <c r="AB15" s="17">
        <f>AVERAGE(V15:AA15)</f>
        <v>9.6990575238497048</v>
      </c>
    </row>
    <row r="16" spans="1:28" x14ac:dyDescent="0.2">
      <c r="A16">
        <v>15</v>
      </c>
      <c r="B16">
        <v>34</v>
      </c>
      <c r="C16">
        <v>7.00910294</v>
      </c>
      <c r="D16">
        <v>1.6979441200000001</v>
      </c>
      <c r="E16">
        <v>3.3233205899999998</v>
      </c>
      <c r="F16">
        <v>17.095769441200002</v>
      </c>
      <c r="G16">
        <v>43.352899999999998</v>
      </c>
      <c r="H16" s="8">
        <v>0.40231347353000002</v>
      </c>
      <c r="I16" s="7">
        <f t="shared" si="0"/>
        <v>40.231347353000004</v>
      </c>
      <c r="J16">
        <v>1.63142353</v>
      </c>
      <c r="U16" t="s">
        <v>49</v>
      </c>
    </row>
    <row r="17" spans="1:10" x14ac:dyDescent="0.2">
      <c r="A17">
        <v>16</v>
      </c>
      <c r="B17">
        <v>19</v>
      </c>
      <c r="C17">
        <v>7.03086316</v>
      </c>
      <c r="D17">
        <v>1.7186157900000001</v>
      </c>
      <c r="E17">
        <v>3.1235631599999998</v>
      </c>
      <c r="F17">
        <v>16.214933842099999</v>
      </c>
      <c r="G17">
        <v>41.421100000000003</v>
      </c>
      <c r="H17" s="8">
        <v>0.41019561579000002</v>
      </c>
      <c r="I17" s="7">
        <f t="shared" si="0"/>
        <v>41.019561579000005</v>
      </c>
      <c r="J17">
        <v>1.50561579</v>
      </c>
    </row>
    <row r="18" spans="1:10" x14ac:dyDescent="0.2">
      <c r="A18">
        <v>17</v>
      </c>
      <c r="B18">
        <v>12</v>
      </c>
      <c r="C18">
        <v>5.0356166699999996</v>
      </c>
      <c r="D18">
        <v>1.3103666700000001</v>
      </c>
      <c r="E18">
        <v>2.2516416700000002</v>
      </c>
      <c r="F18">
        <v>11.568722916700001</v>
      </c>
      <c r="G18">
        <v>27.583300000000001</v>
      </c>
      <c r="H18" s="8">
        <v>0.36363371667</v>
      </c>
      <c r="I18" s="7">
        <f t="shared" si="0"/>
        <v>36.363371667000003</v>
      </c>
      <c r="J18">
        <v>1.155575</v>
      </c>
    </row>
    <row r="19" spans="1:10" x14ac:dyDescent="0.2">
      <c r="A19">
        <v>18</v>
      </c>
      <c r="B19">
        <v>3</v>
      </c>
      <c r="C19">
        <v>5.2870333299999999</v>
      </c>
      <c r="D19">
        <v>1.7750333300000001</v>
      </c>
      <c r="E19">
        <v>2.6069333299999999</v>
      </c>
      <c r="F19">
        <v>13.652553666699999</v>
      </c>
      <c r="G19">
        <v>30.333300000000001</v>
      </c>
      <c r="H19" s="8">
        <v>0.42605663332999999</v>
      </c>
      <c r="I19" s="7">
        <f t="shared" si="0"/>
        <v>42.605663332999995</v>
      </c>
      <c r="J19">
        <v>1.18036667</v>
      </c>
    </row>
    <row r="21" spans="1:10" x14ac:dyDescent="0.2">
      <c r="A21" t="s">
        <v>31</v>
      </c>
      <c r="C21">
        <f>MIN(C2:C19)</f>
        <v>4.7389069199999998</v>
      </c>
      <c r="D21">
        <f t="shared" ref="D21:J21" si="2">MIN(D2:D19)</f>
        <v>0.98708373999999999</v>
      </c>
      <c r="E21">
        <f t="shared" si="2"/>
        <v>2.1971768100000002</v>
      </c>
      <c r="F21">
        <f t="shared" si="2"/>
        <v>11.568722916700001</v>
      </c>
      <c r="G21">
        <f t="shared" si="2"/>
        <v>18.1159</v>
      </c>
      <c r="H21">
        <f t="shared" si="2"/>
        <v>0.34566666505999999</v>
      </c>
      <c r="I21">
        <f t="shared" si="2"/>
        <v>34.566666505999997</v>
      </c>
      <c r="J21">
        <f t="shared" si="2"/>
        <v>1.155575</v>
      </c>
    </row>
    <row r="22" spans="1:10" x14ac:dyDescent="0.2">
      <c r="A22" t="s">
        <v>30</v>
      </c>
      <c r="C22">
        <f>MAX(C2:C19)</f>
        <v>8.8244346199999999</v>
      </c>
      <c r="D22">
        <f t="shared" ref="D22:J22" si="3">MAX(D2:D19)</f>
        <v>2.11649691</v>
      </c>
      <c r="E22">
        <f t="shared" si="3"/>
        <v>3.7496745200000001</v>
      </c>
      <c r="F22">
        <f t="shared" si="3"/>
        <v>20.311551987200001</v>
      </c>
      <c r="G22">
        <f t="shared" si="3"/>
        <v>54.9773</v>
      </c>
      <c r="H22">
        <f t="shared" si="3"/>
        <v>0.43463124687999999</v>
      </c>
      <c r="I22">
        <f t="shared" si="3"/>
        <v>43.463124688000001</v>
      </c>
      <c r="J22">
        <f t="shared" si="3"/>
        <v>1.8017942300000001</v>
      </c>
    </row>
    <row r="23" spans="1:10" x14ac:dyDescent="0.2">
      <c r="A23" t="s">
        <v>29</v>
      </c>
      <c r="C23">
        <f>AVERAGE(C2:C19)</f>
        <v>7.3239830688888885</v>
      </c>
      <c r="D23">
        <f t="shared" ref="D23:J23" si="4">AVERAGE(D2:D19)</f>
        <v>1.6886503838888887</v>
      </c>
      <c r="E23">
        <f t="shared" si="4"/>
        <v>3.2133399599999994</v>
      </c>
      <c r="F23">
        <f t="shared" si="4"/>
        <v>17.531095950111109</v>
      </c>
      <c r="G23">
        <f t="shared" si="4"/>
        <v>45.751083333333334</v>
      </c>
      <c r="H23">
        <f t="shared" si="4"/>
        <v>0.39804676648388887</v>
      </c>
      <c r="I23">
        <f t="shared" si="4"/>
        <v>39.804676648388892</v>
      </c>
      <c r="J23">
        <f t="shared" si="4"/>
        <v>1.6179410911111112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0C28-DCE4-D94D-8DF4-CD635E1DB3B2}">
  <dimension ref="A1:AI60"/>
  <sheetViews>
    <sheetView zoomScale="68" workbookViewId="0">
      <selection activeCell="AB37" sqref="AB37"/>
    </sheetView>
  </sheetViews>
  <sheetFormatPr baseColWidth="10" defaultRowHeight="16" x14ac:dyDescent="0.2"/>
  <cols>
    <col min="1" max="1" width="18.5" bestFit="1" customWidth="1"/>
    <col min="2" max="2" width="16" bestFit="1" customWidth="1"/>
    <col min="3" max="3" width="16.5" bestFit="1" customWidth="1"/>
    <col min="4" max="4" width="19.1640625" bestFit="1" customWidth="1"/>
    <col min="5" max="5" width="14" bestFit="1" customWidth="1"/>
    <col min="6" max="6" width="23.1640625" bestFit="1" customWidth="1"/>
    <col min="7" max="7" width="17.6640625" bestFit="1" customWidth="1"/>
    <col min="8" max="8" width="18" bestFit="1" customWidth="1"/>
    <col min="9" max="9" width="20.6640625" bestFit="1" customWidth="1"/>
    <col min="10" max="10" width="15.5" bestFit="1" customWidth="1"/>
    <col min="11" max="11" width="24.83203125" bestFit="1" customWidth="1"/>
    <col min="12" max="12" width="16.5" bestFit="1" customWidth="1"/>
    <col min="13" max="13" width="16.83203125" bestFit="1" customWidth="1"/>
    <col min="14" max="14" width="19.5" bestFit="1" customWidth="1"/>
    <col min="15" max="15" width="15" bestFit="1" customWidth="1"/>
    <col min="16" max="16" width="23.5" bestFit="1" customWidth="1"/>
    <col min="32" max="32" width="13.1640625" bestFit="1" customWidth="1"/>
  </cols>
  <sheetData>
    <row r="1" spans="1:16" x14ac:dyDescent="0.2">
      <c r="A1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</row>
    <row r="2" spans="1:16" x14ac:dyDescent="0.2">
      <c r="A2">
        <v>1</v>
      </c>
      <c r="B2" s="3">
        <v>5.1543298399999999</v>
      </c>
      <c r="C2" s="3">
        <v>1.4634904900000001</v>
      </c>
      <c r="D2" s="3">
        <v>1.7018167200000001</v>
      </c>
      <c r="E2" s="3">
        <v>13.9673526459</v>
      </c>
      <c r="F2" s="3">
        <v>18.396699999999999</v>
      </c>
      <c r="G2" s="4">
        <v>4.4955958899999997</v>
      </c>
      <c r="H2" s="4">
        <v>0.60454304000000003</v>
      </c>
      <c r="I2" s="4">
        <v>2.5675142399999999</v>
      </c>
      <c r="J2" s="4">
        <v>12.738095664599999</v>
      </c>
      <c r="K2" s="4">
        <v>19.060099999999998</v>
      </c>
      <c r="L2" s="5">
        <v>4.1560476599999996</v>
      </c>
      <c r="M2" s="5">
        <v>0.45132055999999998</v>
      </c>
      <c r="N2" s="5">
        <v>3.0752719599999998</v>
      </c>
      <c r="O2" s="5">
        <v>11.8819214299</v>
      </c>
      <c r="P2" s="5">
        <v>17.906500000000001</v>
      </c>
    </row>
    <row r="3" spans="1:16" x14ac:dyDescent="0.2">
      <c r="A3">
        <v>2</v>
      </c>
      <c r="B3" s="3">
        <v>5.9248193100000002</v>
      </c>
      <c r="C3" s="3">
        <v>1.6713607500000001</v>
      </c>
      <c r="D3" s="3">
        <v>1.9575486</v>
      </c>
      <c r="E3" s="3">
        <v>15.5701249938</v>
      </c>
      <c r="F3" s="3">
        <v>44.741399999999999</v>
      </c>
      <c r="G3" s="4">
        <v>5.5246750000000002</v>
      </c>
      <c r="H3" s="4">
        <v>0.81140000000000001</v>
      </c>
      <c r="I3" s="4">
        <v>3.0578107999999999</v>
      </c>
      <c r="J3" s="4">
        <v>14.859653460200001</v>
      </c>
      <c r="K3" s="4">
        <v>43.411900000000003</v>
      </c>
      <c r="L3" s="5">
        <v>5.14712558</v>
      </c>
      <c r="M3" s="5">
        <v>0.61601472999999995</v>
      </c>
      <c r="N3" s="5">
        <v>3.6358147299999999</v>
      </c>
      <c r="O3" s="5">
        <v>13.5834503488</v>
      </c>
      <c r="P3" s="5">
        <v>41.441899999999997</v>
      </c>
    </row>
    <row r="4" spans="1:16" x14ac:dyDescent="0.2">
      <c r="A4">
        <v>3</v>
      </c>
      <c r="B4" s="3">
        <v>6.83014586</v>
      </c>
      <c r="C4" s="3">
        <v>1.91554793</v>
      </c>
      <c r="D4" s="3">
        <v>2.1900251700000002</v>
      </c>
      <c r="E4" s="3">
        <v>17.176077531000001</v>
      </c>
      <c r="F4" s="3">
        <v>47.048299999999998</v>
      </c>
      <c r="G4" s="4">
        <v>6.4881723300000003</v>
      </c>
      <c r="H4" s="4">
        <v>0.97922893</v>
      </c>
      <c r="I4" s="4">
        <v>3.4301386800000002</v>
      </c>
      <c r="J4" s="4">
        <v>16.732974861599999</v>
      </c>
      <c r="K4" s="4">
        <v>49.956000000000003</v>
      </c>
      <c r="L4" s="5">
        <v>6.10836063</v>
      </c>
      <c r="M4" s="5">
        <v>0.76352441000000004</v>
      </c>
      <c r="N4" s="5">
        <v>4.1326692899999999</v>
      </c>
      <c r="O4" s="5">
        <v>15.140375937</v>
      </c>
      <c r="P4" s="5">
        <v>46.346499999999999</v>
      </c>
    </row>
    <row r="5" spans="1:16" x14ac:dyDescent="0.2">
      <c r="A5">
        <v>4</v>
      </c>
      <c r="B5" s="3">
        <v>7.9353179899999997</v>
      </c>
      <c r="C5" s="3">
        <v>2.1926451899999999</v>
      </c>
      <c r="D5" s="3">
        <v>2.3407179899999999</v>
      </c>
      <c r="E5" s="3">
        <v>18.712598422599999</v>
      </c>
      <c r="F5" s="3">
        <v>49.158999999999999</v>
      </c>
      <c r="G5" s="4">
        <v>6.9156333300000004</v>
      </c>
      <c r="H5" s="4">
        <v>1.0051707000000001</v>
      </c>
      <c r="I5" s="4">
        <v>3.6183974399999999</v>
      </c>
      <c r="J5" s="4">
        <v>17.0950046044</v>
      </c>
      <c r="K5" s="4">
        <v>51.249099999999999</v>
      </c>
      <c r="L5" s="5">
        <v>6.68331053</v>
      </c>
      <c r="M5" s="5">
        <v>0.86065701999999999</v>
      </c>
      <c r="N5" s="5">
        <v>4.5505315800000004</v>
      </c>
      <c r="O5" s="5">
        <v>16.1629106667</v>
      </c>
      <c r="P5" s="5">
        <v>53.1053</v>
      </c>
    </row>
    <row r="6" spans="1:16" x14ac:dyDescent="0.2">
      <c r="A6">
        <v>5</v>
      </c>
      <c r="B6" s="3">
        <v>8.2267470899999999</v>
      </c>
      <c r="C6" s="3">
        <v>2.2223373799999999</v>
      </c>
      <c r="D6" s="3">
        <v>2.3502776700000001</v>
      </c>
      <c r="E6" s="3">
        <v>19.100887223299999</v>
      </c>
      <c r="F6" s="3">
        <v>49.019399999999997</v>
      </c>
      <c r="G6" s="4">
        <v>7.7552144700000003</v>
      </c>
      <c r="H6" s="4">
        <v>1.1068438599999999</v>
      </c>
      <c r="I6" s="4">
        <v>3.8683947399999998</v>
      </c>
      <c r="J6" s="4">
        <v>18.542324188599999</v>
      </c>
      <c r="K6" s="4">
        <v>52.425400000000003</v>
      </c>
      <c r="L6" s="5">
        <v>6.9948942299999999</v>
      </c>
      <c r="M6" s="5">
        <v>0.88271922999999997</v>
      </c>
      <c r="N6" s="5">
        <v>4.8852923099999996</v>
      </c>
      <c r="O6" s="5">
        <v>16.932829932699999</v>
      </c>
      <c r="P6" s="5">
        <v>53.384599999999999</v>
      </c>
    </row>
    <row r="7" spans="1:16" x14ac:dyDescent="0.2">
      <c r="A7">
        <v>6</v>
      </c>
      <c r="B7" s="3">
        <v>8.9111074499999994</v>
      </c>
      <c r="C7" s="3">
        <v>2.5568310599999999</v>
      </c>
      <c r="D7" s="3">
        <v>2.5735788799999999</v>
      </c>
      <c r="E7" s="3">
        <v>20.627505055899999</v>
      </c>
      <c r="F7" s="3">
        <v>51.6584</v>
      </c>
      <c r="G7" s="4">
        <v>7.9737952600000002</v>
      </c>
      <c r="H7" s="4">
        <v>1.2029489499999999</v>
      </c>
      <c r="I7" s="4">
        <v>3.9587610500000001</v>
      </c>
      <c r="J7" s="4">
        <v>18.8789901263</v>
      </c>
      <c r="K7" s="4">
        <v>53.663200000000003</v>
      </c>
      <c r="L7" s="5">
        <v>7.8501689700000004</v>
      </c>
      <c r="M7" s="5">
        <v>1.0086126399999999</v>
      </c>
      <c r="N7" s="5">
        <v>5.3289632200000003</v>
      </c>
      <c r="O7" s="5">
        <v>18.0593081954</v>
      </c>
      <c r="P7" s="5">
        <v>58.793100000000003</v>
      </c>
    </row>
    <row r="8" spans="1:16" x14ac:dyDescent="0.2">
      <c r="A8">
        <v>7</v>
      </c>
      <c r="B8" s="3">
        <v>9.1105232600000008</v>
      </c>
      <c r="C8" s="3">
        <v>2.6967170500000002</v>
      </c>
      <c r="D8" s="3">
        <v>2.5885527100000001</v>
      </c>
      <c r="E8" s="3">
        <v>20.923974682200001</v>
      </c>
      <c r="F8" s="3">
        <v>47.751899999999999</v>
      </c>
      <c r="G8" s="4">
        <v>8.0975974799999992</v>
      </c>
      <c r="H8" s="4">
        <v>1.2897132099999999</v>
      </c>
      <c r="I8" s="4">
        <v>3.9706245299999998</v>
      </c>
      <c r="J8" s="4">
        <v>19.2265796792</v>
      </c>
      <c r="K8" s="4">
        <v>50.1447</v>
      </c>
      <c r="L8" s="5">
        <v>8.5032069400000001</v>
      </c>
      <c r="M8" s="5">
        <v>1.15177778</v>
      </c>
      <c r="N8" s="5">
        <v>5.6999847199999998</v>
      </c>
      <c r="O8" s="5">
        <v>19.533571097199999</v>
      </c>
      <c r="P8" s="5">
        <v>57.847200000000001</v>
      </c>
    </row>
    <row r="9" spans="1:16" x14ac:dyDescent="0.2">
      <c r="A9">
        <v>8</v>
      </c>
      <c r="B9" s="3">
        <v>9.6799943400000004</v>
      </c>
      <c r="C9" s="3">
        <v>2.7805716999999999</v>
      </c>
      <c r="D9" s="3">
        <v>2.76741226</v>
      </c>
      <c r="E9" s="3">
        <v>22.441670358500001</v>
      </c>
      <c r="F9" s="3">
        <v>57.207500000000003</v>
      </c>
      <c r="G9" s="4">
        <v>7.8707313900000004</v>
      </c>
      <c r="H9" s="4">
        <v>1.3063824799999999</v>
      </c>
      <c r="I9" s="4">
        <v>3.8340649600000001</v>
      </c>
      <c r="J9" s="4">
        <v>18.541405372300002</v>
      </c>
      <c r="K9" s="4">
        <v>52.6569</v>
      </c>
      <c r="L9" s="5">
        <v>7.5042246400000003</v>
      </c>
      <c r="M9" s="5">
        <v>1.18224493</v>
      </c>
      <c r="N9" s="5">
        <v>5.2362855100000001</v>
      </c>
      <c r="O9" s="5">
        <v>17.470008463799999</v>
      </c>
      <c r="P9" s="5">
        <v>50.695700000000002</v>
      </c>
    </row>
    <row r="10" spans="1:16" x14ac:dyDescent="0.2">
      <c r="A10">
        <v>9</v>
      </c>
      <c r="B10" s="3">
        <v>9.8158425299999994</v>
      </c>
      <c r="C10" s="3">
        <v>2.8609609200000001</v>
      </c>
      <c r="D10" s="3">
        <v>2.7285954000000001</v>
      </c>
      <c r="E10" s="3">
        <v>22.878980517199999</v>
      </c>
      <c r="F10" s="3">
        <v>56.770099999999999</v>
      </c>
      <c r="G10" s="4">
        <v>7.77810442</v>
      </c>
      <c r="H10" s="4">
        <v>1.2501177000000001</v>
      </c>
      <c r="I10" s="4">
        <v>3.9950159300000001</v>
      </c>
      <c r="J10" s="4">
        <v>18.721843522099999</v>
      </c>
      <c r="K10" s="4">
        <v>53.247799999999998</v>
      </c>
      <c r="L10" s="5">
        <v>7.3625017499999998</v>
      </c>
      <c r="M10" s="5">
        <v>1.1817807</v>
      </c>
      <c r="N10" s="5">
        <v>5.1844000000000001</v>
      </c>
      <c r="O10" s="5">
        <v>16.9223005439</v>
      </c>
      <c r="P10" s="5">
        <v>54.280700000000003</v>
      </c>
    </row>
    <row r="11" spans="1:16" x14ac:dyDescent="0.2">
      <c r="A11">
        <v>10</v>
      </c>
      <c r="B11" s="3">
        <v>9.7946941200000008</v>
      </c>
      <c r="C11" s="3">
        <v>2.6977102899999998</v>
      </c>
      <c r="D11" s="3">
        <v>2.7193176499999998</v>
      </c>
      <c r="E11" s="3">
        <v>23.138536073499999</v>
      </c>
      <c r="F11" s="3">
        <v>60.2941</v>
      </c>
      <c r="G11" s="4">
        <v>8.1201621999999993</v>
      </c>
      <c r="H11" s="4">
        <v>1.28098537</v>
      </c>
      <c r="I11" s="4">
        <v>3.8278768300000001</v>
      </c>
      <c r="J11" s="4">
        <v>18.6125884024</v>
      </c>
      <c r="K11" s="4">
        <v>52.707299999999996</v>
      </c>
      <c r="L11" s="5">
        <v>7.8992692299999998</v>
      </c>
      <c r="M11" s="5">
        <v>1.1857333299999999</v>
      </c>
      <c r="N11" s="5">
        <v>5.1716256400000002</v>
      </c>
      <c r="O11" s="5">
        <v>17.288280359000002</v>
      </c>
      <c r="P11" s="5">
        <v>48.589700000000001</v>
      </c>
    </row>
    <row r="12" spans="1:16" x14ac:dyDescent="0.2">
      <c r="A12">
        <v>11</v>
      </c>
      <c r="B12" s="3">
        <v>8.83738125</v>
      </c>
      <c r="C12" s="3">
        <v>2.7510218800000001</v>
      </c>
      <c r="D12" s="3">
        <v>2.52809375</v>
      </c>
      <c r="E12" s="3">
        <v>21.397089453100001</v>
      </c>
      <c r="F12" s="3">
        <v>49.609400000000001</v>
      </c>
      <c r="G12" s="4">
        <v>7.9493672100000001</v>
      </c>
      <c r="H12" s="4">
        <v>1.29696393</v>
      </c>
      <c r="I12" s="4">
        <v>3.6630901599999999</v>
      </c>
      <c r="J12" s="4">
        <v>18.694918360700001</v>
      </c>
      <c r="K12" s="4">
        <v>51.344299999999997</v>
      </c>
      <c r="L12" s="5">
        <v>7.6759689699999996</v>
      </c>
      <c r="M12" s="5">
        <v>1.3462965499999999</v>
      </c>
      <c r="N12" s="5">
        <v>5.1265620700000003</v>
      </c>
      <c r="O12" s="5">
        <v>17.735885827600001</v>
      </c>
      <c r="P12" s="5">
        <v>53.103400000000001</v>
      </c>
    </row>
    <row r="13" spans="1:16" x14ac:dyDescent="0.2">
      <c r="A13">
        <v>12</v>
      </c>
      <c r="B13" s="3">
        <v>8.0042361700000004</v>
      </c>
      <c r="C13" s="3">
        <v>2.7708382999999999</v>
      </c>
      <c r="D13" s="3">
        <v>2.2407297900000001</v>
      </c>
      <c r="E13" s="3">
        <v>19.5407967234</v>
      </c>
      <c r="F13" s="3">
        <v>45.234000000000002</v>
      </c>
      <c r="G13" s="4">
        <v>8.0952477300000005</v>
      </c>
      <c r="H13" s="4">
        <v>1.45010682</v>
      </c>
      <c r="I13" s="4">
        <v>4.0077590900000004</v>
      </c>
      <c r="J13" s="4">
        <v>18.455828568200001</v>
      </c>
      <c r="K13" s="4">
        <v>50.2727</v>
      </c>
      <c r="L13" s="5">
        <v>7.4922583300000003</v>
      </c>
      <c r="M13" s="5">
        <v>1.4377208299999999</v>
      </c>
      <c r="N13" s="5">
        <v>5.2002166699999997</v>
      </c>
      <c r="O13" s="5">
        <v>17.239351083300001</v>
      </c>
      <c r="P13" s="5">
        <v>51.375</v>
      </c>
    </row>
    <row r="14" spans="1:16" x14ac:dyDescent="0.2">
      <c r="A14">
        <v>13</v>
      </c>
      <c r="B14" s="3">
        <v>8.85042069</v>
      </c>
      <c r="C14" s="3">
        <v>2.77702414</v>
      </c>
      <c r="D14" s="3">
        <v>2.51654138</v>
      </c>
      <c r="E14" s="3">
        <v>20.589987551699998</v>
      </c>
      <c r="F14" s="3">
        <v>53.310299999999998</v>
      </c>
      <c r="G14" s="4">
        <v>8.1503548400000003</v>
      </c>
      <c r="H14" s="4">
        <v>1.4480999999999999</v>
      </c>
      <c r="I14" s="4">
        <v>3.8968451599999998</v>
      </c>
      <c r="J14" s="4">
        <v>18.4082589032</v>
      </c>
      <c r="K14" s="4">
        <v>48.354799999999997</v>
      </c>
      <c r="L14" s="5">
        <v>6.7825823500000002</v>
      </c>
      <c r="M14" s="5">
        <v>1.2212764700000001</v>
      </c>
      <c r="N14" s="5">
        <v>5.0203529400000004</v>
      </c>
      <c r="O14" s="5">
        <v>16.6945551176</v>
      </c>
      <c r="P14" s="5">
        <v>55.882399999999997</v>
      </c>
    </row>
    <row r="15" spans="1:16" x14ac:dyDescent="0.2">
      <c r="A15">
        <v>14</v>
      </c>
      <c r="B15" s="3">
        <v>8.7608200000000007</v>
      </c>
      <c r="C15" s="3">
        <v>2.5667450000000001</v>
      </c>
      <c r="D15" s="3">
        <v>2.6618149999999998</v>
      </c>
      <c r="E15" s="3">
        <v>19.714606100000001</v>
      </c>
      <c r="F15" s="3">
        <v>55.65</v>
      </c>
      <c r="G15" s="4">
        <v>8.6263666699999995</v>
      </c>
      <c r="H15" s="4">
        <v>1.35190476</v>
      </c>
      <c r="I15" s="4">
        <v>4.0745761900000002</v>
      </c>
      <c r="J15" s="4">
        <v>19.109725381000001</v>
      </c>
      <c r="K15" s="4">
        <v>56.381</v>
      </c>
      <c r="L15" s="5">
        <v>6.45226364</v>
      </c>
      <c r="M15" s="5">
        <v>1.3374454499999999</v>
      </c>
      <c r="N15" s="5">
        <v>4.4671181799999999</v>
      </c>
      <c r="O15" s="5">
        <v>15.9767033636</v>
      </c>
      <c r="P15" s="5">
        <v>53.818199999999997</v>
      </c>
    </row>
    <row r="16" spans="1:16" x14ac:dyDescent="0.2">
      <c r="A16">
        <v>15</v>
      </c>
      <c r="B16" s="3">
        <v>7.6156666700000004</v>
      </c>
      <c r="C16" s="3">
        <v>2.2120533299999998</v>
      </c>
      <c r="D16" s="3">
        <v>2.27406</v>
      </c>
      <c r="E16" s="3">
        <v>17.753953466700001</v>
      </c>
      <c r="F16" s="3">
        <v>42.7333</v>
      </c>
      <c r="G16" s="4">
        <v>7.45928667</v>
      </c>
      <c r="H16" s="4">
        <v>1.3106933300000001</v>
      </c>
      <c r="I16" s="4">
        <v>3.8157266700000001</v>
      </c>
      <c r="J16" s="4">
        <v>17.3704881333</v>
      </c>
      <c r="K16" s="4">
        <v>45.933300000000003</v>
      </c>
      <c r="L16" s="5">
        <v>6.0762600000000004</v>
      </c>
      <c r="M16" s="5">
        <v>1.16147</v>
      </c>
      <c r="N16" s="5">
        <v>4.2742100000000001</v>
      </c>
      <c r="O16" s="5">
        <v>15.412676899999999</v>
      </c>
      <c r="P16" s="5">
        <v>34.6</v>
      </c>
    </row>
    <row r="17" spans="1:16" x14ac:dyDescent="0.2">
      <c r="A17">
        <v>16</v>
      </c>
      <c r="B17" s="3">
        <v>8.1345888899999999</v>
      </c>
      <c r="C17" s="3">
        <v>2.5138333300000002</v>
      </c>
      <c r="D17" s="3">
        <v>2.6255000000000002</v>
      </c>
      <c r="E17" s="3">
        <v>17.1728436667</v>
      </c>
      <c r="F17" s="3">
        <v>40.8889</v>
      </c>
      <c r="G17" s="4">
        <v>7.7363</v>
      </c>
      <c r="H17" s="4">
        <v>1.08546667</v>
      </c>
      <c r="I17" s="4">
        <v>3.9966444399999999</v>
      </c>
      <c r="J17" s="4">
        <v>16.0399876667</v>
      </c>
      <c r="K17" s="4">
        <v>49.666699999999999</v>
      </c>
      <c r="L17" s="5">
        <v>6.9102499999999996</v>
      </c>
      <c r="M17" s="5">
        <v>0.98829999999999996</v>
      </c>
      <c r="N17" s="5">
        <v>3.643475</v>
      </c>
      <c r="O17" s="5">
        <v>15.05032975</v>
      </c>
      <c r="P17" s="5">
        <v>39</v>
      </c>
    </row>
    <row r="18" spans="1:16" x14ac:dyDescent="0.2">
      <c r="A18">
        <v>17</v>
      </c>
      <c r="B18" s="3">
        <v>5.7420400000000003</v>
      </c>
      <c r="C18" s="3">
        <v>2.2755399999999999</v>
      </c>
      <c r="D18" s="3">
        <v>2.0698799999999999</v>
      </c>
      <c r="E18" s="3">
        <v>13.5402842</v>
      </c>
      <c r="F18" s="3">
        <v>40</v>
      </c>
      <c r="G18" s="4">
        <v>5.2053714299999996</v>
      </c>
      <c r="H18" s="4">
        <v>0.69315713999999995</v>
      </c>
      <c r="I18" s="4">
        <v>2.83922857</v>
      </c>
      <c r="J18" s="4">
        <v>11.670449571400001</v>
      </c>
      <c r="K18" s="4">
        <v>26.714300000000001</v>
      </c>
      <c r="L18" s="5">
        <v>5.5270000000000001</v>
      </c>
      <c r="M18" s="5">
        <v>0.49603332999999999</v>
      </c>
      <c r="N18" s="5">
        <v>2.7365333299999999</v>
      </c>
      <c r="O18" s="5">
        <v>10.574603</v>
      </c>
      <c r="P18" s="5">
        <v>15.666700000000001</v>
      </c>
    </row>
    <row r="19" spans="1:16" x14ac:dyDescent="0.2">
      <c r="A19">
        <v>18</v>
      </c>
      <c r="B19" s="3">
        <v>5.7162499999999996</v>
      </c>
      <c r="C19" s="3">
        <v>1.7697000000000001</v>
      </c>
      <c r="D19" s="3">
        <v>2.1960999999999999</v>
      </c>
      <c r="E19" s="3">
        <v>13.353830500000001</v>
      </c>
      <c r="F19" s="3">
        <v>31.5</v>
      </c>
      <c r="G19" s="4">
        <v>5.0111999999999997</v>
      </c>
      <c r="H19" s="4">
        <v>1.5335000000000001</v>
      </c>
      <c r="I19" s="4">
        <v>3.1362000000000001</v>
      </c>
      <c r="J19" s="4">
        <v>13.65625</v>
      </c>
      <c r="K19" s="4">
        <v>30</v>
      </c>
    </row>
    <row r="21" spans="1:16" x14ac:dyDescent="0.2">
      <c r="A21" t="s">
        <v>27</v>
      </c>
      <c r="B21" s="6">
        <f>MIN(B2:B19)</f>
        <v>5.1543298399999999</v>
      </c>
      <c r="C21" s="6">
        <f t="shared" ref="C21:P21" si="0">MIN(C2:C19)</f>
        <v>1.4634904900000001</v>
      </c>
      <c r="D21" s="6">
        <f t="shared" si="0"/>
        <v>1.7018167200000001</v>
      </c>
      <c r="E21" s="6">
        <f t="shared" si="0"/>
        <v>13.353830500000001</v>
      </c>
      <c r="F21" s="6">
        <f t="shared" si="0"/>
        <v>18.396699999999999</v>
      </c>
      <c r="G21" s="6">
        <f t="shared" si="0"/>
        <v>4.4955958899999997</v>
      </c>
      <c r="H21" s="6">
        <f t="shared" si="0"/>
        <v>0.60454304000000003</v>
      </c>
      <c r="I21" s="6">
        <f t="shared" si="0"/>
        <v>2.5675142399999999</v>
      </c>
      <c r="J21" s="6">
        <f t="shared" si="0"/>
        <v>11.670449571400001</v>
      </c>
      <c r="K21" s="6">
        <f t="shared" si="0"/>
        <v>19.060099999999998</v>
      </c>
      <c r="L21" s="6">
        <f t="shared" si="0"/>
        <v>4.1560476599999996</v>
      </c>
      <c r="M21" s="6">
        <f t="shared" si="0"/>
        <v>0.45132055999999998</v>
      </c>
      <c r="N21" s="6">
        <f t="shared" si="0"/>
        <v>2.7365333299999999</v>
      </c>
      <c r="O21" s="6">
        <f t="shared" si="0"/>
        <v>10.574603</v>
      </c>
      <c r="P21">
        <f t="shared" si="0"/>
        <v>15.666700000000001</v>
      </c>
    </row>
    <row r="22" spans="1:16" x14ac:dyDescent="0.2">
      <c r="A22" t="s">
        <v>28</v>
      </c>
      <c r="B22" s="6">
        <f>MAX(B2:B19)</f>
        <v>9.8158425299999994</v>
      </c>
      <c r="C22" s="6">
        <f t="shared" ref="C22:P22" si="1">MAX(C2:C19)</f>
        <v>2.8609609200000001</v>
      </c>
      <c r="D22" s="6">
        <f t="shared" si="1"/>
        <v>2.76741226</v>
      </c>
      <c r="E22" s="6">
        <f t="shared" si="1"/>
        <v>23.138536073499999</v>
      </c>
      <c r="F22" s="6">
        <f t="shared" si="1"/>
        <v>60.2941</v>
      </c>
      <c r="G22" s="6">
        <f t="shared" si="1"/>
        <v>8.6263666699999995</v>
      </c>
      <c r="H22" s="6">
        <f t="shared" si="1"/>
        <v>1.5335000000000001</v>
      </c>
      <c r="I22" s="6">
        <f t="shared" si="1"/>
        <v>4.0745761900000002</v>
      </c>
      <c r="J22" s="6">
        <f t="shared" si="1"/>
        <v>19.2265796792</v>
      </c>
      <c r="K22" s="6">
        <f t="shared" si="1"/>
        <v>56.381</v>
      </c>
      <c r="L22" s="6">
        <f t="shared" si="1"/>
        <v>8.5032069400000001</v>
      </c>
      <c r="M22" s="6">
        <f t="shared" si="1"/>
        <v>1.4377208299999999</v>
      </c>
      <c r="N22" s="6">
        <f t="shared" si="1"/>
        <v>5.6999847199999998</v>
      </c>
      <c r="O22" s="6">
        <f t="shared" si="1"/>
        <v>19.533571097199999</v>
      </c>
      <c r="P22">
        <f t="shared" si="1"/>
        <v>58.793100000000003</v>
      </c>
    </row>
    <row r="23" spans="1:16" x14ac:dyDescent="0.2">
      <c r="A23" t="s">
        <v>29</v>
      </c>
      <c r="B23" s="6">
        <f>AVERAGE(B2:B19)</f>
        <v>7.9469403033333332</v>
      </c>
      <c r="C23" s="6">
        <f t="shared" ref="C23:P23" si="2">AVERAGE(C2:C19)</f>
        <v>2.3719404855555557</v>
      </c>
      <c r="D23" s="6">
        <f t="shared" si="2"/>
        <v>2.3905868316666665</v>
      </c>
      <c r="E23" s="6">
        <f t="shared" si="2"/>
        <v>18.755616620305556</v>
      </c>
      <c r="F23" s="6">
        <f t="shared" si="2"/>
        <v>46.720705555555554</v>
      </c>
      <c r="G23" s="6">
        <f t="shared" si="2"/>
        <v>7.1807320177777774</v>
      </c>
      <c r="H23" s="6">
        <f t="shared" si="2"/>
        <v>1.1670681605555557</v>
      </c>
      <c r="I23" s="6">
        <f t="shared" si="2"/>
        <v>3.6421483044444449</v>
      </c>
      <c r="J23" s="6">
        <f t="shared" si="2"/>
        <v>17.075298137011107</v>
      </c>
      <c r="K23" s="6">
        <f t="shared" si="2"/>
        <v>46.510527777777767</v>
      </c>
      <c r="L23" s="6">
        <f t="shared" si="2"/>
        <v>6.7720996147058825</v>
      </c>
      <c r="M23" s="6">
        <f t="shared" si="2"/>
        <v>1.0160545858823529</v>
      </c>
      <c r="N23" s="6">
        <f t="shared" si="2"/>
        <v>4.5511357147058824</v>
      </c>
      <c r="O23" s="6">
        <f t="shared" si="2"/>
        <v>15.9799448245</v>
      </c>
      <c r="P23">
        <f t="shared" si="2"/>
        <v>46.225700000000003</v>
      </c>
    </row>
    <row r="53" spans="15:35" x14ac:dyDescent="0.2">
      <c r="P53" s="9" t="s">
        <v>41</v>
      </c>
      <c r="Q53" s="9" t="s">
        <v>51</v>
      </c>
      <c r="R53" s="9" t="s">
        <v>52</v>
      </c>
      <c r="S53" s="9" t="s">
        <v>53</v>
      </c>
      <c r="T53" s="12" t="s">
        <v>40</v>
      </c>
      <c r="U53" s="12" t="s">
        <v>51</v>
      </c>
      <c r="V53" s="12" t="s">
        <v>52</v>
      </c>
      <c r="W53" s="12" t="s">
        <v>53</v>
      </c>
      <c r="X53" s="10" t="s">
        <v>42</v>
      </c>
      <c r="Y53" s="10" t="s">
        <v>51</v>
      </c>
      <c r="Z53" s="10" t="s">
        <v>52</v>
      </c>
      <c r="AA53" s="10" t="s">
        <v>53</v>
      </c>
      <c r="AB53" s="11" t="s">
        <v>48</v>
      </c>
      <c r="AC53" s="11" t="s">
        <v>51</v>
      </c>
      <c r="AD53" s="11" t="s">
        <v>52</v>
      </c>
      <c r="AE53" s="11" t="s">
        <v>53</v>
      </c>
      <c r="AF53" s="18"/>
      <c r="AG53" s="18"/>
      <c r="AH53" s="18"/>
      <c r="AI53" s="18"/>
    </row>
    <row r="54" spans="15:35" x14ac:dyDescent="0.2">
      <c r="O54" t="s">
        <v>45</v>
      </c>
      <c r="P54" s="9"/>
      <c r="Q54" s="9">
        <v>-5.8700000000000002E-2</v>
      </c>
      <c r="R54" s="9">
        <v>-4.6699999999999998E-2</v>
      </c>
      <c r="S54" s="9">
        <v>-4.4699999999999997E-2</v>
      </c>
      <c r="T54" s="12"/>
      <c r="U54" s="12">
        <v>-1.0500000000000001E-2</v>
      </c>
      <c r="V54" s="12">
        <v>-1.54E-2</v>
      </c>
      <c r="W54" s="12">
        <v>-3.78E-2</v>
      </c>
      <c r="X54" s="10"/>
      <c r="Y54" s="10">
        <v>-1.4800000000000001E-2</v>
      </c>
      <c r="Z54" s="10">
        <v>-9.2999999999999992E-3</v>
      </c>
      <c r="AA54" s="10">
        <v>-1.0699999999999999E-2</v>
      </c>
      <c r="AB54" s="11"/>
      <c r="AC54" s="11">
        <v>-0.12740000000000001</v>
      </c>
      <c r="AD54" s="11">
        <v>-9.3299999999999994E-2</v>
      </c>
      <c r="AE54" s="11">
        <v>-9.5000000000000001E-2</v>
      </c>
      <c r="AF54" s="18"/>
      <c r="AG54" s="18"/>
      <c r="AH54" s="18"/>
      <c r="AI54" s="18"/>
    </row>
    <row r="55" spans="15:35" x14ac:dyDescent="0.2">
      <c r="O55" t="s">
        <v>46</v>
      </c>
      <c r="P55" s="9"/>
      <c r="Q55" s="9">
        <v>1.127</v>
      </c>
      <c r="R55" s="9">
        <v>0.9244</v>
      </c>
      <c r="S55" s="9">
        <v>0.85129999999999995</v>
      </c>
      <c r="T55" s="12"/>
      <c r="U55" s="12">
        <v>0.21099999999999999</v>
      </c>
      <c r="V55" s="12">
        <v>0.30840000000000001</v>
      </c>
      <c r="W55" s="12">
        <v>0.67269999999999996</v>
      </c>
      <c r="X55" s="10"/>
      <c r="Y55" s="10">
        <v>0.3135</v>
      </c>
      <c r="Z55" s="10">
        <v>0.18859999999999999</v>
      </c>
      <c r="AA55" s="10">
        <v>0.21920000000000001</v>
      </c>
      <c r="AB55" s="11"/>
      <c r="AC55" s="11">
        <v>2.3433999999999999</v>
      </c>
      <c r="AD55" s="11">
        <v>1.7068000000000001</v>
      </c>
      <c r="AE55" s="11">
        <v>1.694</v>
      </c>
      <c r="AF55" s="18"/>
      <c r="AG55" s="18"/>
      <c r="AH55" s="18"/>
      <c r="AI55" s="18"/>
    </row>
    <row r="56" spans="15:35" x14ac:dyDescent="0.2">
      <c r="O56" t="s">
        <v>47</v>
      </c>
      <c r="P56" s="9"/>
      <c r="Q56" s="13">
        <f>-Q55/(2*Q54)</f>
        <v>9.5996592844974451</v>
      </c>
      <c r="R56" s="13">
        <f t="shared" ref="R56:AA56" si="3">-R55/(2*R54)</f>
        <v>9.8972162740899368</v>
      </c>
      <c r="S56" s="13">
        <f t="shared" si="3"/>
        <v>9.5223713646532442</v>
      </c>
      <c r="T56" s="12"/>
      <c r="U56" s="14">
        <f t="shared" si="3"/>
        <v>10.047619047619047</v>
      </c>
      <c r="V56" s="14">
        <f t="shared" si="3"/>
        <v>10.012987012987013</v>
      </c>
      <c r="W56" s="14">
        <f t="shared" si="3"/>
        <v>8.898148148148147</v>
      </c>
      <c r="X56" s="10"/>
      <c r="Y56" s="15">
        <f t="shared" si="3"/>
        <v>10.591216216216216</v>
      </c>
      <c r="Z56" s="15">
        <f t="shared" si="3"/>
        <v>10.13978494623656</v>
      </c>
      <c r="AA56" s="15">
        <f t="shared" si="3"/>
        <v>10.242990654205608</v>
      </c>
      <c r="AB56" s="11"/>
      <c r="AC56" s="16">
        <f t="shared" ref="AC56" si="4">-AC55/(2*AC54)</f>
        <v>9.1970172684458387</v>
      </c>
      <c r="AD56" s="16">
        <f t="shared" ref="AD56" si="5">-AD55/(2*AD54)</f>
        <v>9.1468381564844599</v>
      </c>
      <c r="AE56" s="16">
        <f t="shared" ref="AE56" si="6">-AE55/(2*AE54)</f>
        <v>8.9157894736842103</v>
      </c>
      <c r="AF56" s="18"/>
      <c r="AG56" s="18"/>
      <c r="AH56" s="18"/>
      <c r="AI56" s="18"/>
    </row>
    <row r="57" spans="15:35" x14ac:dyDescent="0.2">
      <c r="O57" t="s">
        <v>50</v>
      </c>
      <c r="P57" s="9"/>
      <c r="Q57" s="9"/>
      <c r="R57" s="9"/>
      <c r="S57" s="9"/>
      <c r="T57" s="12"/>
      <c r="U57" s="12"/>
      <c r="V57" s="12"/>
      <c r="W57" s="12"/>
      <c r="X57" s="10"/>
      <c r="Y57" s="10"/>
      <c r="Z57" s="10"/>
      <c r="AA57" s="10"/>
      <c r="AB57" s="11"/>
      <c r="AC57" s="11"/>
      <c r="AD57" s="11"/>
      <c r="AE57" s="11"/>
      <c r="AF57" s="18"/>
      <c r="AG57" s="18"/>
      <c r="AH57" s="18"/>
      <c r="AI57" s="18"/>
    </row>
    <row r="59" spans="15:35" x14ac:dyDescent="0.2">
      <c r="P59" s="6" t="s">
        <v>51</v>
      </c>
      <c r="Q59" t="s">
        <v>52</v>
      </c>
      <c r="R59" t="s">
        <v>53</v>
      </c>
    </row>
    <row r="60" spans="15:35" x14ac:dyDescent="0.2">
      <c r="O60" t="s">
        <v>54</v>
      </c>
      <c r="P60" s="17">
        <f>AVERAGE(Q56,U56,Y56,AC56)</f>
        <v>9.8588779541946376</v>
      </c>
      <c r="Q60" s="17">
        <f>AVERAGE(R56,V56,Z56,AD56)</f>
        <v>9.7992065974494924</v>
      </c>
      <c r="R60" s="17">
        <f t="shared" ref="Q60:R60" si="7">AVERAGE(S56,W56,AA56,AE56)</f>
        <v>9.394824910172801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of players</vt:lpstr>
      <vt:lpstr>stats by season</vt:lpstr>
      <vt:lpstr>stats by season by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DiFranco, Colton</dc:creator>
  <cp:lastModifiedBy>DiFranco, Colton</cp:lastModifiedBy>
  <dcterms:created xsi:type="dcterms:W3CDTF">2025-05-20T19:41:55Z</dcterms:created>
  <dcterms:modified xsi:type="dcterms:W3CDTF">2025-05-22T18:30:01Z</dcterms:modified>
</cp:coreProperties>
</file>