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oltongearhart/Documents/Ball State/DANA 320/Modules/1 - Excel/1.2 - Basic Charts in Excel/"/>
    </mc:Choice>
  </mc:AlternateContent>
  <xr:revisionPtr revIDLastSave="0" documentId="13_ncr:1_{99931E67-ECBA-E749-B6A7-EEC50BBB5B3D}" xr6:coauthVersionLast="47" xr6:coauthVersionMax="47" xr10:uidLastSave="{00000000-0000-0000-0000-000000000000}"/>
  <bookViews>
    <workbookView xWindow="0" yWindow="0" windowWidth="25600" windowHeight="16000" xr2:uid="{509EFBCA-9D8D-714A-BE28-A2A8CB417A96}"/>
  </bookViews>
  <sheets>
    <sheet name="Overall Analysis" sheetId="1" r:id="rId1"/>
    <sheet name="Region and Employee Analysis" sheetId="2" r:id="rId2"/>
  </sheets>
  <definedNames>
    <definedName name="_xlnm._FilterDatabase" localSheetId="0" hidden="1">'Overall Analysis'!$B$4:$H$4</definedName>
    <definedName name="_xlnm._FilterDatabase" localSheetId="1" hidden="1">'Region and Employee Analysis'!$B$4:$H$4</definedName>
    <definedName name="_xlchart.v1.0" hidden="1">'Overall Analysis'!$H$4</definedName>
    <definedName name="_xlchart.v1.1" hidden="1">'Overall Analysis'!$H$5:$H$104</definedName>
    <definedName name="_xlchart.v1.10" hidden="1">'Overall Analysis'!$H$4</definedName>
    <definedName name="_xlchart.v1.11" hidden="1">'Overall Analysis'!$H$5:$H$104</definedName>
    <definedName name="_xlchart.v1.12" hidden="1">'Overall Analysis'!$H$4</definedName>
    <definedName name="_xlchart.v1.13" hidden="1">'Overall Analysis'!$H$5:$H$104</definedName>
    <definedName name="_xlchart.v1.14" hidden="1">'Overall Analysis'!$H$4</definedName>
    <definedName name="_xlchart.v1.15" hidden="1">'Overall Analysis'!$H$5:$H$104</definedName>
    <definedName name="_xlchart.v1.2" hidden="1">'Overall Analysis'!$H$4</definedName>
    <definedName name="_xlchart.v1.3" hidden="1">'Overall Analysis'!$H$5:$H$104</definedName>
    <definedName name="_xlchart.v1.4" hidden="1">'Overall Analysis'!$H$4</definedName>
    <definedName name="_xlchart.v1.5" hidden="1">'Overall Analysis'!$H$5:$H$104</definedName>
    <definedName name="_xlchart.v1.6" hidden="1">'Overall Analysis'!$F$4</definedName>
    <definedName name="_xlchart.v1.7" hidden="1">'Overall Analysis'!$F$5:$F$104</definedName>
    <definedName name="_xlchart.v1.8" hidden="1">'Overall Analysis'!$H$4</definedName>
    <definedName name="_xlchart.v1.9" hidden="1">'Overall Analysis'!$H$5:$H$104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2" l="1"/>
  <c r="L75" i="2"/>
  <c r="L74" i="2"/>
  <c r="L73" i="2"/>
  <c r="L72" i="2"/>
  <c r="L71" i="2"/>
  <c r="L70" i="2"/>
  <c r="L13" i="2"/>
  <c r="L14" i="2"/>
  <c r="L15" i="2"/>
  <c r="F105" i="2"/>
  <c r="H104" i="1"/>
  <c r="H103" i="1"/>
  <c r="H102" i="1"/>
  <c r="H101" i="1"/>
  <c r="H99" i="1"/>
  <c r="H100" i="1"/>
  <c r="H98" i="1"/>
  <c r="H96" i="1"/>
  <c r="H97" i="1"/>
  <c r="H95" i="1"/>
  <c r="H93" i="1"/>
  <c r="H94" i="1"/>
  <c r="H91" i="1"/>
  <c r="H92" i="1"/>
  <c r="H90" i="1"/>
  <c r="H89" i="1"/>
  <c r="H87" i="1"/>
  <c r="H88" i="1"/>
  <c r="H86" i="1"/>
  <c r="H85" i="1"/>
  <c r="H84" i="1"/>
  <c r="H83" i="1"/>
  <c r="H81" i="1"/>
  <c r="H82" i="1"/>
  <c r="H80" i="1"/>
  <c r="H79" i="1"/>
  <c r="H78" i="1"/>
  <c r="H77" i="1"/>
  <c r="H75" i="1"/>
  <c r="H76" i="1"/>
  <c r="H74" i="1"/>
  <c r="H73" i="1"/>
  <c r="H72" i="1"/>
  <c r="H71" i="1"/>
  <c r="H70" i="1"/>
  <c r="H69" i="1"/>
  <c r="H68" i="1"/>
  <c r="H67" i="1"/>
  <c r="H66" i="1"/>
  <c r="H65" i="1"/>
  <c r="H64" i="1"/>
  <c r="H63" i="1"/>
  <c r="H62" i="1"/>
  <c r="H61" i="1"/>
  <c r="H59" i="1"/>
  <c r="H60" i="1"/>
  <c r="H57" i="1"/>
  <c r="H58" i="1"/>
  <c r="H56" i="1"/>
  <c r="H54" i="1"/>
  <c r="H55" i="1"/>
  <c r="H53" i="1"/>
  <c r="H51" i="1"/>
  <c r="H50" i="1"/>
  <c r="H52"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L13" i="1" l="1"/>
  <c r="L80" i="1"/>
  <c r="M14" i="2"/>
  <c r="L86" i="1"/>
  <c r="L82" i="1"/>
  <c r="L83" i="1"/>
  <c r="L84" i="1"/>
  <c r="L81" i="1"/>
  <c r="M13" i="2"/>
  <c r="M12" i="2"/>
  <c r="H105" i="2"/>
  <c r="M15" i="2"/>
  <c r="L17" i="1"/>
  <c r="L14" i="1"/>
  <c r="L19" i="1"/>
  <c r="L15" i="1"/>
  <c r="L16" i="1"/>
  <c r="L18" i="1" s="1"/>
  <c r="L85" i="1" l="1"/>
</calcChain>
</file>

<file path=xl/sharedStrings.xml><?xml version="1.0" encoding="utf-8"?>
<sst xmlns="http://schemas.openxmlformats.org/spreadsheetml/2006/main" count="648" uniqueCount="45">
  <si>
    <t>Sales Date</t>
  </si>
  <si>
    <t>Customer Region</t>
  </si>
  <si>
    <t>Employee</t>
  </si>
  <si>
    <t>Item</t>
  </si>
  <si>
    <t>Unit Sales</t>
  </si>
  <si>
    <t>Unit Price</t>
  </si>
  <si>
    <t>Total Sales</t>
  </si>
  <si>
    <t>West</t>
  </si>
  <si>
    <t>Evan</t>
  </si>
  <si>
    <t>apricot</t>
  </si>
  <si>
    <t>North</t>
  </si>
  <si>
    <t>Anna</t>
  </si>
  <si>
    <t>plums</t>
  </si>
  <si>
    <t>Carl</t>
  </si>
  <si>
    <t>East</t>
  </si>
  <si>
    <t>zucchini</t>
  </si>
  <si>
    <t>Bill</t>
  </si>
  <si>
    <t>banana</t>
  </si>
  <si>
    <t>Delilah</t>
  </si>
  <si>
    <t>pumpkin</t>
  </si>
  <si>
    <t>grapes</t>
  </si>
  <si>
    <t>South</t>
  </si>
  <si>
    <t>Felicia</t>
  </si>
  <si>
    <t>brussels sprouts</t>
  </si>
  <si>
    <t>romaine</t>
  </si>
  <si>
    <t>onions</t>
  </si>
  <si>
    <t>apple</t>
  </si>
  <si>
    <t>peas</t>
  </si>
  <si>
    <t>watermelon</t>
  </si>
  <si>
    <t>strawberries</t>
  </si>
  <si>
    <t>oranges</t>
  </si>
  <si>
    <t>yellow squash</t>
  </si>
  <si>
    <t>Total</t>
  </si>
  <si>
    <t>Total Sales Statistics</t>
  </si>
  <si>
    <t>Mean</t>
  </si>
  <si>
    <t>Median</t>
  </si>
  <si>
    <t>Mode</t>
  </si>
  <si>
    <t>Max</t>
  </si>
  <si>
    <t>Min</t>
  </si>
  <si>
    <t>Range</t>
  </si>
  <si>
    <t>St Dev</t>
  </si>
  <si>
    <t>Region</t>
  </si>
  <si>
    <t>Unit Sales Statistics</t>
  </si>
  <si>
    <t>Basic Charts and in Excel</t>
  </si>
  <si>
    <t>Tables and more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</si>
</sst>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font>
    <font>
      <sz val="11"/>
      <color theme="1"/>
      <name val="Calibri"/>
      <family val="2"/>
    </font>
    <font>
      <b/>
      <sz val="14"/>
      <color theme="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3" fillId="3" borderId="1" xfId="0" applyFont="1" applyFill="1" applyBorder="1" applyAlignment="1">
      <alignment horizontal="right" vertical="center"/>
    </xf>
    <xf numFmtId="14" fontId="0" fillId="0" borderId="0" xfId="0" applyNumberFormat="1"/>
    <xf numFmtId="164" fontId="0" fillId="0" borderId="0" xfId="0" applyNumberFormat="1"/>
    <xf numFmtId="0" fontId="2" fillId="0" borderId="0" xfId="0" applyFont="1"/>
    <xf numFmtId="164" fontId="4" fillId="4" borderId="1" xfId="0" applyNumberFormat="1" applyFont="1" applyFill="1" applyBorder="1"/>
    <xf numFmtId="164" fontId="4" fillId="4" borderId="1" xfId="1" applyNumberFormat="1" applyFont="1" applyFill="1" applyBorder="1"/>
    <xf numFmtId="0" fontId="3" fillId="5" borderId="1" xfId="0" applyFont="1" applyFill="1" applyBorder="1" applyAlignment="1">
      <alignment horizontal="left"/>
    </xf>
    <xf numFmtId="0" fontId="3" fillId="5" borderId="1" xfId="0" applyFont="1" applyFill="1" applyBorder="1" applyAlignment="1">
      <alignment horizontal="center"/>
    </xf>
    <xf numFmtId="0" fontId="3" fillId="6" borderId="1" xfId="0" applyFont="1" applyFill="1" applyBorder="1" applyAlignment="1">
      <alignment horizontal="left"/>
    </xf>
    <xf numFmtId="0" fontId="4" fillId="7" borderId="1" xfId="0" applyFont="1" applyFill="1" applyBorder="1" applyAlignment="1">
      <alignment horizontal="center"/>
    </xf>
    <xf numFmtId="164" fontId="4" fillId="7" borderId="1" xfId="0" applyNumberFormat="1" applyFont="1" applyFill="1" applyBorder="1" applyAlignment="1">
      <alignment horizontal="center"/>
    </xf>
    <xf numFmtId="0" fontId="5" fillId="0" borderId="4" xfId="0" applyFont="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cellXfs>
  <cellStyles count="2">
    <cellStyle name="Currency" xfId="1" builtinId="4"/>
    <cellStyle name="Normal" xfId="0" builtinId="0"/>
  </cellStyles>
  <dxfs count="5">
    <dxf>
      <numFmt numFmtId="164" formatCode="&quot;$&quot;#,##0.00"/>
    </dxf>
    <dxf>
      <numFmt numFmtId="164" formatCode="&quot;$&quot;#,##0.00"/>
    </dxf>
    <dxf>
      <numFmt numFmtId="164" formatCode="&quot;$&quot;#,##0.00"/>
    </dxf>
    <dxf>
      <numFmt numFmtId="19" formatCode="m/d/yy"/>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Analysis'!$H$4</c:f>
              <c:strCache>
                <c:ptCount val="1"/>
                <c:pt idx="0">
                  <c:v>Total Sales</c:v>
                </c:pt>
              </c:strCache>
            </c:strRef>
          </c:tx>
          <c:spPr>
            <a:ln w="28575" cap="rnd">
              <a:solidFill>
                <a:schemeClr val="accent2"/>
              </a:solidFill>
              <a:round/>
            </a:ln>
            <a:effectLst/>
          </c:spPr>
          <c:marker>
            <c:symbol val="none"/>
          </c:marker>
          <c:dLbls>
            <c:delete val="1"/>
          </c:dLbls>
          <c:cat>
            <c:numRef>
              <c:f>'Overall Analysis'!$B$5:$B$104</c:f>
              <c:numCache>
                <c:formatCode>m/d/yy</c:formatCode>
                <c:ptCount val="100"/>
                <c:pt idx="0">
                  <c:v>43101</c:v>
                </c:pt>
                <c:pt idx="1">
                  <c:v>43102</c:v>
                </c:pt>
                <c:pt idx="2">
                  <c:v>43104</c:v>
                </c:pt>
                <c:pt idx="3">
                  <c:v>43117</c:v>
                </c:pt>
                <c:pt idx="4">
                  <c:v>43117</c:v>
                </c:pt>
                <c:pt idx="5">
                  <c:v>43117</c:v>
                </c:pt>
                <c:pt idx="6">
                  <c:v>43118</c:v>
                </c:pt>
                <c:pt idx="7">
                  <c:v>43119</c:v>
                </c:pt>
                <c:pt idx="8">
                  <c:v>43121</c:v>
                </c:pt>
                <c:pt idx="9">
                  <c:v>43121</c:v>
                </c:pt>
                <c:pt idx="10">
                  <c:v>43123</c:v>
                </c:pt>
                <c:pt idx="11">
                  <c:v>43124</c:v>
                </c:pt>
                <c:pt idx="12">
                  <c:v>43127</c:v>
                </c:pt>
                <c:pt idx="13">
                  <c:v>43127</c:v>
                </c:pt>
                <c:pt idx="14">
                  <c:v>43130</c:v>
                </c:pt>
                <c:pt idx="15">
                  <c:v>43133</c:v>
                </c:pt>
                <c:pt idx="16">
                  <c:v>43134</c:v>
                </c:pt>
                <c:pt idx="17">
                  <c:v>43135</c:v>
                </c:pt>
                <c:pt idx="18">
                  <c:v>43136</c:v>
                </c:pt>
                <c:pt idx="19">
                  <c:v>43137</c:v>
                </c:pt>
                <c:pt idx="20">
                  <c:v>43137</c:v>
                </c:pt>
                <c:pt idx="21">
                  <c:v>43137</c:v>
                </c:pt>
                <c:pt idx="22">
                  <c:v>43137</c:v>
                </c:pt>
                <c:pt idx="23">
                  <c:v>43141</c:v>
                </c:pt>
                <c:pt idx="24">
                  <c:v>43152</c:v>
                </c:pt>
                <c:pt idx="25">
                  <c:v>43154</c:v>
                </c:pt>
                <c:pt idx="26">
                  <c:v>43158</c:v>
                </c:pt>
                <c:pt idx="27">
                  <c:v>43159</c:v>
                </c:pt>
                <c:pt idx="28">
                  <c:v>43160</c:v>
                </c:pt>
                <c:pt idx="29">
                  <c:v>43162</c:v>
                </c:pt>
                <c:pt idx="30">
                  <c:v>43163</c:v>
                </c:pt>
                <c:pt idx="31">
                  <c:v>43166</c:v>
                </c:pt>
                <c:pt idx="32">
                  <c:v>43167</c:v>
                </c:pt>
                <c:pt idx="33">
                  <c:v>43168</c:v>
                </c:pt>
                <c:pt idx="34">
                  <c:v>43170</c:v>
                </c:pt>
                <c:pt idx="35">
                  <c:v>43171</c:v>
                </c:pt>
                <c:pt idx="36">
                  <c:v>43173</c:v>
                </c:pt>
                <c:pt idx="37">
                  <c:v>43176</c:v>
                </c:pt>
                <c:pt idx="38">
                  <c:v>43177</c:v>
                </c:pt>
                <c:pt idx="39">
                  <c:v>43181</c:v>
                </c:pt>
                <c:pt idx="40">
                  <c:v>43182</c:v>
                </c:pt>
                <c:pt idx="41">
                  <c:v>43183</c:v>
                </c:pt>
                <c:pt idx="42">
                  <c:v>43184</c:v>
                </c:pt>
                <c:pt idx="43">
                  <c:v>43185</c:v>
                </c:pt>
                <c:pt idx="44">
                  <c:v>43186</c:v>
                </c:pt>
                <c:pt idx="45">
                  <c:v>43187</c:v>
                </c:pt>
                <c:pt idx="46">
                  <c:v>43187</c:v>
                </c:pt>
                <c:pt idx="47">
                  <c:v>43187</c:v>
                </c:pt>
                <c:pt idx="48">
                  <c:v>43188</c:v>
                </c:pt>
                <c:pt idx="49">
                  <c:v>43191</c:v>
                </c:pt>
                <c:pt idx="50">
                  <c:v>43191</c:v>
                </c:pt>
                <c:pt idx="51">
                  <c:v>43192</c:v>
                </c:pt>
                <c:pt idx="52">
                  <c:v>43197</c:v>
                </c:pt>
                <c:pt idx="53">
                  <c:v>43197</c:v>
                </c:pt>
                <c:pt idx="54">
                  <c:v>43198</c:v>
                </c:pt>
                <c:pt idx="55">
                  <c:v>43198</c:v>
                </c:pt>
                <c:pt idx="56">
                  <c:v>43200</c:v>
                </c:pt>
                <c:pt idx="57">
                  <c:v>43202</c:v>
                </c:pt>
                <c:pt idx="58">
                  <c:v>43202</c:v>
                </c:pt>
                <c:pt idx="59">
                  <c:v>43207</c:v>
                </c:pt>
                <c:pt idx="60">
                  <c:v>43208</c:v>
                </c:pt>
                <c:pt idx="61">
                  <c:v>43208</c:v>
                </c:pt>
                <c:pt idx="62">
                  <c:v>43209</c:v>
                </c:pt>
                <c:pt idx="63">
                  <c:v>43210</c:v>
                </c:pt>
                <c:pt idx="64">
                  <c:v>43216</c:v>
                </c:pt>
                <c:pt idx="65">
                  <c:v>43218</c:v>
                </c:pt>
                <c:pt idx="66">
                  <c:v>43221</c:v>
                </c:pt>
                <c:pt idx="67">
                  <c:v>43225</c:v>
                </c:pt>
                <c:pt idx="68">
                  <c:v>43227</c:v>
                </c:pt>
                <c:pt idx="69">
                  <c:v>43229</c:v>
                </c:pt>
                <c:pt idx="70">
                  <c:v>43230</c:v>
                </c:pt>
                <c:pt idx="71">
                  <c:v>43230</c:v>
                </c:pt>
                <c:pt idx="72">
                  <c:v>43230</c:v>
                </c:pt>
                <c:pt idx="73">
                  <c:v>43231</c:v>
                </c:pt>
                <c:pt idx="74">
                  <c:v>43231</c:v>
                </c:pt>
                <c:pt idx="75">
                  <c:v>43233</c:v>
                </c:pt>
                <c:pt idx="76">
                  <c:v>43236</c:v>
                </c:pt>
                <c:pt idx="77">
                  <c:v>43236</c:v>
                </c:pt>
                <c:pt idx="78">
                  <c:v>43238</c:v>
                </c:pt>
                <c:pt idx="79">
                  <c:v>43239</c:v>
                </c:pt>
                <c:pt idx="80">
                  <c:v>43244</c:v>
                </c:pt>
                <c:pt idx="81">
                  <c:v>43245</c:v>
                </c:pt>
                <c:pt idx="82">
                  <c:v>43246</c:v>
                </c:pt>
                <c:pt idx="83">
                  <c:v>43246</c:v>
                </c:pt>
                <c:pt idx="84">
                  <c:v>43247</c:v>
                </c:pt>
                <c:pt idx="85">
                  <c:v>43248</c:v>
                </c:pt>
                <c:pt idx="86">
                  <c:v>43249</c:v>
                </c:pt>
                <c:pt idx="87">
                  <c:v>43249</c:v>
                </c:pt>
                <c:pt idx="88">
                  <c:v>43252</c:v>
                </c:pt>
                <c:pt idx="89">
                  <c:v>43252</c:v>
                </c:pt>
                <c:pt idx="90">
                  <c:v>43253</c:v>
                </c:pt>
                <c:pt idx="91">
                  <c:v>43258</c:v>
                </c:pt>
                <c:pt idx="92">
                  <c:v>43258</c:v>
                </c:pt>
                <c:pt idx="93">
                  <c:v>43260</c:v>
                </c:pt>
                <c:pt idx="94">
                  <c:v>43264</c:v>
                </c:pt>
                <c:pt idx="95">
                  <c:v>43264</c:v>
                </c:pt>
                <c:pt idx="96">
                  <c:v>43270</c:v>
                </c:pt>
                <c:pt idx="97">
                  <c:v>43274</c:v>
                </c:pt>
                <c:pt idx="98">
                  <c:v>43276</c:v>
                </c:pt>
                <c:pt idx="99">
                  <c:v>43281</c:v>
                </c:pt>
              </c:numCache>
            </c:numRef>
          </c:cat>
          <c:val>
            <c:numRef>
              <c:f>'Overall Analysis'!$H$5:$H$104</c:f>
              <c:numCache>
                <c:formatCode>"$"#,##0.00</c:formatCode>
                <c:ptCount val="100"/>
                <c:pt idx="0">
                  <c:v>196.86</c:v>
                </c:pt>
                <c:pt idx="1">
                  <c:v>374.3</c:v>
                </c:pt>
                <c:pt idx="2">
                  <c:v>210.79</c:v>
                </c:pt>
                <c:pt idx="3">
                  <c:v>122.57</c:v>
                </c:pt>
                <c:pt idx="4">
                  <c:v>214.83999999999997</c:v>
                </c:pt>
                <c:pt idx="5">
                  <c:v>239.86</c:v>
                </c:pt>
                <c:pt idx="6">
                  <c:v>136.68</c:v>
                </c:pt>
                <c:pt idx="7">
                  <c:v>232</c:v>
                </c:pt>
                <c:pt idx="8">
                  <c:v>206.4</c:v>
                </c:pt>
                <c:pt idx="9">
                  <c:v>267.2</c:v>
                </c:pt>
                <c:pt idx="10">
                  <c:v>137.85999999999999</c:v>
                </c:pt>
                <c:pt idx="11">
                  <c:v>158.4</c:v>
                </c:pt>
                <c:pt idx="12">
                  <c:v>227.48</c:v>
                </c:pt>
                <c:pt idx="13">
                  <c:v>348.69</c:v>
                </c:pt>
                <c:pt idx="14">
                  <c:v>129.94999999999999</c:v>
                </c:pt>
                <c:pt idx="15">
                  <c:v>274.47999999999996</c:v>
                </c:pt>
                <c:pt idx="16">
                  <c:v>327.25</c:v>
                </c:pt>
                <c:pt idx="17">
                  <c:v>325.5</c:v>
                </c:pt>
                <c:pt idx="18">
                  <c:v>343</c:v>
                </c:pt>
                <c:pt idx="19">
                  <c:v>126.48</c:v>
                </c:pt>
                <c:pt idx="20">
                  <c:v>142.38</c:v>
                </c:pt>
                <c:pt idx="21">
                  <c:v>193.60000000000002</c:v>
                </c:pt>
                <c:pt idx="22">
                  <c:v>193.60000000000002</c:v>
                </c:pt>
                <c:pt idx="23">
                  <c:v>114</c:v>
                </c:pt>
                <c:pt idx="24">
                  <c:v>232.70000000000002</c:v>
                </c:pt>
                <c:pt idx="25">
                  <c:v>171</c:v>
                </c:pt>
                <c:pt idx="26">
                  <c:v>152.32</c:v>
                </c:pt>
                <c:pt idx="27">
                  <c:v>232.75</c:v>
                </c:pt>
                <c:pt idx="28">
                  <c:v>382.18</c:v>
                </c:pt>
                <c:pt idx="29">
                  <c:v>291.2</c:v>
                </c:pt>
                <c:pt idx="30">
                  <c:v>214.32</c:v>
                </c:pt>
                <c:pt idx="31">
                  <c:v>178.5</c:v>
                </c:pt>
                <c:pt idx="32">
                  <c:v>145.18</c:v>
                </c:pt>
                <c:pt idx="33">
                  <c:v>161.70000000000002</c:v>
                </c:pt>
                <c:pt idx="34">
                  <c:v>216.91000000000003</c:v>
                </c:pt>
                <c:pt idx="35">
                  <c:v>130.56</c:v>
                </c:pt>
                <c:pt idx="36">
                  <c:v>186.95999999999998</c:v>
                </c:pt>
                <c:pt idx="37">
                  <c:v>364.45</c:v>
                </c:pt>
                <c:pt idx="38">
                  <c:v>221.39999999999998</c:v>
                </c:pt>
                <c:pt idx="39">
                  <c:v>128.62</c:v>
                </c:pt>
                <c:pt idx="40">
                  <c:v>218.01000000000002</c:v>
                </c:pt>
                <c:pt idx="41">
                  <c:v>122</c:v>
                </c:pt>
                <c:pt idx="42">
                  <c:v>164.98</c:v>
                </c:pt>
                <c:pt idx="43">
                  <c:v>332.5</c:v>
                </c:pt>
                <c:pt idx="44">
                  <c:v>135.6</c:v>
                </c:pt>
                <c:pt idx="45">
                  <c:v>274.47999999999996</c:v>
                </c:pt>
                <c:pt idx="46">
                  <c:v>364.71999999999997</c:v>
                </c:pt>
                <c:pt idx="47">
                  <c:v>228.52</c:v>
                </c:pt>
                <c:pt idx="48">
                  <c:v>279.74</c:v>
                </c:pt>
                <c:pt idx="49">
                  <c:v>334.64</c:v>
                </c:pt>
                <c:pt idx="50">
                  <c:v>252.16</c:v>
                </c:pt>
                <c:pt idx="51">
                  <c:v>173.84</c:v>
                </c:pt>
                <c:pt idx="52">
                  <c:v>240.34</c:v>
                </c:pt>
                <c:pt idx="53">
                  <c:v>109</c:v>
                </c:pt>
                <c:pt idx="54">
                  <c:v>195.11</c:v>
                </c:pt>
                <c:pt idx="55">
                  <c:v>110</c:v>
                </c:pt>
                <c:pt idx="56">
                  <c:v>134</c:v>
                </c:pt>
                <c:pt idx="57">
                  <c:v>180.88</c:v>
                </c:pt>
                <c:pt idx="58">
                  <c:v>238</c:v>
                </c:pt>
                <c:pt idx="59">
                  <c:v>320.41000000000003</c:v>
                </c:pt>
                <c:pt idx="60">
                  <c:v>179.20000000000002</c:v>
                </c:pt>
                <c:pt idx="61">
                  <c:v>376</c:v>
                </c:pt>
                <c:pt idx="62">
                  <c:v>101</c:v>
                </c:pt>
                <c:pt idx="63">
                  <c:v>137.5</c:v>
                </c:pt>
                <c:pt idx="64">
                  <c:v>249.39</c:v>
                </c:pt>
                <c:pt idx="65">
                  <c:v>154.02000000000001</c:v>
                </c:pt>
                <c:pt idx="66">
                  <c:v>182</c:v>
                </c:pt>
                <c:pt idx="67">
                  <c:v>247.68</c:v>
                </c:pt>
                <c:pt idx="68">
                  <c:v>291.77</c:v>
                </c:pt>
                <c:pt idx="69">
                  <c:v>291.77</c:v>
                </c:pt>
                <c:pt idx="70">
                  <c:v>190.39999999999998</c:v>
                </c:pt>
                <c:pt idx="71">
                  <c:v>135</c:v>
                </c:pt>
                <c:pt idx="72">
                  <c:v>255.5</c:v>
                </c:pt>
                <c:pt idx="73">
                  <c:v>165.68</c:v>
                </c:pt>
                <c:pt idx="74">
                  <c:v>175</c:v>
                </c:pt>
                <c:pt idx="75">
                  <c:v>214.14000000000001</c:v>
                </c:pt>
                <c:pt idx="76">
                  <c:v>229.62</c:v>
                </c:pt>
                <c:pt idx="77">
                  <c:v>214.2</c:v>
                </c:pt>
                <c:pt idx="78">
                  <c:v>310.40000000000003</c:v>
                </c:pt>
                <c:pt idx="79">
                  <c:v>330.96</c:v>
                </c:pt>
                <c:pt idx="80">
                  <c:v>152</c:v>
                </c:pt>
                <c:pt idx="81">
                  <c:v>160</c:v>
                </c:pt>
                <c:pt idx="82">
                  <c:v>181</c:v>
                </c:pt>
                <c:pt idx="83">
                  <c:v>157.07999999999998</c:v>
                </c:pt>
                <c:pt idx="84">
                  <c:v>210.17999999999998</c:v>
                </c:pt>
                <c:pt idx="85">
                  <c:v>188</c:v>
                </c:pt>
                <c:pt idx="86">
                  <c:v>287.64</c:v>
                </c:pt>
                <c:pt idx="87">
                  <c:v>148.24</c:v>
                </c:pt>
                <c:pt idx="88">
                  <c:v>158.05000000000001</c:v>
                </c:pt>
                <c:pt idx="89">
                  <c:v>126</c:v>
                </c:pt>
                <c:pt idx="90">
                  <c:v>179.52</c:v>
                </c:pt>
                <c:pt idx="91">
                  <c:v>193.97</c:v>
                </c:pt>
                <c:pt idx="92">
                  <c:v>182</c:v>
                </c:pt>
                <c:pt idx="93">
                  <c:v>222.60999999999999</c:v>
                </c:pt>
                <c:pt idx="94">
                  <c:v>172.8</c:v>
                </c:pt>
                <c:pt idx="95">
                  <c:v>151</c:v>
                </c:pt>
                <c:pt idx="96">
                  <c:v>185.5</c:v>
                </c:pt>
                <c:pt idx="97">
                  <c:v>172.2</c:v>
                </c:pt>
                <c:pt idx="98">
                  <c:v>270.59999999999997</c:v>
                </c:pt>
                <c:pt idx="99">
                  <c:v>225.75</c:v>
                </c:pt>
              </c:numCache>
            </c:numRef>
          </c:val>
          <c:smooth val="0"/>
          <c:extLst>
            <c:ext xmlns:c16="http://schemas.microsoft.com/office/drawing/2014/chart" uri="{C3380CC4-5D6E-409C-BE32-E72D297353CC}">
              <c16:uniqueId val="{00000000-F2B0-C14A-81A0-F195D0FEB2A3}"/>
            </c:ext>
          </c:extLst>
        </c:ser>
        <c:dLbls>
          <c:dLblPos val="ctr"/>
          <c:showLegendKey val="0"/>
          <c:showVal val="1"/>
          <c:showCatName val="0"/>
          <c:showSerName val="0"/>
          <c:showPercent val="0"/>
          <c:showBubbleSize val="0"/>
        </c:dLbls>
        <c:smooth val="0"/>
        <c:axId val="1903703104"/>
        <c:axId val="1935799456"/>
      </c:lineChart>
      <c:dateAx>
        <c:axId val="190370310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99456"/>
        <c:crosses val="autoZero"/>
        <c:auto val="1"/>
        <c:lblOffset val="100"/>
        <c:baseTimeUnit val="days"/>
      </c:dateAx>
      <c:valAx>
        <c:axId val="1935799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Analysis'!$F$4</c:f>
              <c:strCache>
                <c:ptCount val="1"/>
                <c:pt idx="0">
                  <c:v>Unit Sales</c:v>
                </c:pt>
              </c:strCache>
            </c:strRef>
          </c:tx>
          <c:spPr>
            <a:ln w="28575" cap="rnd">
              <a:solidFill>
                <a:schemeClr val="accent1"/>
              </a:solidFill>
              <a:round/>
            </a:ln>
            <a:effectLst/>
          </c:spPr>
          <c:marker>
            <c:symbol val="none"/>
          </c:marker>
          <c:cat>
            <c:numRef>
              <c:f>'Overall Analysis'!$B$5:$B$104</c:f>
              <c:numCache>
                <c:formatCode>m/d/yy</c:formatCode>
                <c:ptCount val="100"/>
                <c:pt idx="0">
                  <c:v>43101</c:v>
                </c:pt>
                <c:pt idx="1">
                  <c:v>43102</c:v>
                </c:pt>
                <c:pt idx="2">
                  <c:v>43104</c:v>
                </c:pt>
                <c:pt idx="3">
                  <c:v>43117</c:v>
                </c:pt>
                <c:pt idx="4">
                  <c:v>43117</c:v>
                </c:pt>
                <c:pt idx="5">
                  <c:v>43117</c:v>
                </c:pt>
                <c:pt idx="6">
                  <c:v>43118</c:v>
                </c:pt>
                <c:pt idx="7">
                  <c:v>43119</c:v>
                </c:pt>
                <c:pt idx="8">
                  <c:v>43121</c:v>
                </c:pt>
                <c:pt idx="9">
                  <c:v>43121</c:v>
                </c:pt>
                <c:pt idx="10">
                  <c:v>43123</c:v>
                </c:pt>
                <c:pt idx="11">
                  <c:v>43124</c:v>
                </c:pt>
                <c:pt idx="12">
                  <c:v>43127</c:v>
                </c:pt>
                <c:pt idx="13">
                  <c:v>43127</c:v>
                </c:pt>
                <c:pt idx="14">
                  <c:v>43130</c:v>
                </c:pt>
                <c:pt idx="15">
                  <c:v>43133</c:v>
                </c:pt>
                <c:pt idx="16">
                  <c:v>43134</c:v>
                </c:pt>
                <c:pt idx="17">
                  <c:v>43135</c:v>
                </c:pt>
                <c:pt idx="18">
                  <c:v>43136</c:v>
                </c:pt>
                <c:pt idx="19">
                  <c:v>43137</c:v>
                </c:pt>
                <c:pt idx="20">
                  <c:v>43137</c:v>
                </c:pt>
                <c:pt idx="21">
                  <c:v>43137</c:v>
                </c:pt>
                <c:pt idx="22">
                  <c:v>43137</c:v>
                </c:pt>
                <c:pt idx="23">
                  <c:v>43141</c:v>
                </c:pt>
                <c:pt idx="24">
                  <c:v>43152</c:v>
                </c:pt>
                <c:pt idx="25">
                  <c:v>43154</c:v>
                </c:pt>
                <c:pt idx="26">
                  <c:v>43158</c:v>
                </c:pt>
                <c:pt idx="27">
                  <c:v>43159</c:v>
                </c:pt>
                <c:pt idx="28">
                  <c:v>43160</c:v>
                </c:pt>
                <c:pt idx="29">
                  <c:v>43162</c:v>
                </c:pt>
                <c:pt idx="30">
                  <c:v>43163</c:v>
                </c:pt>
                <c:pt idx="31">
                  <c:v>43166</c:v>
                </c:pt>
                <c:pt idx="32">
                  <c:v>43167</c:v>
                </c:pt>
                <c:pt idx="33">
                  <c:v>43168</c:v>
                </c:pt>
                <c:pt idx="34">
                  <c:v>43170</c:v>
                </c:pt>
                <c:pt idx="35">
                  <c:v>43171</c:v>
                </c:pt>
                <c:pt idx="36">
                  <c:v>43173</c:v>
                </c:pt>
                <c:pt idx="37">
                  <c:v>43176</c:v>
                </c:pt>
                <c:pt idx="38">
                  <c:v>43177</c:v>
                </c:pt>
                <c:pt idx="39">
                  <c:v>43181</c:v>
                </c:pt>
                <c:pt idx="40">
                  <c:v>43182</c:v>
                </c:pt>
                <c:pt idx="41">
                  <c:v>43183</c:v>
                </c:pt>
                <c:pt idx="42">
                  <c:v>43184</c:v>
                </c:pt>
                <c:pt idx="43">
                  <c:v>43185</c:v>
                </c:pt>
                <c:pt idx="44">
                  <c:v>43186</c:v>
                </c:pt>
                <c:pt idx="45">
                  <c:v>43187</c:v>
                </c:pt>
                <c:pt idx="46">
                  <c:v>43187</c:v>
                </c:pt>
                <c:pt idx="47">
                  <c:v>43187</c:v>
                </c:pt>
                <c:pt idx="48">
                  <c:v>43188</c:v>
                </c:pt>
                <c:pt idx="49">
                  <c:v>43191</c:v>
                </c:pt>
                <c:pt idx="50">
                  <c:v>43191</c:v>
                </c:pt>
                <c:pt idx="51">
                  <c:v>43192</c:v>
                </c:pt>
                <c:pt idx="52">
                  <c:v>43197</c:v>
                </c:pt>
                <c:pt idx="53">
                  <c:v>43197</c:v>
                </c:pt>
                <c:pt idx="54">
                  <c:v>43198</c:v>
                </c:pt>
                <c:pt idx="55">
                  <c:v>43198</c:v>
                </c:pt>
                <c:pt idx="56">
                  <c:v>43200</c:v>
                </c:pt>
                <c:pt idx="57">
                  <c:v>43202</c:v>
                </c:pt>
                <c:pt idx="58">
                  <c:v>43202</c:v>
                </c:pt>
                <c:pt idx="59">
                  <c:v>43207</c:v>
                </c:pt>
                <c:pt idx="60">
                  <c:v>43208</c:v>
                </c:pt>
                <c:pt idx="61">
                  <c:v>43208</c:v>
                </c:pt>
                <c:pt idx="62">
                  <c:v>43209</c:v>
                </c:pt>
                <c:pt idx="63">
                  <c:v>43210</c:v>
                </c:pt>
                <c:pt idx="64">
                  <c:v>43216</c:v>
                </c:pt>
                <c:pt idx="65">
                  <c:v>43218</c:v>
                </c:pt>
                <c:pt idx="66">
                  <c:v>43221</c:v>
                </c:pt>
                <c:pt idx="67">
                  <c:v>43225</c:v>
                </c:pt>
                <c:pt idx="68">
                  <c:v>43227</c:v>
                </c:pt>
                <c:pt idx="69">
                  <c:v>43229</c:v>
                </c:pt>
                <c:pt idx="70">
                  <c:v>43230</c:v>
                </c:pt>
                <c:pt idx="71">
                  <c:v>43230</c:v>
                </c:pt>
                <c:pt idx="72">
                  <c:v>43230</c:v>
                </c:pt>
                <c:pt idx="73">
                  <c:v>43231</c:v>
                </c:pt>
                <c:pt idx="74">
                  <c:v>43231</c:v>
                </c:pt>
                <c:pt idx="75">
                  <c:v>43233</c:v>
                </c:pt>
                <c:pt idx="76">
                  <c:v>43236</c:v>
                </c:pt>
                <c:pt idx="77">
                  <c:v>43236</c:v>
                </c:pt>
                <c:pt idx="78">
                  <c:v>43238</c:v>
                </c:pt>
                <c:pt idx="79">
                  <c:v>43239</c:v>
                </c:pt>
                <c:pt idx="80">
                  <c:v>43244</c:v>
                </c:pt>
                <c:pt idx="81">
                  <c:v>43245</c:v>
                </c:pt>
                <c:pt idx="82">
                  <c:v>43246</c:v>
                </c:pt>
                <c:pt idx="83">
                  <c:v>43246</c:v>
                </c:pt>
                <c:pt idx="84">
                  <c:v>43247</c:v>
                </c:pt>
                <c:pt idx="85">
                  <c:v>43248</c:v>
                </c:pt>
                <c:pt idx="86">
                  <c:v>43249</c:v>
                </c:pt>
                <c:pt idx="87">
                  <c:v>43249</c:v>
                </c:pt>
                <c:pt idx="88">
                  <c:v>43252</c:v>
                </c:pt>
                <c:pt idx="89">
                  <c:v>43252</c:v>
                </c:pt>
                <c:pt idx="90">
                  <c:v>43253</c:v>
                </c:pt>
                <c:pt idx="91">
                  <c:v>43258</c:v>
                </c:pt>
                <c:pt idx="92">
                  <c:v>43258</c:v>
                </c:pt>
                <c:pt idx="93">
                  <c:v>43260</c:v>
                </c:pt>
                <c:pt idx="94">
                  <c:v>43264</c:v>
                </c:pt>
                <c:pt idx="95">
                  <c:v>43264</c:v>
                </c:pt>
                <c:pt idx="96">
                  <c:v>43270</c:v>
                </c:pt>
                <c:pt idx="97">
                  <c:v>43274</c:v>
                </c:pt>
                <c:pt idx="98">
                  <c:v>43276</c:v>
                </c:pt>
                <c:pt idx="99">
                  <c:v>43281</c:v>
                </c:pt>
              </c:numCache>
            </c:numRef>
          </c:cat>
          <c:val>
            <c:numRef>
              <c:f>'Overall Analysis'!$F$5:$F$104</c:f>
              <c:numCache>
                <c:formatCode>General</c:formatCode>
                <c:ptCount val="100"/>
                <c:pt idx="0">
                  <c:v>193</c:v>
                </c:pt>
                <c:pt idx="1">
                  <c:v>190</c:v>
                </c:pt>
                <c:pt idx="2">
                  <c:v>107</c:v>
                </c:pt>
                <c:pt idx="3">
                  <c:v>103</c:v>
                </c:pt>
                <c:pt idx="4">
                  <c:v>131</c:v>
                </c:pt>
                <c:pt idx="5">
                  <c:v>134</c:v>
                </c:pt>
                <c:pt idx="6">
                  <c:v>134</c:v>
                </c:pt>
                <c:pt idx="7">
                  <c:v>145</c:v>
                </c:pt>
                <c:pt idx="8">
                  <c:v>129</c:v>
                </c:pt>
                <c:pt idx="9">
                  <c:v>167</c:v>
                </c:pt>
                <c:pt idx="10">
                  <c:v>122</c:v>
                </c:pt>
                <c:pt idx="11">
                  <c:v>144</c:v>
                </c:pt>
                <c:pt idx="12">
                  <c:v>121</c:v>
                </c:pt>
                <c:pt idx="13">
                  <c:v>177</c:v>
                </c:pt>
                <c:pt idx="14">
                  <c:v>115</c:v>
                </c:pt>
                <c:pt idx="15">
                  <c:v>146</c:v>
                </c:pt>
                <c:pt idx="16">
                  <c:v>187</c:v>
                </c:pt>
                <c:pt idx="17">
                  <c:v>186</c:v>
                </c:pt>
                <c:pt idx="18">
                  <c:v>196</c:v>
                </c:pt>
                <c:pt idx="19">
                  <c:v>124</c:v>
                </c:pt>
                <c:pt idx="20">
                  <c:v>126</c:v>
                </c:pt>
                <c:pt idx="21">
                  <c:v>121</c:v>
                </c:pt>
                <c:pt idx="22">
                  <c:v>121</c:v>
                </c:pt>
                <c:pt idx="23">
                  <c:v>114</c:v>
                </c:pt>
                <c:pt idx="24">
                  <c:v>130</c:v>
                </c:pt>
                <c:pt idx="25">
                  <c:v>171</c:v>
                </c:pt>
                <c:pt idx="26">
                  <c:v>128</c:v>
                </c:pt>
                <c:pt idx="27">
                  <c:v>133</c:v>
                </c:pt>
                <c:pt idx="28">
                  <c:v>194</c:v>
                </c:pt>
                <c:pt idx="29">
                  <c:v>182</c:v>
                </c:pt>
                <c:pt idx="30">
                  <c:v>114</c:v>
                </c:pt>
                <c:pt idx="31">
                  <c:v>175</c:v>
                </c:pt>
                <c:pt idx="32">
                  <c:v>122</c:v>
                </c:pt>
                <c:pt idx="33">
                  <c:v>147</c:v>
                </c:pt>
                <c:pt idx="34">
                  <c:v>199</c:v>
                </c:pt>
                <c:pt idx="35">
                  <c:v>128</c:v>
                </c:pt>
                <c:pt idx="36">
                  <c:v>114</c:v>
                </c:pt>
                <c:pt idx="37">
                  <c:v>185</c:v>
                </c:pt>
                <c:pt idx="38">
                  <c:v>135</c:v>
                </c:pt>
                <c:pt idx="39">
                  <c:v>118</c:v>
                </c:pt>
                <c:pt idx="40">
                  <c:v>169</c:v>
                </c:pt>
                <c:pt idx="41">
                  <c:v>122</c:v>
                </c:pt>
                <c:pt idx="42">
                  <c:v>146</c:v>
                </c:pt>
                <c:pt idx="43">
                  <c:v>190</c:v>
                </c:pt>
                <c:pt idx="44">
                  <c:v>120</c:v>
                </c:pt>
                <c:pt idx="45">
                  <c:v>146</c:v>
                </c:pt>
                <c:pt idx="46">
                  <c:v>194</c:v>
                </c:pt>
                <c:pt idx="47">
                  <c:v>116</c:v>
                </c:pt>
                <c:pt idx="48">
                  <c:v>142</c:v>
                </c:pt>
                <c:pt idx="49">
                  <c:v>178</c:v>
                </c:pt>
                <c:pt idx="50">
                  <c:v>128</c:v>
                </c:pt>
                <c:pt idx="51">
                  <c:v>106</c:v>
                </c:pt>
                <c:pt idx="52">
                  <c:v>122</c:v>
                </c:pt>
                <c:pt idx="53">
                  <c:v>109</c:v>
                </c:pt>
                <c:pt idx="54">
                  <c:v>109</c:v>
                </c:pt>
                <c:pt idx="55">
                  <c:v>110</c:v>
                </c:pt>
                <c:pt idx="56">
                  <c:v>134</c:v>
                </c:pt>
                <c:pt idx="57">
                  <c:v>152</c:v>
                </c:pt>
                <c:pt idx="58">
                  <c:v>136</c:v>
                </c:pt>
                <c:pt idx="59">
                  <c:v>179</c:v>
                </c:pt>
                <c:pt idx="60">
                  <c:v>112</c:v>
                </c:pt>
                <c:pt idx="61">
                  <c:v>200</c:v>
                </c:pt>
                <c:pt idx="62">
                  <c:v>101</c:v>
                </c:pt>
                <c:pt idx="63">
                  <c:v>125</c:v>
                </c:pt>
                <c:pt idx="64">
                  <c:v>153</c:v>
                </c:pt>
                <c:pt idx="65">
                  <c:v>151</c:v>
                </c:pt>
                <c:pt idx="66">
                  <c:v>182</c:v>
                </c:pt>
                <c:pt idx="67">
                  <c:v>192</c:v>
                </c:pt>
                <c:pt idx="68">
                  <c:v>163</c:v>
                </c:pt>
                <c:pt idx="69">
                  <c:v>163</c:v>
                </c:pt>
                <c:pt idx="70">
                  <c:v>160</c:v>
                </c:pt>
                <c:pt idx="71">
                  <c:v>135</c:v>
                </c:pt>
                <c:pt idx="72">
                  <c:v>146</c:v>
                </c:pt>
                <c:pt idx="73">
                  <c:v>152</c:v>
                </c:pt>
                <c:pt idx="74">
                  <c:v>175</c:v>
                </c:pt>
                <c:pt idx="75">
                  <c:v>166</c:v>
                </c:pt>
                <c:pt idx="76">
                  <c:v>178</c:v>
                </c:pt>
                <c:pt idx="77">
                  <c:v>180</c:v>
                </c:pt>
                <c:pt idx="78">
                  <c:v>194</c:v>
                </c:pt>
                <c:pt idx="79">
                  <c:v>168</c:v>
                </c:pt>
                <c:pt idx="80">
                  <c:v>152</c:v>
                </c:pt>
                <c:pt idx="81">
                  <c:v>100</c:v>
                </c:pt>
                <c:pt idx="82">
                  <c:v>181</c:v>
                </c:pt>
                <c:pt idx="83">
                  <c:v>132</c:v>
                </c:pt>
                <c:pt idx="84">
                  <c:v>186</c:v>
                </c:pt>
                <c:pt idx="85">
                  <c:v>188</c:v>
                </c:pt>
                <c:pt idx="86">
                  <c:v>153</c:v>
                </c:pt>
                <c:pt idx="87">
                  <c:v>136</c:v>
                </c:pt>
                <c:pt idx="88">
                  <c:v>145</c:v>
                </c:pt>
                <c:pt idx="89">
                  <c:v>126</c:v>
                </c:pt>
                <c:pt idx="90">
                  <c:v>176</c:v>
                </c:pt>
                <c:pt idx="91">
                  <c:v>119</c:v>
                </c:pt>
                <c:pt idx="92">
                  <c:v>182</c:v>
                </c:pt>
                <c:pt idx="93">
                  <c:v>113</c:v>
                </c:pt>
                <c:pt idx="94">
                  <c:v>108</c:v>
                </c:pt>
                <c:pt idx="95">
                  <c:v>151</c:v>
                </c:pt>
                <c:pt idx="96">
                  <c:v>106</c:v>
                </c:pt>
                <c:pt idx="97">
                  <c:v>105</c:v>
                </c:pt>
                <c:pt idx="98">
                  <c:v>165</c:v>
                </c:pt>
                <c:pt idx="99">
                  <c:v>175</c:v>
                </c:pt>
              </c:numCache>
            </c:numRef>
          </c:val>
          <c:smooth val="0"/>
          <c:extLst>
            <c:ext xmlns:c16="http://schemas.microsoft.com/office/drawing/2014/chart" uri="{C3380CC4-5D6E-409C-BE32-E72D297353CC}">
              <c16:uniqueId val="{00000000-7488-CF48-9BEA-3CAC5E10FE1E}"/>
            </c:ext>
          </c:extLst>
        </c:ser>
        <c:dLbls>
          <c:showLegendKey val="0"/>
          <c:showVal val="0"/>
          <c:showCatName val="0"/>
          <c:showSerName val="0"/>
          <c:showPercent val="0"/>
          <c:showBubbleSize val="0"/>
        </c:dLbls>
        <c:smooth val="0"/>
        <c:axId val="1149543616"/>
        <c:axId val="1150266192"/>
      </c:lineChart>
      <c:dateAx>
        <c:axId val="114954361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66192"/>
        <c:crosses val="autoZero"/>
        <c:auto val="1"/>
        <c:lblOffset val="100"/>
        <c:baseTimeUnit val="days"/>
      </c:dateAx>
      <c:valAx>
        <c:axId val="11502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and Employee Analysis'!$L$11</c:f>
              <c:strCache>
                <c:ptCount val="1"/>
                <c:pt idx="0">
                  <c:v>Unit Sales</c:v>
                </c:pt>
              </c:strCache>
            </c:strRef>
          </c:tx>
          <c:spPr>
            <a:solidFill>
              <a:schemeClr val="accent1"/>
            </a:solidFill>
            <a:ln>
              <a:noFill/>
            </a:ln>
            <a:effectLst/>
          </c:spPr>
          <c:invertIfNegative val="0"/>
          <c:cat>
            <c:strRef>
              <c:f>'Region and Employee Analysis'!$K$12:$K$15</c:f>
              <c:strCache>
                <c:ptCount val="4"/>
                <c:pt idx="0">
                  <c:v>North</c:v>
                </c:pt>
                <c:pt idx="1">
                  <c:v>South</c:v>
                </c:pt>
                <c:pt idx="2">
                  <c:v>East</c:v>
                </c:pt>
                <c:pt idx="3">
                  <c:v>West</c:v>
                </c:pt>
              </c:strCache>
            </c:strRef>
          </c:cat>
          <c:val>
            <c:numRef>
              <c:f>'Region and Employee Analysis'!$L$12:$L$15</c:f>
              <c:numCache>
                <c:formatCode>General</c:formatCode>
                <c:ptCount val="4"/>
                <c:pt idx="0">
                  <c:v>5840</c:v>
                </c:pt>
                <c:pt idx="1">
                  <c:v>3570</c:v>
                </c:pt>
                <c:pt idx="2">
                  <c:v>3561</c:v>
                </c:pt>
                <c:pt idx="3">
                  <c:v>1740</c:v>
                </c:pt>
              </c:numCache>
            </c:numRef>
          </c:val>
          <c:extLst>
            <c:ext xmlns:c16="http://schemas.microsoft.com/office/drawing/2014/chart" uri="{C3380CC4-5D6E-409C-BE32-E72D297353CC}">
              <c16:uniqueId val="{00000000-5FAD-A34C-A591-C0E33317FC0B}"/>
            </c:ext>
          </c:extLst>
        </c:ser>
        <c:dLbls>
          <c:showLegendKey val="0"/>
          <c:showVal val="0"/>
          <c:showCatName val="0"/>
          <c:showSerName val="0"/>
          <c:showPercent val="0"/>
          <c:showBubbleSize val="0"/>
        </c:dLbls>
        <c:gapWidth val="219"/>
        <c:overlap val="-27"/>
        <c:axId val="1367946048"/>
        <c:axId val="1333964016"/>
      </c:barChart>
      <c:catAx>
        <c:axId val="13679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64016"/>
        <c:crosses val="autoZero"/>
        <c:auto val="1"/>
        <c:lblAlgn val="ctr"/>
        <c:lblOffset val="100"/>
        <c:noMultiLvlLbl val="0"/>
      </c:catAx>
      <c:valAx>
        <c:axId val="133396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9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a:t>
            </a:r>
            <a:r>
              <a:rPr lang="en-US" baseline="0"/>
              <a:t> TO READ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and Employee Analysis'!$K$12</c:f>
              <c:strCache>
                <c:ptCount val="1"/>
                <c:pt idx="0">
                  <c:v>North</c:v>
                </c:pt>
              </c:strCache>
            </c:strRef>
          </c:tx>
          <c:spPr>
            <a:solidFill>
              <a:schemeClr val="accent1"/>
            </a:solidFill>
            <a:ln>
              <a:noFill/>
            </a:ln>
            <a:effectLst/>
          </c:spPr>
          <c:invertIfNegative val="0"/>
          <c:cat>
            <c:strRef>
              <c:f>'Region and Employee Analysis'!$L$11:$M$11</c:f>
              <c:strCache>
                <c:ptCount val="2"/>
                <c:pt idx="0">
                  <c:v>Unit Sales</c:v>
                </c:pt>
                <c:pt idx="1">
                  <c:v>Total Sales</c:v>
                </c:pt>
              </c:strCache>
            </c:strRef>
          </c:cat>
          <c:val>
            <c:numRef>
              <c:f>'Region and Employee Analysis'!$L$12:$M$12</c:f>
              <c:numCache>
                <c:formatCode>"$"#,##0.00</c:formatCode>
                <c:ptCount val="2"/>
                <c:pt idx="0" formatCode="General">
                  <c:v>5840</c:v>
                </c:pt>
                <c:pt idx="1">
                  <c:v>9316.8799999999992</c:v>
                </c:pt>
              </c:numCache>
            </c:numRef>
          </c:val>
          <c:extLst>
            <c:ext xmlns:c16="http://schemas.microsoft.com/office/drawing/2014/chart" uri="{C3380CC4-5D6E-409C-BE32-E72D297353CC}">
              <c16:uniqueId val="{00000000-09F3-F843-B820-B02A40151371}"/>
            </c:ext>
          </c:extLst>
        </c:ser>
        <c:ser>
          <c:idx val="1"/>
          <c:order val="1"/>
          <c:tx>
            <c:strRef>
              <c:f>'Region and Employee Analysis'!$K$13</c:f>
              <c:strCache>
                <c:ptCount val="1"/>
                <c:pt idx="0">
                  <c:v>South</c:v>
                </c:pt>
              </c:strCache>
            </c:strRef>
          </c:tx>
          <c:spPr>
            <a:solidFill>
              <a:schemeClr val="accent2"/>
            </a:solidFill>
            <a:ln>
              <a:noFill/>
            </a:ln>
            <a:effectLst/>
          </c:spPr>
          <c:invertIfNegative val="0"/>
          <c:cat>
            <c:strRef>
              <c:f>'Region and Employee Analysis'!$L$11:$M$11</c:f>
              <c:strCache>
                <c:ptCount val="2"/>
                <c:pt idx="0">
                  <c:v>Unit Sales</c:v>
                </c:pt>
                <c:pt idx="1">
                  <c:v>Total Sales</c:v>
                </c:pt>
              </c:strCache>
            </c:strRef>
          </c:cat>
          <c:val>
            <c:numRef>
              <c:f>'Region and Employee Analysis'!$L$13:$M$13</c:f>
              <c:numCache>
                <c:formatCode>"$"#,##0.00</c:formatCode>
                <c:ptCount val="2"/>
                <c:pt idx="0" formatCode="General">
                  <c:v>3570</c:v>
                </c:pt>
                <c:pt idx="1">
                  <c:v>4833.1399999999994</c:v>
                </c:pt>
              </c:numCache>
            </c:numRef>
          </c:val>
          <c:extLst>
            <c:ext xmlns:c16="http://schemas.microsoft.com/office/drawing/2014/chart" uri="{C3380CC4-5D6E-409C-BE32-E72D297353CC}">
              <c16:uniqueId val="{00000001-09F3-F843-B820-B02A40151371}"/>
            </c:ext>
          </c:extLst>
        </c:ser>
        <c:ser>
          <c:idx val="2"/>
          <c:order val="2"/>
          <c:tx>
            <c:strRef>
              <c:f>'Region and Employee Analysis'!$K$14</c:f>
              <c:strCache>
                <c:ptCount val="1"/>
                <c:pt idx="0">
                  <c:v>East</c:v>
                </c:pt>
              </c:strCache>
            </c:strRef>
          </c:tx>
          <c:spPr>
            <a:solidFill>
              <a:schemeClr val="accent3"/>
            </a:solidFill>
            <a:ln>
              <a:noFill/>
            </a:ln>
            <a:effectLst/>
          </c:spPr>
          <c:invertIfNegative val="0"/>
          <c:cat>
            <c:strRef>
              <c:f>'Region and Employee Analysis'!$L$11:$M$11</c:f>
              <c:strCache>
                <c:ptCount val="2"/>
                <c:pt idx="0">
                  <c:v>Unit Sales</c:v>
                </c:pt>
                <c:pt idx="1">
                  <c:v>Total Sales</c:v>
                </c:pt>
              </c:strCache>
            </c:strRef>
          </c:cat>
          <c:val>
            <c:numRef>
              <c:f>'Region and Employee Analysis'!$L$14:$M$14</c:f>
              <c:numCache>
                <c:formatCode>"$"#,##0.00</c:formatCode>
                <c:ptCount val="2"/>
                <c:pt idx="0" formatCode="General">
                  <c:v>3561</c:v>
                </c:pt>
                <c:pt idx="1">
                  <c:v>4748.3900000000003</c:v>
                </c:pt>
              </c:numCache>
            </c:numRef>
          </c:val>
          <c:extLst>
            <c:ext xmlns:c16="http://schemas.microsoft.com/office/drawing/2014/chart" uri="{C3380CC4-5D6E-409C-BE32-E72D297353CC}">
              <c16:uniqueId val="{00000000-2F54-E745-B957-E7E82500AC59}"/>
            </c:ext>
          </c:extLst>
        </c:ser>
        <c:ser>
          <c:idx val="3"/>
          <c:order val="3"/>
          <c:tx>
            <c:strRef>
              <c:f>'Region and Employee Analysis'!$K$15</c:f>
              <c:strCache>
                <c:ptCount val="1"/>
                <c:pt idx="0">
                  <c:v>West</c:v>
                </c:pt>
              </c:strCache>
            </c:strRef>
          </c:tx>
          <c:spPr>
            <a:solidFill>
              <a:schemeClr val="accent4"/>
            </a:solidFill>
            <a:ln>
              <a:noFill/>
            </a:ln>
            <a:effectLst/>
          </c:spPr>
          <c:invertIfNegative val="0"/>
          <c:cat>
            <c:strRef>
              <c:f>'Region and Employee Analysis'!$L$11:$M$11</c:f>
              <c:strCache>
                <c:ptCount val="2"/>
                <c:pt idx="0">
                  <c:v>Unit Sales</c:v>
                </c:pt>
                <c:pt idx="1">
                  <c:v>Total Sales</c:v>
                </c:pt>
              </c:strCache>
            </c:strRef>
          </c:cat>
          <c:val>
            <c:numRef>
              <c:f>'Region and Employee Analysis'!$L$15:$M$15</c:f>
              <c:numCache>
                <c:formatCode>"$"#,##0.00</c:formatCode>
                <c:ptCount val="2"/>
                <c:pt idx="0" formatCode="General">
                  <c:v>1740</c:v>
                </c:pt>
                <c:pt idx="1">
                  <c:v>2320.8100000000004</c:v>
                </c:pt>
              </c:numCache>
            </c:numRef>
          </c:val>
          <c:extLst>
            <c:ext xmlns:c16="http://schemas.microsoft.com/office/drawing/2014/chart" uri="{C3380CC4-5D6E-409C-BE32-E72D297353CC}">
              <c16:uniqueId val="{00000001-2F54-E745-B957-E7E82500AC59}"/>
            </c:ext>
          </c:extLst>
        </c:ser>
        <c:dLbls>
          <c:showLegendKey val="0"/>
          <c:showVal val="0"/>
          <c:showCatName val="0"/>
          <c:showSerName val="0"/>
          <c:showPercent val="0"/>
          <c:showBubbleSize val="0"/>
        </c:dLbls>
        <c:gapWidth val="75"/>
        <c:overlap val="-25"/>
        <c:axId val="1408377712"/>
        <c:axId val="1367791808"/>
      </c:barChart>
      <c:catAx>
        <c:axId val="140837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791808"/>
        <c:crosses val="autoZero"/>
        <c:auto val="1"/>
        <c:lblAlgn val="ctr"/>
        <c:lblOffset val="100"/>
        <c:noMultiLvlLbl val="0"/>
      </c:catAx>
      <c:valAx>
        <c:axId val="13677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7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'Region and Employee Analysis'!$L$69</c:f>
              <c:strCache>
                <c:ptCount val="1"/>
                <c:pt idx="0">
                  <c:v>Unit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8F-6743-996C-068B72EDB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8F-6743-996C-068B72EDBE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8F-6743-996C-068B72EDBE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8F-6743-996C-068B72EDBE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8F-6743-996C-068B72EDBE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8F-6743-996C-068B72EDBE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and Employee Analysis'!$K$70:$K$75</c:f>
              <c:strCache>
                <c:ptCount val="6"/>
                <c:pt idx="0">
                  <c:v>Anna</c:v>
                </c:pt>
                <c:pt idx="1">
                  <c:v>Bill</c:v>
                </c:pt>
                <c:pt idx="2">
                  <c:v>Carl</c:v>
                </c:pt>
                <c:pt idx="3">
                  <c:v>Delilah</c:v>
                </c:pt>
                <c:pt idx="4">
                  <c:v>Evan</c:v>
                </c:pt>
                <c:pt idx="5">
                  <c:v>Felicia</c:v>
                </c:pt>
              </c:strCache>
            </c:strRef>
          </c:cat>
          <c:val>
            <c:numRef>
              <c:f>'Region and Employee Analysis'!$L$70:$L$75</c:f>
              <c:numCache>
                <c:formatCode>General</c:formatCode>
                <c:ptCount val="6"/>
                <c:pt idx="0">
                  <c:v>3587</c:v>
                </c:pt>
                <c:pt idx="1">
                  <c:v>2231</c:v>
                </c:pt>
                <c:pt idx="2">
                  <c:v>1689</c:v>
                </c:pt>
                <c:pt idx="3">
                  <c:v>4383</c:v>
                </c:pt>
                <c:pt idx="4">
                  <c:v>2262</c:v>
                </c:pt>
                <c:pt idx="5">
                  <c:v>559</c:v>
                </c:pt>
              </c:numCache>
            </c:numRef>
          </c:val>
          <c:extLst>
            <c:ext xmlns:c16="http://schemas.microsoft.com/office/drawing/2014/chart" uri="{C3380CC4-5D6E-409C-BE32-E72D297353CC}">
              <c16:uniqueId val="{00000000-80DE-D94F-BAFB-4F6B6F4D4AE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Units</c:v>
          </c:tx>
          <c:spPr>
            <a:solidFill>
              <a:schemeClr val="bg2">
                <a:lumMod val="75000"/>
              </a:schemeClr>
            </a:solidFill>
            <a:ln>
              <a:noFill/>
            </a:ln>
            <a:effectLst/>
          </c:spPr>
          <c:invertIfNegative val="0"/>
          <c:dLbls>
            <c:dLbl>
              <c:idx val="0"/>
              <c:spPr>
                <a:noFill/>
                <a:ln>
                  <a:noFill/>
                </a:ln>
                <a:effectLst/>
              </c:spPr>
              <c:txPr>
                <a:bodyPr rot="0" spcFirstLastPara="1" vertOverflow="ellipsis" vert="horz" wrap="square" lIns="38100" tIns="19050" rIns="38100" bIns="19050" anchor="ctr" anchorCtr="0">
                  <a:noAutofit/>
                </a:bodyPr>
                <a:lstStyle/>
                <a:p>
                  <a:pPr algn="ct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15048622047244095"/>
                      <c:h val="0.13520851560221639"/>
                    </c:manualLayout>
                  </c15:layout>
                </c:ext>
                <c:ext xmlns:c16="http://schemas.microsoft.com/office/drawing/2014/chart" uri="{C3380CC4-5D6E-409C-BE32-E72D297353CC}">
                  <c16:uniqueId val="{00000009-7B02-EE4E-9A3B-75E02B781C6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'Region and Employee Analysis'!$K$12:$K$15</c:f>
              <c:strCache>
                <c:ptCount val="4"/>
                <c:pt idx="0">
                  <c:v>North</c:v>
                </c:pt>
                <c:pt idx="1">
                  <c:v>South</c:v>
                </c:pt>
                <c:pt idx="2">
                  <c:v>East</c:v>
                </c:pt>
                <c:pt idx="3">
                  <c:v>West</c:v>
                </c:pt>
              </c:strCache>
            </c:strRef>
          </c:cat>
          <c:val>
            <c:numRef>
              <c:f>'Region and Employee Analysis'!$L$12:$L$15</c:f>
              <c:numCache>
                <c:formatCode>General</c:formatCode>
                <c:ptCount val="4"/>
                <c:pt idx="0">
                  <c:v>5840</c:v>
                </c:pt>
                <c:pt idx="1">
                  <c:v>3570</c:v>
                </c:pt>
                <c:pt idx="2">
                  <c:v>3561</c:v>
                </c:pt>
                <c:pt idx="3">
                  <c:v>1740</c:v>
                </c:pt>
              </c:numCache>
            </c:numRef>
          </c:val>
          <c:extLst>
            <c:ext xmlns:c16="http://schemas.microsoft.com/office/drawing/2014/chart" uri="{C3380CC4-5D6E-409C-BE32-E72D297353CC}">
              <c16:uniqueId val="{00000000-7B02-EE4E-9A3B-75E02B781C6D}"/>
            </c:ext>
          </c:extLst>
        </c:ser>
        <c:dLbls>
          <c:dLblPos val="outEnd"/>
          <c:showLegendKey val="0"/>
          <c:showVal val="1"/>
          <c:showCatName val="0"/>
          <c:showSerName val="0"/>
          <c:showPercent val="0"/>
          <c:showBubbleSize val="0"/>
        </c:dLbls>
        <c:gapWidth val="77"/>
        <c:overlap val="-44"/>
        <c:axId val="1854573231"/>
        <c:axId val="1786219103"/>
      </c:barChart>
      <c:lineChart>
        <c:grouping val="standard"/>
        <c:varyColors val="0"/>
        <c:ser>
          <c:idx val="1"/>
          <c:order val="1"/>
          <c:tx>
            <c:strRef>
              <c:f>'Region and Employee Analysis'!$M$11</c:f>
              <c:strCache>
                <c:ptCount val="1"/>
                <c:pt idx="0">
                  <c:v>Total Sales</c:v>
                </c:pt>
              </c:strCache>
            </c:strRef>
          </c:tx>
          <c:spPr>
            <a:ln w="28575" cap="rnd">
              <a:noFill/>
              <a:round/>
            </a:ln>
            <a:effectLst/>
          </c:spPr>
          <c:marker>
            <c:symbol val="dash"/>
            <c:size val="8"/>
            <c:spPr>
              <a:solidFill>
                <a:schemeClr val="accent2"/>
              </a:solidFill>
              <a:ln w="19050">
                <a:solidFill>
                  <a:schemeClr val="accent2"/>
                </a:solidFill>
              </a:ln>
              <a:effectLst/>
            </c:spPr>
          </c:marker>
          <c:dLbls>
            <c:dLbl>
              <c:idx val="0"/>
              <c:dLblPos val="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7B02-EE4E-9A3B-75E02B781C6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and Employee Analysis'!$K$12:$K$15</c:f>
              <c:strCache>
                <c:ptCount val="4"/>
                <c:pt idx="0">
                  <c:v>North</c:v>
                </c:pt>
                <c:pt idx="1">
                  <c:v>South</c:v>
                </c:pt>
                <c:pt idx="2">
                  <c:v>East</c:v>
                </c:pt>
                <c:pt idx="3">
                  <c:v>West</c:v>
                </c:pt>
              </c:strCache>
            </c:strRef>
          </c:cat>
          <c:val>
            <c:numRef>
              <c:f>'Region and Employee Analysis'!$M$12:$M$15</c:f>
              <c:numCache>
                <c:formatCode>"$"#,##0.00</c:formatCode>
                <c:ptCount val="4"/>
                <c:pt idx="0">
                  <c:v>9316.8799999999992</c:v>
                </c:pt>
                <c:pt idx="1">
                  <c:v>4833.1399999999994</c:v>
                </c:pt>
                <c:pt idx="2">
                  <c:v>4748.3900000000003</c:v>
                </c:pt>
                <c:pt idx="3">
                  <c:v>2320.8100000000004</c:v>
                </c:pt>
              </c:numCache>
            </c:numRef>
          </c:val>
          <c:smooth val="0"/>
          <c:extLst>
            <c:ext xmlns:c16="http://schemas.microsoft.com/office/drawing/2014/chart" uri="{C3380CC4-5D6E-409C-BE32-E72D297353CC}">
              <c16:uniqueId val="{00000001-7B02-EE4E-9A3B-75E02B781C6D}"/>
            </c:ext>
          </c:extLst>
        </c:ser>
        <c:dLbls>
          <c:showLegendKey val="0"/>
          <c:showVal val="0"/>
          <c:showCatName val="0"/>
          <c:showSerName val="0"/>
          <c:showPercent val="0"/>
          <c:showBubbleSize val="0"/>
        </c:dLbls>
        <c:marker val="1"/>
        <c:smooth val="0"/>
        <c:axId val="1854573231"/>
        <c:axId val="1786219103"/>
      </c:lineChart>
      <c:catAx>
        <c:axId val="1854573231"/>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786219103"/>
        <c:crosses val="autoZero"/>
        <c:auto val="1"/>
        <c:lblAlgn val="ctr"/>
        <c:lblOffset val="100"/>
        <c:noMultiLvlLbl val="0"/>
      </c:catAx>
      <c:valAx>
        <c:axId val="1786219103"/>
        <c:scaling>
          <c:orientation val="minMax"/>
        </c:scaling>
        <c:delete val="1"/>
        <c:axPos val="l"/>
        <c:numFmt formatCode="General" sourceLinked="1"/>
        <c:majorTickMark val="none"/>
        <c:minorTickMark val="none"/>
        <c:tickLblPos val="nextTo"/>
        <c:crossAx val="185457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Total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Sales</a:t>
          </a:r>
        </a:p>
      </cx:txPr>
    </cx:title>
    <cx:plotArea>
      <cx:plotAreaRegion>
        <cx:series layoutId="clusteredColumn" uniqueId="{1A731EB4-61C5-8844-BF2A-577F90916DDF}">
          <cx:tx>
            <cx:txData>
              <cx:f>_xlchart.v1.4</cx:f>
              <cx:v>Total Sales</cx:v>
            </cx:txData>
          </cx:tx>
          <cx:dataId val="0"/>
          <cx:layoutPr>
            <cx:binning intervalClosed="r">
              <cx:binSize val="5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Total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Sales</a:t>
          </a:r>
        </a:p>
      </cx:txPr>
    </cx:title>
    <cx:plotArea>
      <cx:plotAreaRegion>
        <cx:series layoutId="boxWhisker" uniqueId="{CBD5C3B7-C589-FC41-BEF8-CEBFCD8F16C0}">
          <cx:tx>
            <cx:txData>
              <cx:f>_xlchart.v1.2</cx:f>
              <cx:v>Total Sales</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Unit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Unit Sales</a:t>
          </a:r>
        </a:p>
      </cx:txPr>
    </cx:title>
    <cx:plotArea>
      <cx:plotAreaRegion>
        <cx:series layoutId="clusteredColumn" uniqueId="{F9AE021D-88CF-3844-BD32-31CBDA2F63D6}">
          <cx:tx>
            <cx:txData>
              <cx:f>_xlchart.v1.6</cx:f>
              <cx:v>Unit Sales</cx:v>
            </cx:txData>
          </cx:tx>
          <cx:dataLabels/>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chart" Target="../charts/chart2.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88900</xdr:colOff>
      <xdr:row>5</xdr:row>
      <xdr:rowOff>190500</xdr:rowOff>
    </xdr:from>
    <xdr:to>
      <xdr:col>4</xdr:col>
      <xdr:colOff>609600</xdr:colOff>
      <xdr:row>10</xdr:row>
      <xdr:rowOff>177800</xdr:rowOff>
    </xdr:to>
    <xdr:sp macro="" textlink="">
      <xdr:nvSpPr>
        <xdr:cNvPr id="2" name="TextBox 1">
          <a:extLst>
            <a:ext uri="{FF2B5EF4-FFF2-40B4-BE49-F238E27FC236}">
              <a16:creationId xmlns:a16="http://schemas.microsoft.com/office/drawing/2014/main" id="{40A686E4-F214-2B12-8E39-0B2A1422C439}"/>
            </a:ext>
          </a:extLst>
        </xdr:cNvPr>
        <xdr:cNvSpPr txBox="1"/>
      </xdr:nvSpPr>
      <xdr:spPr>
        <a:xfrm>
          <a:off x="952500" y="596900"/>
          <a:ext cx="2641600" cy="1003300"/>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Start</a:t>
          </a:r>
        </a:p>
        <a:p>
          <a:r>
            <a:rPr lang="en-US" sz="1100"/>
            <a:t>- Data not</a:t>
          </a:r>
          <a:r>
            <a:rPr lang="en-US" sz="1100" baseline="0"/>
            <a:t> as table</a:t>
          </a:r>
        </a:p>
        <a:p>
          <a:r>
            <a:rPr lang="en-US" sz="1100" baseline="0"/>
            <a:t>- Create 'Total Sales' column (show autofill formula)</a:t>
          </a:r>
        </a:p>
        <a:p>
          <a:endParaRPr lang="en-US" sz="1100" baseline="0"/>
        </a:p>
      </xdr:txBody>
    </xdr:sp>
    <xdr:clientData/>
  </xdr:twoCellAnchor>
  <xdr:twoCellAnchor>
    <xdr:from>
      <xdr:col>12</xdr:col>
      <xdr:colOff>736600</xdr:colOff>
      <xdr:row>10</xdr:row>
      <xdr:rowOff>139700</xdr:rowOff>
    </xdr:from>
    <xdr:to>
      <xdr:col>19</xdr:col>
      <xdr:colOff>711200</xdr:colOff>
      <xdr:row>20</xdr:row>
      <xdr:rowOff>25400</xdr:rowOff>
    </xdr:to>
    <xdr:sp macro="" textlink="">
      <xdr:nvSpPr>
        <xdr:cNvPr id="4" name="TextBox 3">
          <a:extLst>
            <a:ext uri="{FF2B5EF4-FFF2-40B4-BE49-F238E27FC236}">
              <a16:creationId xmlns:a16="http://schemas.microsoft.com/office/drawing/2014/main" id="{E979F6B9-BE5D-1C6F-DD81-51429EB3B52E}"/>
            </a:ext>
          </a:extLst>
        </xdr:cNvPr>
        <xdr:cNvSpPr txBox="1"/>
      </xdr:nvSpPr>
      <xdr:spPr>
        <a:xfrm>
          <a:off x="10414000" y="1562100"/>
          <a:ext cx="5753100" cy="19177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A few different ways to select range and formulas demo</a:t>
          </a:r>
        </a:p>
        <a:p>
          <a:r>
            <a:rPr lang="en-US" sz="1100" baseline="0"/>
            <a:t>- Start with average formula (range = whole column (excel excludes header)</a:t>
          </a:r>
        </a:p>
        <a:p>
          <a:r>
            <a:rPr lang="en-US" sz="1100" baseline="0"/>
            <a:t>- Median (select just the numbers, perhaps have other stuff above)</a:t>
          </a:r>
        </a:p>
        <a:p>
          <a:r>
            <a:rPr lang="en-US" sz="1100" baseline="0"/>
            <a:t>---&gt; work smarter, not harder -&gt; copy formula so don't have to select range again</a:t>
          </a:r>
        </a:p>
        <a:p>
          <a:r>
            <a:rPr lang="en-US" sz="1100" baseline="0"/>
            <a:t>--&gt; point out relative vs absolute reference, change to absolute with F4</a:t>
          </a:r>
        </a:p>
        <a:p>
          <a:r>
            <a:rPr lang="en-US" sz="1100" baseline="0"/>
            <a:t>- then copy to min and max, change formulas, bring up help menu for one of them</a:t>
          </a:r>
        </a:p>
        <a:p>
          <a:r>
            <a:rPr lang="en-US" sz="1100" baseline="0"/>
            <a:t>- Range</a:t>
          </a:r>
        </a:p>
        <a:p>
          <a:r>
            <a:rPr lang="en-US" sz="1100" baseline="0"/>
            <a:t>- Standard deviation -&gt; show searching stats formulas and then formula builder and want .S version</a:t>
          </a:r>
        </a:p>
        <a:p>
          <a:r>
            <a:rPr lang="en-US" sz="1100" baseline="0"/>
            <a:t>- Interept numbers</a:t>
          </a:r>
        </a:p>
        <a:p>
          <a:endParaRPr lang="en-US" sz="1100"/>
        </a:p>
        <a:p>
          <a:endParaRPr lang="en-US" sz="1100"/>
        </a:p>
      </xdr:txBody>
    </xdr:sp>
    <xdr:clientData/>
  </xdr:twoCellAnchor>
  <xdr:twoCellAnchor>
    <xdr:from>
      <xdr:col>9</xdr:col>
      <xdr:colOff>685800</xdr:colOff>
      <xdr:row>7</xdr:row>
      <xdr:rowOff>76200</xdr:rowOff>
    </xdr:from>
    <xdr:to>
      <xdr:col>12</xdr:col>
      <xdr:colOff>190500</xdr:colOff>
      <xdr:row>10</xdr:row>
      <xdr:rowOff>0</xdr:rowOff>
    </xdr:to>
    <xdr:sp macro="" textlink="">
      <xdr:nvSpPr>
        <xdr:cNvPr id="5" name="TextBox 4">
          <a:extLst>
            <a:ext uri="{FF2B5EF4-FFF2-40B4-BE49-F238E27FC236}">
              <a16:creationId xmlns:a16="http://schemas.microsoft.com/office/drawing/2014/main" id="{60065E42-A3E8-9F48-99DC-1FA5E7E5FA70}"/>
            </a:ext>
          </a:extLst>
        </xdr:cNvPr>
        <xdr:cNvSpPr txBox="1"/>
      </xdr:nvSpPr>
      <xdr:spPr>
        <a:xfrm>
          <a:off x="7886700" y="889000"/>
          <a:ext cx="1981200" cy="5334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Create</a:t>
          </a:r>
          <a:r>
            <a:rPr lang="en-US" sz="1100" b="1" i="0" u="none" baseline="0"/>
            <a:t> </a:t>
          </a:r>
          <a:r>
            <a:rPr lang="en-US" sz="1100" b="1" i="0" u="sng" baseline="0"/>
            <a:t>Summary Statistics Table</a:t>
          </a:r>
          <a:r>
            <a:rPr lang="en-US" sz="1100" b="1" i="0" u="none" baseline="0"/>
            <a:t> for 'Total Sales' data.</a:t>
          </a:r>
        </a:p>
        <a:p>
          <a:endParaRPr lang="en-US" sz="1100" baseline="0"/>
        </a:p>
      </xdr:txBody>
    </xdr:sp>
    <xdr:clientData/>
  </xdr:twoCellAnchor>
  <xdr:twoCellAnchor>
    <xdr:from>
      <xdr:col>10</xdr:col>
      <xdr:colOff>57151</xdr:colOff>
      <xdr:row>29</xdr:row>
      <xdr:rowOff>137583</xdr:rowOff>
    </xdr:from>
    <xdr:to>
      <xdr:col>18</xdr:col>
      <xdr:colOff>169334</xdr:colOff>
      <xdr:row>43</xdr:row>
      <xdr:rowOff>35983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5578319-2F9F-E3C3-31E2-05BC7045C0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09051" y="6068483"/>
              <a:ext cx="671618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728134</xdr:colOff>
      <xdr:row>23</xdr:row>
      <xdr:rowOff>71967</xdr:rowOff>
    </xdr:from>
    <xdr:to>
      <xdr:col>12</xdr:col>
      <xdr:colOff>317501</xdr:colOff>
      <xdr:row>26</xdr:row>
      <xdr:rowOff>186267</xdr:rowOff>
    </xdr:to>
    <xdr:sp macro="" textlink="">
      <xdr:nvSpPr>
        <xdr:cNvPr id="7" name="TextBox 6">
          <a:extLst>
            <a:ext uri="{FF2B5EF4-FFF2-40B4-BE49-F238E27FC236}">
              <a16:creationId xmlns:a16="http://schemas.microsoft.com/office/drawing/2014/main" id="{BB2DB912-B28B-024E-B25E-70DE28A79CB2}"/>
            </a:ext>
          </a:extLst>
        </xdr:cNvPr>
        <xdr:cNvSpPr txBox="1"/>
      </xdr:nvSpPr>
      <xdr:spPr>
        <a:xfrm>
          <a:off x="7941734" y="4135967"/>
          <a:ext cx="2078567" cy="7239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Visualize the distribution of </a:t>
          </a:r>
          <a:r>
            <a:rPr lang="en-US" sz="1100" b="1" i="0" u="none" baseline="0"/>
            <a:t> 'Total Sales' with a </a:t>
          </a:r>
          <a:r>
            <a:rPr lang="en-US" sz="1100" b="1" i="0" u="sng" baseline="0"/>
            <a:t>Histogram</a:t>
          </a:r>
          <a:r>
            <a:rPr lang="en-US" sz="1100" b="1" i="0" u="none" baseline="0"/>
            <a:t> and a </a:t>
          </a:r>
          <a:r>
            <a:rPr lang="en-US" sz="1100" b="1" i="0" u="sng" baseline="0"/>
            <a:t>Boxplot.</a:t>
          </a:r>
        </a:p>
        <a:p>
          <a:endParaRPr lang="en-US" sz="1100" baseline="0"/>
        </a:p>
      </xdr:txBody>
    </xdr:sp>
    <xdr:clientData/>
  </xdr:twoCellAnchor>
  <xdr:twoCellAnchor>
    <xdr:from>
      <xdr:col>13</xdr:col>
      <xdr:colOff>279400</xdr:colOff>
      <xdr:row>22</xdr:row>
      <xdr:rowOff>88900</xdr:rowOff>
    </xdr:from>
    <xdr:to>
      <xdr:col>20</xdr:col>
      <xdr:colOff>254000</xdr:colOff>
      <xdr:row>27</xdr:row>
      <xdr:rowOff>190500</xdr:rowOff>
    </xdr:to>
    <xdr:sp macro="" textlink="">
      <xdr:nvSpPr>
        <xdr:cNvPr id="8" name="TextBox 7">
          <a:extLst>
            <a:ext uri="{FF2B5EF4-FFF2-40B4-BE49-F238E27FC236}">
              <a16:creationId xmlns:a16="http://schemas.microsoft.com/office/drawing/2014/main" id="{9E8E919D-532A-DB41-8D3F-034913429315}"/>
            </a:ext>
          </a:extLst>
        </xdr:cNvPr>
        <xdr:cNvSpPr txBox="1"/>
      </xdr:nvSpPr>
      <xdr:spPr>
        <a:xfrm>
          <a:off x="10896600" y="3949700"/>
          <a:ext cx="5842000" cy="1117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Visualize numeric distribution demo</a:t>
          </a:r>
        </a:p>
        <a:p>
          <a:r>
            <a:rPr lang="en-US" sz="1100" baseline="0"/>
            <a:t>- Insert histogram, change title, expand to see x axis labels, change bin width to $50 (try a few numbers to show how choice affects plot a lot), chart design tab to add vertical axis "count" label</a:t>
          </a:r>
        </a:p>
        <a:p>
          <a:r>
            <a:rPr lang="en-US" sz="1100" baseline="0"/>
            <a:t>- Insert boxplot, can't make horizontal, point out mean, change color, remove horizontal axis label</a:t>
          </a:r>
        </a:p>
        <a:p>
          <a:r>
            <a:rPr lang="en-US" sz="1100" baseline="0"/>
            <a:t>- Interpret both plots (shape, mode, etc.)</a:t>
          </a:r>
        </a:p>
      </xdr:txBody>
    </xdr:sp>
    <xdr:clientData/>
  </xdr:twoCellAnchor>
  <xdr:twoCellAnchor>
    <xdr:from>
      <xdr:col>18</xdr:col>
      <xdr:colOff>791634</xdr:colOff>
      <xdr:row>28</xdr:row>
      <xdr:rowOff>131233</xdr:rowOff>
    </xdr:from>
    <xdr:to>
      <xdr:col>24</xdr:col>
      <xdr:colOff>423334</xdr:colOff>
      <xdr:row>42</xdr:row>
      <xdr:rowOff>29633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6843E1A-EE7B-A8CE-178D-FA9BC13513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247534" y="5858933"/>
              <a:ext cx="45847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154517</xdr:colOff>
      <xdr:row>51</xdr:row>
      <xdr:rowOff>146957</xdr:rowOff>
    </xdr:from>
    <xdr:to>
      <xdr:col>18</xdr:col>
      <xdr:colOff>520700</xdr:colOff>
      <xdr:row>65</xdr:row>
      <xdr:rowOff>140607</xdr:rowOff>
    </xdr:to>
    <xdr:graphicFrame macro="">
      <xdr:nvGraphicFramePr>
        <xdr:cNvPr id="10" name="Chart 9">
          <a:extLst>
            <a:ext uri="{FF2B5EF4-FFF2-40B4-BE49-F238E27FC236}">
              <a16:creationId xmlns:a16="http://schemas.microsoft.com/office/drawing/2014/main" id="{FCBC1DAD-6EDC-CE70-6754-21AC05758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33867</xdr:colOff>
      <xdr:row>46</xdr:row>
      <xdr:rowOff>186267</xdr:rowOff>
    </xdr:from>
    <xdr:to>
      <xdr:col>12</xdr:col>
      <xdr:colOff>452967</xdr:colOff>
      <xdr:row>49</xdr:row>
      <xdr:rowOff>84667</xdr:rowOff>
    </xdr:to>
    <xdr:sp macro="" textlink="">
      <xdr:nvSpPr>
        <xdr:cNvPr id="11" name="TextBox 10">
          <a:extLst>
            <a:ext uri="{FF2B5EF4-FFF2-40B4-BE49-F238E27FC236}">
              <a16:creationId xmlns:a16="http://schemas.microsoft.com/office/drawing/2014/main" id="{F9A3FC27-C33C-474E-B044-9426576DBFFB}"/>
            </a:ext>
          </a:extLst>
        </xdr:cNvPr>
        <xdr:cNvSpPr txBox="1"/>
      </xdr:nvSpPr>
      <xdr:spPr>
        <a:xfrm>
          <a:off x="8077200" y="8923867"/>
          <a:ext cx="2078567" cy="5080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Create</a:t>
          </a:r>
          <a:r>
            <a:rPr lang="en-US" sz="1100" b="1" i="0" u="none" baseline="0"/>
            <a:t> a </a:t>
          </a:r>
          <a:r>
            <a:rPr lang="en-US" sz="1100" b="1" i="0" u="sng" baseline="0"/>
            <a:t>Time Series Plot </a:t>
          </a:r>
          <a:r>
            <a:rPr lang="en-US" sz="1100" b="1" i="0" u="none" baseline="0"/>
            <a:t>(line plot over time) for 'Total Sales'.</a:t>
          </a:r>
          <a:endParaRPr lang="en-US" sz="1100" b="1" i="0" u="sng" baseline="0"/>
        </a:p>
        <a:p>
          <a:endParaRPr lang="en-US" sz="1100" baseline="0"/>
        </a:p>
      </xdr:txBody>
    </xdr:sp>
    <xdr:clientData/>
  </xdr:twoCellAnchor>
  <xdr:twoCellAnchor>
    <xdr:from>
      <xdr:col>12</xdr:col>
      <xdr:colOff>702733</xdr:colOff>
      <xdr:row>44</xdr:row>
      <xdr:rowOff>0</xdr:rowOff>
    </xdr:from>
    <xdr:to>
      <xdr:col>19</xdr:col>
      <xdr:colOff>677334</xdr:colOff>
      <xdr:row>49</xdr:row>
      <xdr:rowOff>101600</xdr:rowOff>
    </xdr:to>
    <xdr:sp macro="" textlink="">
      <xdr:nvSpPr>
        <xdr:cNvPr id="12" name="TextBox 11">
          <a:extLst>
            <a:ext uri="{FF2B5EF4-FFF2-40B4-BE49-F238E27FC236}">
              <a16:creationId xmlns:a16="http://schemas.microsoft.com/office/drawing/2014/main" id="{191B1A9A-4CD6-074F-915A-4D55906A3C91}"/>
            </a:ext>
          </a:extLst>
        </xdr:cNvPr>
        <xdr:cNvSpPr txBox="1"/>
      </xdr:nvSpPr>
      <xdr:spPr>
        <a:xfrm>
          <a:off x="10405533" y="8331200"/>
          <a:ext cx="5782734" cy="1117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Create time series plot demo</a:t>
          </a:r>
        </a:p>
        <a:p>
          <a:r>
            <a:rPr lang="en-US" sz="1100" baseline="0"/>
            <a:t>- Show how to highlight two non adjacent columns, insert line plot</a:t>
          </a:r>
        </a:p>
        <a:p>
          <a:r>
            <a:rPr lang="en-US" sz="1100" baseline="0"/>
            <a:t>- Show how to change line format (format data series), then show chart design and fancy formats (mention less is more)</a:t>
          </a:r>
        </a:p>
        <a:p>
          <a:r>
            <a:rPr lang="en-US" sz="1100" baseline="0"/>
            <a:t>- Suppose goal of this plot was to see trend (not interested in specific numbers (not that level of detail), so remove data labels)</a:t>
          </a:r>
        </a:p>
      </xdr:txBody>
    </xdr:sp>
    <xdr:clientData/>
  </xdr:twoCellAnchor>
  <xdr:twoCellAnchor>
    <xdr:from>
      <xdr:col>10</xdr:col>
      <xdr:colOff>153274</xdr:colOff>
      <xdr:row>67</xdr:row>
      <xdr:rowOff>98535</xdr:rowOff>
    </xdr:from>
    <xdr:to>
      <xdr:col>21</xdr:col>
      <xdr:colOff>656895</xdr:colOff>
      <xdr:row>76</xdr:row>
      <xdr:rowOff>1</xdr:rowOff>
    </xdr:to>
    <xdr:sp macro="" textlink="">
      <xdr:nvSpPr>
        <xdr:cNvPr id="14" name="TextBox 13">
          <a:extLst>
            <a:ext uri="{FF2B5EF4-FFF2-40B4-BE49-F238E27FC236}">
              <a16:creationId xmlns:a16="http://schemas.microsoft.com/office/drawing/2014/main" id="{774A3E51-35CA-214A-AD0A-CDB5F5E15791}"/>
            </a:ext>
          </a:extLst>
        </xdr:cNvPr>
        <xdr:cNvSpPr txBox="1"/>
      </xdr:nvSpPr>
      <xdr:spPr>
        <a:xfrm>
          <a:off x="8178360" y="13411638"/>
          <a:ext cx="9535949" cy="1773622"/>
        </a:xfrm>
        <a:prstGeom prst="rect">
          <a:avLst/>
        </a:prstGeom>
        <a:solidFill>
          <a:schemeClr val="accent2">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baseline="0">
              <a:solidFill>
                <a:srgbClr val="C00000"/>
              </a:solidFill>
            </a:rPr>
            <a:t>Exercise</a:t>
          </a:r>
        </a:p>
        <a:p>
          <a:endParaRPr lang="en-US" sz="1100" b="1" i="0" u="sng" baseline="0">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baseline="0">
              <a:solidFill>
                <a:srgbClr val="C00000"/>
              </a:solidFill>
            </a:rPr>
            <a:t>a) </a:t>
          </a:r>
          <a:r>
            <a:rPr lang="en-US" sz="1100" b="1" i="0" u="none">
              <a:solidFill>
                <a:srgbClr val="C00000"/>
              </a:solidFill>
            </a:rPr>
            <a:t>Create</a:t>
          </a:r>
          <a:r>
            <a:rPr lang="en-US" sz="1100" b="1" i="0" u="none" baseline="0">
              <a:solidFill>
                <a:srgbClr val="C00000"/>
              </a:solidFill>
            </a:rPr>
            <a:t> </a:t>
          </a:r>
          <a:r>
            <a:rPr lang="en-US" sz="1100" b="1" i="0" u="sng" baseline="0">
              <a:solidFill>
                <a:srgbClr val="C00000"/>
              </a:solidFill>
            </a:rPr>
            <a:t>Summary Statistics Table</a:t>
          </a:r>
          <a:r>
            <a:rPr lang="en-US" sz="1100" b="1" i="0" u="none" baseline="0">
              <a:solidFill>
                <a:srgbClr val="C00000"/>
              </a:solidFill>
            </a:rPr>
            <a:t> for 'Unit Sales' data. What do these tell us about the distribution of 'Unit Sales'?</a:t>
          </a:r>
        </a:p>
        <a:p>
          <a:endParaRPr lang="en-US" sz="1100" b="1" i="0" u="none" baseline="0">
            <a:solidFill>
              <a:srgbClr val="C00000"/>
            </a:solidFill>
          </a:endParaRPr>
        </a:p>
        <a:p>
          <a:r>
            <a:rPr lang="en-US" sz="1100" b="1" i="0" u="none" baseline="0">
              <a:solidFill>
                <a:srgbClr val="C00000"/>
              </a:solidFill>
            </a:rPr>
            <a:t>b) Create a </a:t>
          </a:r>
          <a:r>
            <a:rPr lang="en-US" sz="1100" b="1" i="0" u="sng" baseline="0">
              <a:solidFill>
                <a:srgbClr val="C00000"/>
              </a:solidFill>
            </a:rPr>
            <a:t>HIstogram</a:t>
          </a:r>
          <a:r>
            <a:rPr lang="en-US" sz="1100" b="1" i="0" u="none" baseline="0">
              <a:solidFill>
                <a:srgbClr val="C00000"/>
              </a:solidFill>
            </a:rPr>
            <a:t> for 'Unit Sales' that has 5 bins (try a few different numbers to see how the shape changes) and data labels. Be sure to give the plot a title. What does this tell us about the distribution of 'Unit Sales'?</a:t>
          </a:r>
        </a:p>
        <a:p>
          <a:endParaRPr lang="en-US" sz="1100" b="1" i="0" u="none" baseline="0">
            <a:solidFill>
              <a:srgbClr val="C00000"/>
            </a:solidFill>
          </a:endParaRPr>
        </a:p>
        <a:p>
          <a:r>
            <a:rPr lang="en-US" sz="1100" b="1" i="0" u="none" baseline="0">
              <a:solidFill>
                <a:srgbClr val="C00000"/>
              </a:solidFill>
            </a:rPr>
            <a:t>c) Create a </a:t>
          </a:r>
          <a:r>
            <a:rPr lang="en-US" sz="1100" b="1" i="0" u="sng" baseline="0">
              <a:solidFill>
                <a:srgbClr val="C00000"/>
              </a:solidFill>
            </a:rPr>
            <a:t>Time Series Plot</a:t>
          </a:r>
          <a:r>
            <a:rPr lang="en-US" sz="1100" b="1" i="0" u="none" baseline="0">
              <a:solidFill>
                <a:srgbClr val="C00000"/>
              </a:solidFill>
            </a:rPr>
            <a:t> for 'Unit Sales'. This time inlcude dots for each point (markers) and also try a few Quick Layouts. Decide if the markers or additional features from the Quick Layout should be kept based on whether or not they add "value" to the plot. Does the trend match what the 'Total Sales' plot tells us?</a:t>
          </a:r>
          <a:endParaRPr lang="en-US" sz="1100" u="sng" baseline="0">
            <a:solidFill>
              <a:srgbClr val="C00000"/>
            </a:solidFill>
          </a:endParaRPr>
        </a:p>
      </xdr:txBody>
    </xdr:sp>
    <xdr:clientData/>
  </xdr:twoCellAnchor>
  <xdr:twoCellAnchor>
    <xdr:from>
      <xdr:col>12</xdr:col>
      <xdr:colOff>571499</xdr:colOff>
      <xdr:row>77</xdr:row>
      <xdr:rowOff>177581</xdr:rowOff>
    </xdr:from>
    <xdr:to>
      <xdr:col>19</xdr:col>
      <xdr:colOff>405087</xdr:colOff>
      <xdr:row>91</xdr:row>
      <xdr:rowOff>8540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845F53EC-7169-D364-7BF2-4BE70EB754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074399" y="15862081"/>
              <a:ext cx="5612088" cy="2675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13138</xdr:colOff>
      <xdr:row>77</xdr:row>
      <xdr:rowOff>177582</xdr:rowOff>
    </xdr:from>
    <xdr:to>
      <xdr:col>25</xdr:col>
      <xdr:colOff>479534</xdr:colOff>
      <xdr:row>91</xdr:row>
      <xdr:rowOff>8541</xdr:rowOff>
    </xdr:to>
    <xdr:graphicFrame macro="">
      <xdr:nvGraphicFramePr>
        <xdr:cNvPr id="17" name="Chart 16">
          <a:extLst>
            <a:ext uri="{FF2B5EF4-FFF2-40B4-BE49-F238E27FC236}">
              <a16:creationId xmlns:a16="http://schemas.microsoft.com/office/drawing/2014/main" id="{15874332-3A9F-752D-F93B-9A364011C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561371</xdr:colOff>
      <xdr:row>23</xdr:row>
      <xdr:rowOff>145454</xdr:rowOff>
    </xdr:from>
    <xdr:to>
      <xdr:col>7</xdr:col>
      <xdr:colOff>371060</xdr:colOff>
      <xdr:row>30</xdr:row>
      <xdr:rowOff>18222</xdr:rowOff>
    </xdr:to>
    <xdr:sp macro="" textlink="">
      <xdr:nvSpPr>
        <xdr:cNvPr id="2" name="TextBox 1">
          <a:extLst>
            <a:ext uri="{FF2B5EF4-FFF2-40B4-BE49-F238E27FC236}">
              <a16:creationId xmlns:a16="http://schemas.microsoft.com/office/drawing/2014/main" id="{E4C16FD2-0720-704B-82A2-1BCBD0957542}"/>
            </a:ext>
          </a:extLst>
        </xdr:cNvPr>
        <xdr:cNvSpPr txBox="1"/>
      </xdr:nvSpPr>
      <xdr:spPr>
        <a:xfrm>
          <a:off x="1463071" y="4209454"/>
          <a:ext cx="4584889" cy="1295168"/>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Convert to table, slicer and totals row demo</a:t>
          </a:r>
          <a:endParaRPr lang="en-US" sz="1100" u="sng"/>
        </a:p>
        <a:p>
          <a:r>
            <a:rPr lang="en-US" sz="1100"/>
            <a:t>- Convert</a:t>
          </a:r>
          <a:r>
            <a:rPr lang="en-US" sz="1100" baseline="0"/>
            <a:t> to table to show one benefit, slicer</a:t>
          </a:r>
        </a:p>
        <a:p>
          <a:r>
            <a:rPr lang="en-US" sz="1100" baseline="0"/>
            <a:t>- Create region slicer, demo, then add employee slicer and demo both</a:t>
          </a:r>
        </a:p>
        <a:p>
          <a:r>
            <a:rPr lang="en-US" sz="1100" baseline="0"/>
            <a:t>- Create total row, show sum of total sales and count of unit sales (mention aggregated data), then convert to sum</a:t>
          </a:r>
        </a:p>
        <a:p>
          <a:r>
            <a:rPr lang="en-US" sz="1100" baseline="0"/>
            <a:t>- now ready to to create region breakdown for ourselves</a:t>
          </a:r>
        </a:p>
        <a:p>
          <a:endParaRPr lang="en-US" sz="1100" baseline="0"/>
        </a:p>
        <a:p>
          <a:endParaRPr lang="en-US" sz="1100" baseline="0"/>
        </a:p>
        <a:p>
          <a:endParaRPr lang="en-US" sz="1100" baseline="0"/>
        </a:p>
      </xdr:txBody>
    </xdr:sp>
    <xdr:clientData/>
  </xdr:twoCellAnchor>
  <xdr:twoCellAnchor>
    <xdr:from>
      <xdr:col>2</xdr:col>
      <xdr:colOff>572603</xdr:colOff>
      <xdr:row>13</xdr:row>
      <xdr:rowOff>25950</xdr:rowOff>
    </xdr:from>
    <xdr:to>
      <xdr:col>7</xdr:col>
      <xdr:colOff>320812</xdr:colOff>
      <xdr:row>21</xdr:row>
      <xdr:rowOff>94422</xdr:rowOff>
    </xdr:to>
    <xdr:sp macro="" textlink="">
      <xdr:nvSpPr>
        <xdr:cNvPr id="4" name="TextBox 3">
          <a:extLst>
            <a:ext uri="{FF2B5EF4-FFF2-40B4-BE49-F238E27FC236}">
              <a16:creationId xmlns:a16="http://schemas.microsoft.com/office/drawing/2014/main" id="{9959CFCC-449E-0742-ADAB-B837D46F2E50}"/>
            </a:ext>
          </a:extLst>
        </xdr:cNvPr>
        <xdr:cNvSpPr txBox="1"/>
      </xdr:nvSpPr>
      <xdr:spPr>
        <a:xfrm>
          <a:off x="1474303" y="2057950"/>
          <a:ext cx="4523409" cy="1694072"/>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Filter, sort and subtotal demo summary demo</a:t>
          </a:r>
          <a:endParaRPr lang="en-US" sz="1100" u="sng"/>
        </a:p>
        <a:p>
          <a:r>
            <a:rPr lang="en-US" sz="1100"/>
            <a:t>- Filter on North region, then another region, mention</a:t>
          </a:r>
          <a:r>
            <a:rPr lang="en-US" sz="1100" baseline="0"/>
            <a:t> want to get subtotals but</a:t>
          </a:r>
          <a:r>
            <a:rPr lang="en-US" sz="1100"/>
            <a:t>,</a:t>
          </a:r>
          <a:r>
            <a:rPr lang="en-US" sz="1100" baseline="0"/>
            <a:t> need to sort data first</a:t>
          </a:r>
        </a:p>
        <a:p>
          <a:r>
            <a:rPr lang="en-US" sz="1100" baseline="0"/>
            <a:t>- Custom sort by region, Employee and then Date</a:t>
          </a:r>
          <a:endParaRPr lang="en-US" sz="1100"/>
        </a:p>
        <a:p>
          <a:r>
            <a:rPr lang="en-US" sz="1100"/>
            <a:t>- Quickly check with subtotals</a:t>
          </a:r>
          <a:r>
            <a:rPr lang="en-US" sz="1100" baseline="0"/>
            <a:t> for SUM of total sales and unit sales</a:t>
          </a:r>
        </a:p>
        <a:p>
          <a:r>
            <a:rPr lang="en-US" sz="1100" baseline="0"/>
            <a:t>- Subtotal, show levels, then how to create region breakdown for ourselves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Sort by date ascending to get back to how it was (mention can't be undone, get back to random order)</a:t>
          </a:r>
        </a:p>
        <a:p>
          <a:endParaRPr lang="en-US" sz="1100" baseline="0"/>
        </a:p>
      </xdr:txBody>
    </xdr:sp>
    <xdr:clientData/>
  </xdr:twoCellAnchor>
  <xdr:twoCellAnchor>
    <xdr:from>
      <xdr:col>9</xdr:col>
      <xdr:colOff>822187</xdr:colOff>
      <xdr:row>5</xdr:row>
      <xdr:rowOff>191052</xdr:rowOff>
    </xdr:from>
    <xdr:to>
      <xdr:col>13</xdr:col>
      <xdr:colOff>12700</xdr:colOff>
      <xdr:row>8</xdr:row>
      <xdr:rowOff>135835</xdr:rowOff>
    </xdr:to>
    <xdr:sp macro="" textlink="">
      <xdr:nvSpPr>
        <xdr:cNvPr id="9" name="TextBox 8">
          <a:extLst>
            <a:ext uri="{FF2B5EF4-FFF2-40B4-BE49-F238E27FC236}">
              <a16:creationId xmlns:a16="http://schemas.microsoft.com/office/drawing/2014/main" id="{CBC215BE-B4EF-994C-B45B-5B966D654355}"/>
            </a:ext>
          </a:extLst>
        </xdr:cNvPr>
        <xdr:cNvSpPr txBox="1"/>
      </xdr:nvSpPr>
      <xdr:spPr>
        <a:xfrm>
          <a:off x="8251687" y="597452"/>
          <a:ext cx="2492513" cy="554383"/>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Summarize</a:t>
          </a:r>
          <a:r>
            <a:rPr lang="en-US" sz="1100" b="1" i="0" u="none" baseline="0"/>
            <a:t> 'Unit Sales' and 'Total Sales' by 'Customer Region' in a </a:t>
          </a:r>
          <a:r>
            <a:rPr lang="en-US" sz="1100" b="1" i="0" u="sng" baseline="0"/>
            <a:t>Table</a:t>
          </a:r>
          <a:r>
            <a:rPr lang="en-US" sz="1100" b="1" i="0" u="none" baseline="0"/>
            <a:t>.</a:t>
          </a:r>
        </a:p>
        <a:p>
          <a:endParaRPr lang="en-US" sz="1100" baseline="0"/>
        </a:p>
      </xdr:txBody>
    </xdr:sp>
    <xdr:clientData/>
  </xdr:twoCellAnchor>
  <xdr:twoCellAnchor>
    <xdr:from>
      <xdr:col>13</xdr:col>
      <xdr:colOff>549965</xdr:colOff>
      <xdr:row>5</xdr:row>
      <xdr:rowOff>19878</xdr:rowOff>
    </xdr:from>
    <xdr:to>
      <xdr:col>19</xdr:col>
      <xdr:colOff>11043</xdr:colOff>
      <xdr:row>12</xdr:row>
      <xdr:rowOff>132521</xdr:rowOff>
    </xdr:to>
    <xdr:sp macro="" textlink="">
      <xdr:nvSpPr>
        <xdr:cNvPr id="10" name="TextBox 9">
          <a:extLst>
            <a:ext uri="{FF2B5EF4-FFF2-40B4-BE49-F238E27FC236}">
              <a16:creationId xmlns:a16="http://schemas.microsoft.com/office/drawing/2014/main" id="{A9F4242C-5A69-FD4B-8ECE-95DDF53A4548}"/>
            </a:ext>
          </a:extLst>
        </xdr:cNvPr>
        <xdr:cNvSpPr txBox="1"/>
      </xdr:nvSpPr>
      <xdr:spPr>
        <a:xfrm>
          <a:off x="11295269" y="417443"/>
          <a:ext cx="4430644" cy="1504121"/>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Regional summary demo</a:t>
          </a:r>
          <a:endParaRPr lang="en-US" sz="1100" u="sng"/>
        </a:p>
        <a:p>
          <a:r>
            <a:rPr lang="en-US" sz="1100" baseline="0"/>
            <a:t>- Walk through SUMIF(where to check, what to check, what to add)</a:t>
          </a:r>
        </a:p>
        <a:p>
          <a:r>
            <a:rPr lang="en-US" sz="1100" baseline="0"/>
            <a:t>- Mention another benefit of tables is structured references (easier to read formulas)</a:t>
          </a:r>
        </a:p>
        <a:p>
          <a:r>
            <a:rPr lang="en-US" sz="1100" baseline="0"/>
            <a:t>- Copy formula to total sales but before make absolute ref (imagine how going to copy across and down), then copy and change to total sales and drag down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Then confirm correct ranges, change number type of sales</a:t>
          </a:r>
        </a:p>
      </xdr:txBody>
    </xdr:sp>
    <xdr:clientData/>
  </xdr:twoCellAnchor>
  <xdr:twoCellAnchor>
    <xdr:from>
      <xdr:col>9</xdr:col>
      <xdr:colOff>785743</xdr:colOff>
      <xdr:row>20</xdr:row>
      <xdr:rowOff>98838</xdr:rowOff>
    </xdr:from>
    <xdr:to>
      <xdr:col>15</xdr:col>
      <xdr:colOff>388178</xdr:colOff>
      <xdr:row>34</xdr:row>
      <xdr:rowOff>59082</xdr:rowOff>
    </xdr:to>
    <xdr:graphicFrame macro="">
      <xdr:nvGraphicFramePr>
        <xdr:cNvPr id="12" name="Chart 11">
          <a:extLst>
            <a:ext uri="{FF2B5EF4-FFF2-40B4-BE49-F238E27FC236}">
              <a16:creationId xmlns:a16="http://schemas.microsoft.com/office/drawing/2014/main" id="{22964571-0BD6-0688-EAE6-EA1432972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332960</xdr:colOff>
      <xdr:row>27</xdr:row>
      <xdr:rowOff>109233</xdr:rowOff>
    </xdr:from>
    <xdr:to>
      <xdr:col>32</xdr:col>
      <xdr:colOff>470776</xdr:colOff>
      <xdr:row>58</xdr:row>
      <xdr:rowOff>164224</xdr:rowOff>
    </xdr:to>
    <xdr:sp macro="" textlink="">
      <xdr:nvSpPr>
        <xdr:cNvPr id="13" name="TextBox 12">
          <a:extLst>
            <a:ext uri="{FF2B5EF4-FFF2-40B4-BE49-F238E27FC236}">
              <a16:creationId xmlns:a16="http://schemas.microsoft.com/office/drawing/2014/main" id="{3CC05E33-E77F-6245-A508-C785939D7A85}"/>
            </a:ext>
          </a:extLst>
        </xdr:cNvPr>
        <xdr:cNvSpPr txBox="1"/>
      </xdr:nvSpPr>
      <xdr:spPr>
        <a:xfrm>
          <a:off x="19251581" y="5101647"/>
          <a:ext cx="7527902" cy="6503525"/>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Plotting multiple variables together</a:t>
          </a:r>
          <a:endParaRPr lang="en-US" sz="1100" u="sng"/>
        </a:p>
        <a:p>
          <a:r>
            <a:rPr lang="en-US" sz="1100" baseline="0"/>
            <a:t>- Mention could do same plot for total sales (although bar graphs should primarily be reserved for count data; maybe boss wants them together, how can we give a concise plot that makes as much sense as possible, even if its not THE BEST way to show data)</a:t>
          </a:r>
        </a:p>
        <a:p>
          <a:r>
            <a:rPr lang="en-US" sz="1100" baseline="0"/>
            <a:t>- Insert side-by-side bar chart, interpret, then switch row column to compare same variable (sales to sales) across regions)</a:t>
          </a:r>
        </a:p>
        <a:p>
          <a:r>
            <a:rPr lang="en-US" sz="1100" baseline="0"/>
            <a:t>- BUT these are on SAME scale for different units, misleading (although we could figure it out); what small changes can we make to make plot more clear?? Can try a few quick layouts (go back to 3)</a:t>
          </a:r>
        </a:p>
        <a:p>
          <a:r>
            <a:rPr lang="en-US" sz="1100" baseline="0"/>
            <a:t>- Make copy of graph and make the following changes (with explanation); Now going to show lots of different features of editing plots</a:t>
          </a:r>
        </a:p>
        <a:p>
          <a:r>
            <a:rPr lang="en-US" sz="1100" baseline="0"/>
            <a:t>-&gt; For end goal as we will see, need to switch row column</a:t>
          </a:r>
        </a:p>
        <a:p>
          <a:endParaRPr lang="en-US" sz="1100" baseline="0"/>
        </a:p>
        <a:p>
          <a:r>
            <a:rPr lang="en-US" sz="1100" baseline="0"/>
            <a:t>Remove unnecessary and add data labels</a:t>
          </a:r>
        </a:p>
        <a:p>
          <a:r>
            <a:rPr lang="en-US" sz="1100" baseline="0"/>
            <a:t>-&gt; Horizontal gridlines are implying same units, remove them and axes</a:t>
          </a:r>
        </a:p>
        <a:p>
          <a:r>
            <a:rPr lang="en-US" sz="1100" baseline="0"/>
            <a:t>-&gt; Add data labels (outside end), if click on one series just adds it for that. If from 'add chart element' iit adds both</a:t>
          </a:r>
        </a:p>
        <a:p>
          <a:endParaRPr lang="en-US" sz="1100" baseline="0"/>
        </a:p>
        <a:p>
          <a:r>
            <a:rPr lang="en-US" sz="1100" baseline="0"/>
            <a:t>Change chart type and customize new series</a:t>
          </a:r>
        </a:p>
        <a:p>
          <a:r>
            <a:rPr lang="en-US" sz="1100" baseline="0"/>
            <a:t>-&gt; Change chart type of sales to make line, using a different visual feature (not bars) to display this info</a:t>
          </a:r>
        </a:p>
        <a:p>
          <a:r>
            <a:rPr lang="en-US" sz="1100" baseline="0"/>
            <a:t>-&gt; Line implies connected, so just want to show markers</a:t>
          </a:r>
        </a:p>
        <a:p>
          <a:r>
            <a:rPr lang="en-US" sz="1100" baseline="0"/>
            <a:t>-&gt; Format data series, no line, marker options -&gt; built in, increase size, keep orange</a:t>
          </a:r>
        </a:p>
        <a:p>
          <a:r>
            <a:rPr lang="en-US" sz="1100" baseline="0"/>
            <a:t>-&gt; Format data label -&gt; position above</a:t>
          </a:r>
        </a:p>
        <a:p>
          <a:r>
            <a:rPr lang="en-US" sz="1100" baseline="0"/>
            <a:t>-&gt; Don't make reader work for understanding what each element means (looking at color then back up to graph), change format of first point. check series name, and make new line as separator, then delete legend for that part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Change other series</a:t>
          </a:r>
        </a:p>
        <a:p>
          <a:r>
            <a:rPr lang="en-US" sz="1100" baseline="0"/>
            <a:t>-&gt; Now work on bars, neutral gray color, move labels inside, change color, then add series name to first point and new line separator. Unit sales is long, so change series name (can change just for plot OR in data table (just do plot) then delete legend</a:t>
          </a:r>
        </a:p>
        <a:p>
          <a:r>
            <a:rPr lang="en-US" sz="1100" baseline="0"/>
            <a:t>-&gt; Adjust witdth of bars via gap width</a:t>
          </a:r>
        </a:p>
        <a:p>
          <a:endParaRPr lang="en-US" sz="1100" baseline="0"/>
        </a:p>
        <a:p>
          <a:r>
            <a:rPr lang="en-US" sz="1100" baseline="0"/>
            <a:t>Make things stand out</a:t>
          </a:r>
        </a:p>
        <a:p>
          <a:r>
            <a:rPr lang="en-US" sz="1100" baseline="0"/>
            <a:t>-&gt; Bold all labels and axes titles, then make line  black</a:t>
          </a:r>
        </a:p>
        <a:p>
          <a:r>
            <a:rPr lang="en-US" sz="1100" baseline="0"/>
            <a:t>-&gt; Add title of "Region Sales"</a:t>
          </a:r>
        </a:p>
        <a:p>
          <a:endParaRPr lang="en-US" sz="1100" baseline="0"/>
        </a:p>
        <a:p>
          <a:r>
            <a:rPr lang="en-US" sz="1100" baseline="0"/>
            <a:t>Explain end result</a:t>
          </a:r>
        </a:p>
        <a:p>
          <a:r>
            <a:rPr lang="en-US" sz="1100" baseline="0"/>
            <a:t>-&gt; Now can see north sold the most and are selling more expensive things</a:t>
          </a:r>
        </a:p>
        <a:p>
          <a:r>
            <a:rPr lang="en-US" sz="1100" baseline="0"/>
            <a:t>-&gt; Goal of this course is to learn the features of different technologies so can use them to make well designed plots, which we will learn what goes into well designed plots</a:t>
          </a:r>
        </a:p>
        <a:p>
          <a:endParaRPr lang="en-US" sz="1100" baseline="0"/>
        </a:p>
      </xdr:txBody>
    </xdr:sp>
    <xdr:clientData/>
  </xdr:twoCellAnchor>
  <xdr:twoCellAnchor>
    <xdr:from>
      <xdr:col>9</xdr:col>
      <xdr:colOff>745987</xdr:colOff>
      <xdr:row>41</xdr:row>
      <xdr:rowOff>57426</xdr:rowOff>
    </xdr:from>
    <xdr:to>
      <xdr:col>15</xdr:col>
      <xdr:colOff>348422</xdr:colOff>
      <xdr:row>55</xdr:row>
      <xdr:rowOff>17669</xdr:rowOff>
    </xdr:to>
    <xdr:graphicFrame macro="">
      <xdr:nvGraphicFramePr>
        <xdr:cNvPr id="14" name="Chart 13">
          <a:extLst>
            <a:ext uri="{FF2B5EF4-FFF2-40B4-BE49-F238E27FC236}">
              <a16:creationId xmlns:a16="http://schemas.microsoft.com/office/drawing/2014/main" id="{A6395029-2746-9E62-6DAB-ACC87C6A2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9387</xdr:colOff>
      <xdr:row>16</xdr:row>
      <xdr:rowOff>13252</xdr:rowOff>
    </xdr:from>
    <xdr:to>
      <xdr:col>13</xdr:col>
      <xdr:colOff>469900</xdr:colOff>
      <xdr:row>18</xdr:row>
      <xdr:rowOff>161235</xdr:rowOff>
    </xdr:to>
    <xdr:sp macro="" textlink="">
      <xdr:nvSpPr>
        <xdr:cNvPr id="16" name="TextBox 15">
          <a:extLst>
            <a:ext uri="{FF2B5EF4-FFF2-40B4-BE49-F238E27FC236}">
              <a16:creationId xmlns:a16="http://schemas.microsoft.com/office/drawing/2014/main" id="{5987A131-BADC-5240-BA3B-69E97D5E05B7}"/>
            </a:ext>
          </a:extLst>
        </xdr:cNvPr>
        <xdr:cNvSpPr txBox="1"/>
      </xdr:nvSpPr>
      <xdr:spPr>
        <a:xfrm>
          <a:off x="8264387" y="2654852"/>
          <a:ext cx="2937013" cy="554383"/>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baseline="0"/>
            <a:t>Visualize the </a:t>
          </a:r>
          <a:r>
            <a:rPr lang="en-US" sz="1100" b="1" i="0" u="sng" baseline="0"/>
            <a:t>Frequency Table</a:t>
          </a:r>
          <a:r>
            <a:rPr lang="en-US" sz="1100" b="1" i="0" u="none" baseline="0"/>
            <a:t> for 'Unit Sales'  by 'Customer Region' with a </a:t>
          </a:r>
          <a:r>
            <a:rPr lang="en-US" sz="1100" b="1" i="0" u="sng" baseline="0"/>
            <a:t>Bar Graph</a:t>
          </a:r>
          <a:r>
            <a:rPr lang="en-US" sz="1100" b="1" i="0" u="none" baseline="0"/>
            <a:t>.</a:t>
          </a:r>
        </a:p>
        <a:p>
          <a:endParaRPr lang="en-US" sz="1100" baseline="0"/>
        </a:p>
      </xdr:txBody>
    </xdr:sp>
    <xdr:clientData/>
  </xdr:twoCellAnchor>
  <xdr:twoCellAnchor>
    <xdr:from>
      <xdr:col>15</xdr:col>
      <xdr:colOff>752061</xdr:colOff>
      <xdr:row>20</xdr:row>
      <xdr:rowOff>34787</xdr:rowOff>
    </xdr:from>
    <xdr:to>
      <xdr:col>18</xdr:col>
      <xdr:colOff>254001</xdr:colOff>
      <xdr:row>24</xdr:row>
      <xdr:rowOff>165101</xdr:rowOff>
    </xdr:to>
    <xdr:sp macro="" textlink="">
      <xdr:nvSpPr>
        <xdr:cNvPr id="17" name="TextBox 16">
          <a:extLst>
            <a:ext uri="{FF2B5EF4-FFF2-40B4-BE49-F238E27FC236}">
              <a16:creationId xmlns:a16="http://schemas.microsoft.com/office/drawing/2014/main" id="{7E67EE6C-1606-244E-A213-E01B69CCAF5E}"/>
            </a:ext>
          </a:extLst>
        </xdr:cNvPr>
        <xdr:cNvSpPr txBox="1"/>
      </xdr:nvSpPr>
      <xdr:spPr>
        <a:xfrm>
          <a:off x="13134561" y="3489187"/>
          <a:ext cx="1978440" cy="943114"/>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Bargraph demo</a:t>
          </a:r>
          <a:endParaRPr lang="en-US" sz="1100" u="sng"/>
        </a:p>
        <a:p>
          <a:r>
            <a:rPr lang="en-US" sz="1100" baseline="0"/>
            <a:t>- Just do for Unit sales</a:t>
          </a:r>
        </a:p>
      </xdr:txBody>
    </xdr:sp>
    <xdr:clientData/>
  </xdr:twoCellAnchor>
  <xdr:twoCellAnchor>
    <xdr:from>
      <xdr:col>9</xdr:col>
      <xdr:colOff>822187</xdr:colOff>
      <xdr:row>36</xdr:row>
      <xdr:rowOff>13252</xdr:rowOff>
    </xdr:from>
    <xdr:to>
      <xdr:col>13</xdr:col>
      <xdr:colOff>457200</xdr:colOff>
      <xdr:row>38</xdr:row>
      <xdr:rowOff>161235</xdr:rowOff>
    </xdr:to>
    <xdr:sp macro="" textlink="">
      <xdr:nvSpPr>
        <xdr:cNvPr id="18" name="TextBox 17">
          <a:extLst>
            <a:ext uri="{FF2B5EF4-FFF2-40B4-BE49-F238E27FC236}">
              <a16:creationId xmlns:a16="http://schemas.microsoft.com/office/drawing/2014/main" id="{03CA3BB5-AF1C-C549-88F0-5766A00830FC}"/>
            </a:ext>
          </a:extLst>
        </xdr:cNvPr>
        <xdr:cNvSpPr txBox="1"/>
      </xdr:nvSpPr>
      <xdr:spPr>
        <a:xfrm>
          <a:off x="8251687" y="6718852"/>
          <a:ext cx="2937013" cy="554383"/>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baseline="0"/>
            <a:t>Visualize the 'Unit Sales' and 'Total Sales' together with a </a:t>
          </a:r>
          <a:r>
            <a:rPr lang="en-US" sz="1100" b="1" i="0" u="sng" baseline="0"/>
            <a:t>Side-by-Side Bar Graph.</a:t>
          </a:r>
          <a:endParaRPr lang="en-US" sz="1100" u="sng" baseline="0"/>
        </a:p>
      </xdr:txBody>
    </xdr:sp>
    <xdr:clientData/>
  </xdr:twoCellAnchor>
  <xdr:twoCellAnchor>
    <xdr:from>
      <xdr:col>9</xdr:col>
      <xdr:colOff>784086</xdr:colOff>
      <xdr:row>56</xdr:row>
      <xdr:rowOff>191052</xdr:rowOff>
    </xdr:from>
    <xdr:to>
      <xdr:col>16</xdr:col>
      <xdr:colOff>448878</xdr:colOff>
      <xdr:row>66</xdr:row>
      <xdr:rowOff>87586</xdr:rowOff>
    </xdr:to>
    <xdr:sp macro="" textlink="">
      <xdr:nvSpPr>
        <xdr:cNvPr id="19" name="TextBox 18">
          <a:extLst>
            <a:ext uri="{FF2B5EF4-FFF2-40B4-BE49-F238E27FC236}">
              <a16:creationId xmlns:a16="http://schemas.microsoft.com/office/drawing/2014/main" id="{ABC9CBBF-1BD2-B24F-98AC-F100B0CDE218}"/>
            </a:ext>
          </a:extLst>
        </xdr:cNvPr>
        <xdr:cNvSpPr txBox="1"/>
      </xdr:nvSpPr>
      <xdr:spPr>
        <a:xfrm>
          <a:off x="8207017" y="11215966"/>
          <a:ext cx="5412637" cy="1976706"/>
        </a:xfrm>
        <a:prstGeom prst="rect">
          <a:avLst/>
        </a:prstGeom>
        <a:solidFill>
          <a:schemeClr val="accent2">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baseline="0">
              <a:solidFill>
                <a:srgbClr val="C00000"/>
              </a:solidFill>
            </a:rPr>
            <a:t>Exercise</a:t>
          </a:r>
        </a:p>
        <a:p>
          <a:endParaRPr lang="en-US" sz="1100" b="1" i="0" u="none" baseline="0">
            <a:solidFill>
              <a:srgbClr val="C00000"/>
            </a:solidFill>
          </a:endParaRPr>
        </a:p>
        <a:p>
          <a:r>
            <a:rPr lang="en-US" sz="1100" b="1" i="0" u="none" baseline="0">
              <a:solidFill>
                <a:srgbClr val="C00000"/>
              </a:solidFill>
            </a:rPr>
            <a:t>a) Create a </a:t>
          </a:r>
          <a:r>
            <a:rPr lang="en-US" sz="1100" b="1" i="0" u="sng" baseline="0">
              <a:solidFill>
                <a:srgbClr val="C00000"/>
              </a:solidFill>
            </a:rPr>
            <a:t>Frequency Table</a:t>
          </a:r>
          <a:r>
            <a:rPr lang="en-US" sz="1100" b="1" i="0" u="none" baseline="0">
              <a:solidFill>
                <a:srgbClr val="C00000"/>
              </a:solidFill>
            </a:rPr>
            <a:t> for 'Unit Sales'  by 'Employee'. To check that the table is correct, the total of the Employee sales should match the Total Row on the data.</a:t>
          </a:r>
        </a:p>
        <a:p>
          <a:endParaRPr lang="en-US" sz="1100" b="1" i="0" u="none" baseline="0">
            <a:solidFill>
              <a:srgbClr val="C00000"/>
            </a:solidFill>
          </a:endParaRPr>
        </a:p>
        <a:p>
          <a:r>
            <a:rPr lang="en-US" sz="1100" b="1" i="0" u="none" baseline="0">
              <a:solidFill>
                <a:srgbClr val="C00000"/>
              </a:solidFill>
            </a:rPr>
            <a:t>b) Visualize the table from (a) with a </a:t>
          </a:r>
          <a:r>
            <a:rPr lang="en-US" sz="1100" b="1" i="0" u="sng" baseline="0">
              <a:solidFill>
                <a:srgbClr val="C00000"/>
              </a:solidFill>
            </a:rPr>
            <a:t>Pie Chart</a:t>
          </a:r>
          <a:r>
            <a:rPr lang="en-US" sz="1100" b="1" i="0" u="none" baseline="0">
              <a:solidFill>
                <a:srgbClr val="C00000"/>
              </a:solidFill>
            </a:rPr>
            <a:t>. Be sure to add features to the plot to make it more readable. Does count or proportions make more sense for this display?</a:t>
          </a:r>
        </a:p>
        <a:p>
          <a:endParaRPr lang="en-US" sz="1100" b="1" i="0" u="none" baseline="0">
            <a:solidFill>
              <a:srgbClr val="C00000"/>
            </a:solidFill>
          </a:endParaRPr>
        </a:p>
        <a:p>
          <a:r>
            <a:rPr lang="en-US" sz="1100" b="1" i="0" u="none" baseline="0">
              <a:solidFill>
                <a:srgbClr val="C00000"/>
              </a:solidFill>
            </a:rPr>
            <a:t>c) Compare and contrast the two ways to visualize a frequency table that we have now shown: bar graph and pie chart. What are the advantages and disadvantages of each?</a:t>
          </a:r>
          <a:endParaRPr lang="en-US" sz="1100" u="sng" baseline="0">
            <a:solidFill>
              <a:srgbClr val="C00000"/>
            </a:solidFill>
          </a:endParaRPr>
        </a:p>
      </xdr:txBody>
    </xdr:sp>
    <xdr:clientData/>
  </xdr:twoCellAnchor>
  <xdr:twoCellAnchor>
    <xdr:from>
      <xdr:col>12</xdr:col>
      <xdr:colOff>539750</xdr:colOff>
      <xdr:row>67</xdr:row>
      <xdr:rowOff>120650</xdr:rowOff>
    </xdr:from>
    <xdr:to>
      <xdr:col>18</xdr:col>
      <xdr:colOff>158750</xdr:colOff>
      <xdr:row>81</xdr:row>
      <xdr:rowOff>19050</xdr:rowOff>
    </xdr:to>
    <xdr:graphicFrame macro="">
      <xdr:nvGraphicFramePr>
        <xdr:cNvPr id="20" name="Chart 19">
          <a:extLst>
            <a:ext uri="{FF2B5EF4-FFF2-40B4-BE49-F238E27FC236}">
              <a16:creationId xmlns:a16="http://schemas.microsoft.com/office/drawing/2014/main" id="{DDC50B2D-80C7-2907-26C6-616F4D859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636103</xdr:colOff>
      <xdr:row>7</xdr:row>
      <xdr:rowOff>38650</xdr:rowOff>
    </xdr:from>
    <xdr:to>
      <xdr:col>5</xdr:col>
      <xdr:colOff>38100</xdr:colOff>
      <xdr:row>11</xdr:row>
      <xdr:rowOff>76200</xdr:rowOff>
    </xdr:to>
    <xdr:sp macro="" textlink="">
      <xdr:nvSpPr>
        <xdr:cNvPr id="3" name="TextBox 2">
          <a:extLst>
            <a:ext uri="{FF2B5EF4-FFF2-40B4-BE49-F238E27FC236}">
              <a16:creationId xmlns:a16="http://schemas.microsoft.com/office/drawing/2014/main" id="{84BD2BC4-3BC5-E445-95E2-DC35EE235293}"/>
            </a:ext>
          </a:extLst>
        </xdr:cNvPr>
        <xdr:cNvSpPr txBox="1"/>
      </xdr:nvSpPr>
      <xdr:spPr>
        <a:xfrm>
          <a:off x="1537803" y="851450"/>
          <a:ext cx="2449997" cy="850350"/>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Copy as values</a:t>
          </a:r>
          <a:endParaRPr lang="en-US" sz="1100" u="sng"/>
        </a:p>
        <a:p>
          <a:r>
            <a:rPr lang="en-US" sz="1100"/>
            <a:t>- Paste data as values</a:t>
          </a:r>
          <a:r>
            <a:rPr lang="en-US" sz="1100" baseline="0"/>
            <a:t> and show formula is gone in Total Sales</a:t>
          </a:r>
        </a:p>
        <a:p>
          <a:r>
            <a:rPr lang="en-US" sz="1100" baseline="0"/>
            <a:t>- Mention other ones</a:t>
          </a:r>
        </a:p>
        <a:p>
          <a:endParaRPr lang="en-US" sz="1100" baseline="0"/>
        </a:p>
      </xdr:txBody>
    </xdr:sp>
    <xdr:clientData/>
  </xdr:twoCellAnchor>
  <xdr:twoCellAnchor>
    <xdr:from>
      <xdr:col>16</xdr:col>
      <xdr:colOff>122620</xdr:colOff>
      <xdr:row>40</xdr:row>
      <xdr:rowOff>199476</xdr:rowOff>
    </xdr:from>
    <xdr:to>
      <xdr:col>21</xdr:col>
      <xdr:colOff>21897</xdr:colOff>
      <xdr:row>54</xdr:row>
      <xdr:rowOff>30435</xdr:rowOff>
    </xdr:to>
    <xdr:graphicFrame macro="">
      <xdr:nvGraphicFramePr>
        <xdr:cNvPr id="7" name="Chart 6">
          <a:extLst>
            <a:ext uri="{FF2B5EF4-FFF2-40B4-BE49-F238E27FC236}">
              <a16:creationId xmlns:a16="http://schemas.microsoft.com/office/drawing/2014/main" id="{44E8EE8D-11E9-873F-4C69-89888D67B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2E6E82-3F8D-544E-B084-214DF76398F1}" name="Table7" displayName="Table7" ref="B4:H105" totalsRowCount="1" headerRowDxfId="4">
  <autoFilter ref="B4:H104" xr:uid="{8D2E6E82-3F8D-544E-B084-214DF76398F1}"/>
  <tableColumns count="7">
    <tableColumn id="1" xr3:uid="{C37DA8EF-0BF9-2541-BECC-6F94A8A72B57}" name="Sales Date" totalsRowLabel="Total" dataDxfId="3"/>
    <tableColumn id="2" xr3:uid="{82C85E42-A97B-2944-93C5-8CD1702E692C}" name="Customer Region"/>
    <tableColumn id="3" xr3:uid="{CC57A72E-7345-5340-9756-D1A20AB34A52}" name="Employee"/>
    <tableColumn id="4" xr3:uid="{21187498-2869-5C4F-941C-E3611F5E1BF9}" name="Item"/>
    <tableColumn id="5" xr3:uid="{4983FEF7-382E-0C44-A869-0119B41C75E2}" name="Unit Sales" totalsRowFunction="sum"/>
    <tableColumn id="6" xr3:uid="{4437609F-F5CF-0642-BD18-B576776EB88A}" name="Unit Price" dataDxfId="2"/>
    <tableColumn id="7" xr3:uid="{794B8D65-13D2-A14C-BF3B-DA0F26B3D049}" name="Total Sale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B22C-1004-4442-8247-A98E333412F3}">
  <dimension ref="A1:L104"/>
  <sheetViews>
    <sheetView tabSelected="1" zoomScale="101" zoomScaleNormal="100" workbookViewId="0">
      <selection activeCell="A2" sqref="A2"/>
    </sheetView>
  </sheetViews>
  <sheetFormatPr baseColWidth="10" defaultRowHeight="16" x14ac:dyDescent="0.2"/>
  <cols>
    <col min="2" max="2" width="11.33203125" customWidth="1"/>
    <col min="3" max="3" width="16.6640625" customWidth="1"/>
    <col min="4" max="4" width="11.1640625" customWidth="1"/>
    <col min="6" max="6" width="11" customWidth="1"/>
    <col min="7" max="7" width="11.1640625" customWidth="1"/>
    <col min="8" max="8" width="11.5" customWidth="1"/>
  </cols>
  <sheetData>
    <row r="1" spans="1:12" ht="19" x14ac:dyDescent="0.25">
      <c r="A1" s="12" t="s">
        <v>43</v>
      </c>
      <c r="B1" s="12"/>
      <c r="C1" s="12"/>
    </row>
    <row r="4" spans="1:12" x14ac:dyDescent="0.2">
      <c r="B4" s="4" t="s">
        <v>0</v>
      </c>
      <c r="C4" s="4" t="s">
        <v>1</v>
      </c>
      <c r="D4" s="4" t="s">
        <v>2</v>
      </c>
      <c r="E4" s="4" t="s">
        <v>3</v>
      </c>
      <c r="F4" s="4" t="s">
        <v>4</v>
      </c>
      <c r="G4" s="4" t="s">
        <v>5</v>
      </c>
      <c r="H4" s="4" t="s">
        <v>6</v>
      </c>
    </row>
    <row r="5" spans="1:12" x14ac:dyDescent="0.2">
      <c r="B5" s="2">
        <v>43101</v>
      </c>
      <c r="C5" t="s">
        <v>7</v>
      </c>
      <c r="D5" t="s">
        <v>8</v>
      </c>
      <c r="E5" t="s">
        <v>9</v>
      </c>
      <c r="F5">
        <v>193</v>
      </c>
      <c r="G5" s="3">
        <v>1.02</v>
      </c>
      <c r="H5" s="3">
        <f t="shared" ref="H5:H36" si="0">F5*G5</f>
        <v>196.86</v>
      </c>
    </row>
    <row r="6" spans="1:12" x14ac:dyDescent="0.2">
      <c r="B6" s="2">
        <v>43102</v>
      </c>
      <c r="C6" t="s">
        <v>10</v>
      </c>
      <c r="D6" t="s">
        <v>11</v>
      </c>
      <c r="E6" t="s">
        <v>12</v>
      </c>
      <c r="F6">
        <v>190</v>
      </c>
      <c r="G6" s="3">
        <v>1.97</v>
      </c>
      <c r="H6" s="3">
        <f t="shared" si="0"/>
        <v>374.3</v>
      </c>
    </row>
    <row r="7" spans="1:12" x14ac:dyDescent="0.2">
      <c r="B7" s="2">
        <v>43104</v>
      </c>
      <c r="C7" t="s">
        <v>10</v>
      </c>
      <c r="D7" t="s">
        <v>13</v>
      </c>
      <c r="E7" t="s">
        <v>12</v>
      </c>
      <c r="F7">
        <v>107</v>
      </c>
      <c r="G7" s="3">
        <v>1.97</v>
      </c>
      <c r="H7" s="3">
        <f t="shared" si="0"/>
        <v>210.79</v>
      </c>
    </row>
    <row r="8" spans="1:12" x14ac:dyDescent="0.2">
      <c r="B8" s="2">
        <v>43117</v>
      </c>
      <c r="C8" t="s">
        <v>14</v>
      </c>
      <c r="D8" t="s">
        <v>13</v>
      </c>
      <c r="E8" t="s">
        <v>15</v>
      </c>
      <c r="F8">
        <v>103</v>
      </c>
      <c r="G8" s="3">
        <v>1.19</v>
      </c>
      <c r="H8" s="3">
        <f t="shared" si="0"/>
        <v>122.57</v>
      </c>
    </row>
    <row r="9" spans="1:12" x14ac:dyDescent="0.2">
      <c r="B9" s="2">
        <v>43117</v>
      </c>
      <c r="C9" t="s">
        <v>10</v>
      </c>
      <c r="D9" t="s">
        <v>16</v>
      </c>
      <c r="E9" t="s">
        <v>17</v>
      </c>
      <c r="F9">
        <v>131</v>
      </c>
      <c r="G9" s="3">
        <v>1.64</v>
      </c>
      <c r="H9" s="3">
        <f t="shared" si="0"/>
        <v>214.83999999999997</v>
      </c>
    </row>
    <row r="10" spans="1:12" x14ac:dyDescent="0.2">
      <c r="B10" s="2">
        <v>43117</v>
      </c>
      <c r="C10" t="s">
        <v>10</v>
      </c>
      <c r="D10" t="s">
        <v>18</v>
      </c>
      <c r="E10" t="s">
        <v>19</v>
      </c>
      <c r="F10">
        <v>134</v>
      </c>
      <c r="G10" s="3">
        <v>1.79</v>
      </c>
      <c r="H10" s="3">
        <f t="shared" si="0"/>
        <v>239.86</v>
      </c>
    </row>
    <row r="11" spans="1:12" x14ac:dyDescent="0.2">
      <c r="B11" s="2">
        <v>43118</v>
      </c>
      <c r="C11" t="s">
        <v>14</v>
      </c>
      <c r="D11" t="s">
        <v>18</v>
      </c>
      <c r="E11" t="s">
        <v>9</v>
      </c>
      <c r="F11">
        <v>134</v>
      </c>
      <c r="G11" s="3">
        <v>1.02</v>
      </c>
      <c r="H11" s="3">
        <f t="shared" si="0"/>
        <v>136.68</v>
      </c>
    </row>
    <row r="12" spans="1:12" x14ac:dyDescent="0.2">
      <c r="B12" s="2">
        <v>43119</v>
      </c>
      <c r="C12" t="s">
        <v>10</v>
      </c>
      <c r="D12" t="s">
        <v>18</v>
      </c>
      <c r="E12" t="s">
        <v>20</v>
      </c>
      <c r="F12">
        <v>145</v>
      </c>
      <c r="G12" s="3">
        <v>1.6</v>
      </c>
      <c r="H12" s="3">
        <f t="shared" si="0"/>
        <v>232</v>
      </c>
      <c r="K12" s="13" t="s">
        <v>33</v>
      </c>
      <c r="L12" s="14"/>
    </row>
    <row r="13" spans="1:12" x14ac:dyDescent="0.2">
      <c r="B13" s="2">
        <v>43121</v>
      </c>
      <c r="C13" t="s">
        <v>14</v>
      </c>
      <c r="D13" t="s">
        <v>18</v>
      </c>
      <c r="E13" t="s">
        <v>20</v>
      </c>
      <c r="F13">
        <v>129</v>
      </c>
      <c r="G13" s="3">
        <v>1.6</v>
      </c>
      <c r="H13" s="3">
        <f t="shared" si="0"/>
        <v>206.4</v>
      </c>
      <c r="K13" s="1" t="s">
        <v>34</v>
      </c>
      <c r="L13" s="5">
        <f>AVERAGE(H:H)</f>
        <v>212.19220000000004</v>
      </c>
    </row>
    <row r="14" spans="1:12" x14ac:dyDescent="0.2">
      <c r="B14" s="2">
        <v>43121</v>
      </c>
      <c r="C14" t="s">
        <v>21</v>
      </c>
      <c r="D14" t="s">
        <v>8</v>
      </c>
      <c r="E14" t="s">
        <v>20</v>
      </c>
      <c r="F14">
        <v>167</v>
      </c>
      <c r="G14" s="3">
        <v>1.6</v>
      </c>
      <c r="H14" s="3">
        <f t="shared" si="0"/>
        <v>267.2</v>
      </c>
      <c r="K14" s="1" t="s">
        <v>35</v>
      </c>
      <c r="L14" s="5">
        <f>MEDIAN($H$5:$H$104)</f>
        <v>194.54000000000002</v>
      </c>
    </row>
    <row r="15" spans="1:12" x14ac:dyDescent="0.2">
      <c r="B15" s="2">
        <v>43123</v>
      </c>
      <c r="C15" t="s">
        <v>7</v>
      </c>
      <c r="D15" t="s">
        <v>22</v>
      </c>
      <c r="E15" t="s">
        <v>23</v>
      </c>
      <c r="F15">
        <v>122</v>
      </c>
      <c r="G15" s="3">
        <v>1.1299999999999999</v>
      </c>
      <c r="H15" s="3">
        <f t="shared" si="0"/>
        <v>137.85999999999999</v>
      </c>
      <c r="K15" s="1" t="s">
        <v>36</v>
      </c>
      <c r="L15" s="5">
        <f>MODE($H$5:$H$104)</f>
        <v>274.47999999999996</v>
      </c>
    </row>
    <row r="16" spans="1:12" x14ac:dyDescent="0.2">
      <c r="B16" s="2">
        <v>43124</v>
      </c>
      <c r="C16" t="s">
        <v>10</v>
      </c>
      <c r="D16" t="s">
        <v>13</v>
      </c>
      <c r="E16" t="s">
        <v>24</v>
      </c>
      <c r="F16">
        <v>144</v>
      </c>
      <c r="G16" s="3">
        <v>1.1000000000000001</v>
      </c>
      <c r="H16" s="3">
        <f t="shared" si="0"/>
        <v>158.4</v>
      </c>
      <c r="K16" s="1" t="s">
        <v>37</v>
      </c>
      <c r="L16" s="5">
        <f>MAX($H$5:$H$104)</f>
        <v>382.18</v>
      </c>
    </row>
    <row r="17" spans="2:12" x14ac:dyDescent="0.2">
      <c r="B17" s="2">
        <v>43127</v>
      </c>
      <c r="C17" t="s">
        <v>10</v>
      </c>
      <c r="D17" t="s">
        <v>22</v>
      </c>
      <c r="E17" t="s">
        <v>25</v>
      </c>
      <c r="F17">
        <v>121</v>
      </c>
      <c r="G17" s="3">
        <v>1.88</v>
      </c>
      <c r="H17" s="3">
        <f t="shared" si="0"/>
        <v>227.48</v>
      </c>
      <c r="K17" s="1" t="s">
        <v>38</v>
      </c>
      <c r="L17" s="5">
        <f>MIN($H$5:$H$104)</f>
        <v>101</v>
      </c>
    </row>
    <row r="18" spans="2:12" x14ac:dyDescent="0.2">
      <c r="B18" s="2">
        <v>43127</v>
      </c>
      <c r="C18" t="s">
        <v>7</v>
      </c>
      <c r="D18" t="s">
        <v>13</v>
      </c>
      <c r="E18" t="s">
        <v>12</v>
      </c>
      <c r="F18">
        <v>177</v>
      </c>
      <c r="G18" s="3">
        <v>1.97</v>
      </c>
      <c r="H18" s="3">
        <f t="shared" si="0"/>
        <v>348.69</v>
      </c>
      <c r="K18" s="1" t="s">
        <v>39</v>
      </c>
      <c r="L18" s="6">
        <f>L16-L17</f>
        <v>281.18</v>
      </c>
    </row>
    <row r="19" spans="2:12" x14ac:dyDescent="0.2">
      <c r="B19" s="2">
        <v>43130</v>
      </c>
      <c r="C19" t="s">
        <v>10</v>
      </c>
      <c r="D19" t="s">
        <v>11</v>
      </c>
      <c r="E19" t="s">
        <v>23</v>
      </c>
      <c r="F19">
        <v>115</v>
      </c>
      <c r="G19" s="3">
        <v>1.1299999999999999</v>
      </c>
      <c r="H19" s="3">
        <f t="shared" si="0"/>
        <v>129.94999999999999</v>
      </c>
      <c r="K19" s="1" t="s">
        <v>40</v>
      </c>
      <c r="L19" s="5">
        <f>_xlfn.STDEV.S($H$5:$H$104)</f>
        <v>71.32790917610248</v>
      </c>
    </row>
    <row r="20" spans="2:12" x14ac:dyDescent="0.2">
      <c r="B20" s="2">
        <v>43133</v>
      </c>
      <c r="C20" t="s">
        <v>7</v>
      </c>
      <c r="D20" t="s">
        <v>18</v>
      </c>
      <c r="E20" t="s">
        <v>25</v>
      </c>
      <c r="F20">
        <v>146</v>
      </c>
      <c r="G20" s="3">
        <v>1.88</v>
      </c>
      <c r="H20" s="3">
        <f t="shared" si="0"/>
        <v>274.47999999999996</v>
      </c>
    </row>
    <row r="21" spans="2:12" x14ac:dyDescent="0.2">
      <c r="B21" s="2">
        <v>43134</v>
      </c>
      <c r="C21" t="s">
        <v>21</v>
      </c>
      <c r="D21" t="s">
        <v>18</v>
      </c>
      <c r="E21" t="s">
        <v>26</v>
      </c>
      <c r="F21">
        <v>187</v>
      </c>
      <c r="G21" s="3">
        <v>1.75</v>
      </c>
      <c r="H21" s="3">
        <f t="shared" si="0"/>
        <v>327.25</v>
      </c>
    </row>
    <row r="22" spans="2:12" x14ac:dyDescent="0.2">
      <c r="B22" s="2">
        <v>43135</v>
      </c>
      <c r="C22" t="s">
        <v>10</v>
      </c>
      <c r="D22" t="s">
        <v>18</v>
      </c>
      <c r="E22" t="s">
        <v>26</v>
      </c>
      <c r="F22">
        <v>186</v>
      </c>
      <c r="G22" s="3">
        <v>1.75</v>
      </c>
      <c r="H22" s="3">
        <f t="shared" si="0"/>
        <v>325.5</v>
      </c>
    </row>
    <row r="23" spans="2:12" x14ac:dyDescent="0.2">
      <c r="B23" s="2">
        <v>43136</v>
      </c>
      <c r="C23" t="s">
        <v>10</v>
      </c>
      <c r="D23" t="s">
        <v>13</v>
      </c>
      <c r="E23" t="s">
        <v>26</v>
      </c>
      <c r="F23">
        <v>196</v>
      </c>
      <c r="G23" s="3">
        <v>1.75</v>
      </c>
      <c r="H23" s="3">
        <f t="shared" si="0"/>
        <v>343</v>
      </c>
    </row>
    <row r="24" spans="2:12" x14ac:dyDescent="0.2">
      <c r="B24" s="2">
        <v>43137</v>
      </c>
      <c r="C24" t="s">
        <v>14</v>
      </c>
      <c r="D24" t="s">
        <v>18</v>
      </c>
      <c r="E24" t="s">
        <v>9</v>
      </c>
      <c r="F24">
        <v>124</v>
      </c>
      <c r="G24" s="3">
        <v>1.02</v>
      </c>
      <c r="H24" s="3">
        <f t="shared" si="0"/>
        <v>126.48</v>
      </c>
    </row>
    <row r="25" spans="2:12" x14ac:dyDescent="0.2">
      <c r="B25" s="2">
        <v>43137</v>
      </c>
      <c r="C25" t="s">
        <v>10</v>
      </c>
      <c r="D25" t="s">
        <v>11</v>
      </c>
      <c r="E25" t="s">
        <v>23</v>
      </c>
      <c r="F25">
        <v>126</v>
      </c>
      <c r="G25" s="3">
        <v>1.1299999999999999</v>
      </c>
      <c r="H25" s="3">
        <f t="shared" si="0"/>
        <v>142.38</v>
      </c>
    </row>
    <row r="26" spans="2:12" x14ac:dyDescent="0.2">
      <c r="B26" s="2">
        <v>43137</v>
      </c>
      <c r="C26" t="s">
        <v>10</v>
      </c>
      <c r="D26" t="s">
        <v>18</v>
      </c>
      <c r="E26" t="s">
        <v>20</v>
      </c>
      <c r="F26">
        <v>121</v>
      </c>
      <c r="G26" s="3">
        <v>1.6</v>
      </c>
      <c r="H26" s="3">
        <f t="shared" si="0"/>
        <v>193.60000000000002</v>
      </c>
    </row>
    <row r="27" spans="2:12" x14ac:dyDescent="0.2">
      <c r="B27" s="2">
        <v>43137</v>
      </c>
      <c r="C27" t="s">
        <v>10</v>
      </c>
      <c r="D27" t="s">
        <v>18</v>
      </c>
      <c r="E27" t="s">
        <v>27</v>
      </c>
      <c r="F27">
        <v>121</v>
      </c>
      <c r="G27" s="3">
        <v>1.6</v>
      </c>
      <c r="H27" s="3">
        <f t="shared" si="0"/>
        <v>193.60000000000002</v>
      </c>
    </row>
    <row r="28" spans="2:12" x14ac:dyDescent="0.2">
      <c r="B28" s="2">
        <v>43141</v>
      </c>
      <c r="C28" t="s">
        <v>14</v>
      </c>
      <c r="D28" t="s">
        <v>18</v>
      </c>
      <c r="E28" t="s">
        <v>28</v>
      </c>
      <c r="F28">
        <v>114</v>
      </c>
      <c r="G28" s="3">
        <v>1</v>
      </c>
      <c r="H28" s="3">
        <f t="shared" si="0"/>
        <v>114</v>
      </c>
    </row>
    <row r="29" spans="2:12" x14ac:dyDescent="0.2">
      <c r="B29" s="2">
        <v>43152</v>
      </c>
      <c r="C29" t="s">
        <v>10</v>
      </c>
      <c r="D29" t="s">
        <v>11</v>
      </c>
      <c r="E29" t="s">
        <v>19</v>
      </c>
      <c r="F29">
        <v>130</v>
      </c>
      <c r="G29" s="3">
        <v>1.79</v>
      </c>
      <c r="H29" s="3">
        <f t="shared" si="0"/>
        <v>232.70000000000002</v>
      </c>
    </row>
    <row r="30" spans="2:12" x14ac:dyDescent="0.2">
      <c r="B30" s="2">
        <v>43154</v>
      </c>
      <c r="C30" t="s">
        <v>21</v>
      </c>
      <c r="D30" t="s">
        <v>16</v>
      </c>
      <c r="E30" t="s">
        <v>28</v>
      </c>
      <c r="F30">
        <v>171</v>
      </c>
      <c r="G30" s="3">
        <v>1</v>
      </c>
      <c r="H30" s="3">
        <f t="shared" si="0"/>
        <v>171</v>
      </c>
    </row>
    <row r="31" spans="2:12" x14ac:dyDescent="0.2">
      <c r="B31" s="2">
        <v>43158</v>
      </c>
      <c r="C31" t="s">
        <v>14</v>
      </c>
      <c r="D31" t="s">
        <v>8</v>
      </c>
      <c r="E31" t="s">
        <v>15</v>
      </c>
      <c r="F31">
        <v>128</v>
      </c>
      <c r="G31" s="3">
        <v>1.19</v>
      </c>
      <c r="H31" s="3">
        <f t="shared" si="0"/>
        <v>152.32</v>
      </c>
    </row>
    <row r="32" spans="2:12" x14ac:dyDescent="0.2">
      <c r="B32" s="2">
        <v>43159</v>
      </c>
      <c r="C32" t="s">
        <v>7</v>
      </c>
      <c r="D32" t="s">
        <v>18</v>
      </c>
      <c r="E32" t="s">
        <v>26</v>
      </c>
      <c r="F32">
        <v>133</v>
      </c>
      <c r="G32" s="3">
        <v>1.75</v>
      </c>
      <c r="H32" s="3">
        <f t="shared" si="0"/>
        <v>232.75</v>
      </c>
    </row>
    <row r="33" spans="2:8" x14ac:dyDescent="0.2">
      <c r="B33" s="2">
        <v>43160</v>
      </c>
      <c r="C33" t="s">
        <v>10</v>
      </c>
      <c r="D33" t="s">
        <v>13</v>
      </c>
      <c r="E33" t="s">
        <v>12</v>
      </c>
      <c r="F33">
        <v>194</v>
      </c>
      <c r="G33" s="3">
        <v>1.97</v>
      </c>
      <c r="H33" s="3">
        <f t="shared" si="0"/>
        <v>382.18</v>
      </c>
    </row>
    <row r="34" spans="2:8" x14ac:dyDescent="0.2">
      <c r="B34" s="2">
        <v>43162</v>
      </c>
      <c r="C34" t="s">
        <v>21</v>
      </c>
      <c r="D34" t="s">
        <v>11</v>
      </c>
      <c r="E34" t="s">
        <v>27</v>
      </c>
      <c r="F34">
        <v>182</v>
      </c>
      <c r="G34" s="3">
        <v>1.6</v>
      </c>
      <c r="H34" s="3">
        <f t="shared" si="0"/>
        <v>291.2</v>
      </c>
    </row>
    <row r="35" spans="2:8" x14ac:dyDescent="0.2">
      <c r="B35" s="2">
        <v>43163</v>
      </c>
      <c r="C35" t="s">
        <v>14</v>
      </c>
      <c r="D35" t="s">
        <v>11</v>
      </c>
      <c r="E35" t="s">
        <v>25</v>
      </c>
      <c r="F35">
        <v>114</v>
      </c>
      <c r="G35" s="3">
        <v>1.88</v>
      </c>
      <c r="H35" s="3">
        <f t="shared" si="0"/>
        <v>214.32</v>
      </c>
    </row>
    <row r="36" spans="2:8" x14ac:dyDescent="0.2">
      <c r="B36" s="2">
        <v>43166</v>
      </c>
      <c r="C36" t="s">
        <v>7</v>
      </c>
      <c r="D36" t="s">
        <v>8</v>
      </c>
      <c r="E36" t="s">
        <v>9</v>
      </c>
      <c r="F36">
        <v>175</v>
      </c>
      <c r="G36" s="3">
        <v>1.02</v>
      </c>
      <c r="H36" s="3">
        <f t="shared" si="0"/>
        <v>178.5</v>
      </c>
    </row>
    <row r="37" spans="2:8" x14ac:dyDescent="0.2">
      <c r="B37" s="2">
        <v>43167</v>
      </c>
      <c r="C37" t="s">
        <v>21</v>
      </c>
      <c r="D37" t="s">
        <v>16</v>
      </c>
      <c r="E37" t="s">
        <v>15</v>
      </c>
      <c r="F37">
        <v>122</v>
      </c>
      <c r="G37" s="3">
        <v>1.19</v>
      </c>
      <c r="H37" s="3">
        <f t="shared" ref="H37:H68" si="1">F37*G37</f>
        <v>145.18</v>
      </c>
    </row>
    <row r="38" spans="2:8" x14ac:dyDescent="0.2">
      <c r="B38" s="2">
        <v>43168</v>
      </c>
      <c r="C38" t="s">
        <v>14</v>
      </c>
      <c r="D38" t="s">
        <v>18</v>
      </c>
      <c r="E38" t="s">
        <v>24</v>
      </c>
      <c r="F38">
        <v>147</v>
      </c>
      <c r="G38" s="3">
        <v>1.1000000000000001</v>
      </c>
      <c r="H38" s="3">
        <f t="shared" si="1"/>
        <v>161.70000000000002</v>
      </c>
    </row>
    <row r="39" spans="2:8" x14ac:dyDescent="0.2">
      <c r="B39" s="2">
        <v>43170</v>
      </c>
      <c r="C39" t="s">
        <v>10</v>
      </c>
      <c r="D39" t="s">
        <v>11</v>
      </c>
      <c r="E39" t="s">
        <v>29</v>
      </c>
      <c r="F39">
        <v>199</v>
      </c>
      <c r="G39" s="3">
        <v>1.0900000000000001</v>
      </c>
      <c r="H39" s="3">
        <f t="shared" si="1"/>
        <v>216.91000000000003</v>
      </c>
    </row>
    <row r="40" spans="2:8" x14ac:dyDescent="0.2">
      <c r="B40" s="2">
        <v>43171</v>
      </c>
      <c r="C40" t="s">
        <v>21</v>
      </c>
      <c r="D40" t="s">
        <v>13</v>
      </c>
      <c r="E40" t="s">
        <v>9</v>
      </c>
      <c r="F40">
        <v>128</v>
      </c>
      <c r="G40" s="3">
        <v>1.02</v>
      </c>
      <c r="H40" s="3">
        <f t="shared" si="1"/>
        <v>130.56</v>
      </c>
    </row>
    <row r="41" spans="2:8" x14ac:dyDescent="0.2">
      <c r="B41" s="2">
        <v>43173</v>
      </c>
      <c r="C41" t="s">
        <v>7</v>
      </c>
      <c r="D41" t="s">
        <v>16</v>
      </c>
      <c r="E41" t="s">
        <v>17</v>
      </c>
      <c r="F41">
        <v>114</v>
      </c>
      <c r="G41" s="3">
        <v>1.64</v>
      </c>
      <c r="H41" s="3">
        <f t="shared" si="1"/>
        <v>186.95999999999998</v>
      </c>
    </row>
    <row r="42" spans="2:8" x14ac:dyDescent="0.2">
      <c r="B42" s="2">
        <v>43176</v>
      </c>
      <c r="C42" t="s">
        <v>10</v>
      </c>
      <c r="D42" t="s">
        <v>11</v>
      </c>
      <c r="E42" t="s">
        <v>12</v>
      </c>
      <c r="F42">
        <v>185</v>
      </c>
      <c r="G42" s="3">
        <v>1.97</v>
      </c>
      <c r="H42" s="3">
        <f t="shared" si="1"/>
        <v>364.45</v>
      </c>
    </row>
    <row r="43" spans="2:8" x14ac:dyDescent="0.2">
      <c r="B43" s="2">
        <v>43177</v>
      </c>
      <c r="C43" t="s">
        <v>21</v>
      </c>
      <c r="D43" t="s">
        <v>8</v>
      </c>
      <c r="E43" t="s">
        <v>17</v>
      </c>
      <c r="F43">
        <v>135</v>
      </c>
      <c r="G43" s="3">
        <v>1.64</v>
      </c>
      <c r="H43" s="3">
        <f t="shared" si="1"/>
        <v>221.39999999999998</v>
      </c>
    </row>
    <row r="44" spans="2:8" x14ac:dyDescent="0.2">
      <c r="B44" s="2">
        <v>43181</v>
      </c>
      <c r="C44" t="s">
        <v>7</v>
      </c>
      <c r="D44" t="s">
        <v>11</v>
      </c>
      <c r="E44" t="s">
        <v>29</v>
      </c>
      <c r="F44">
        <v>118</v>
      </c>
      <c r="G44" s="3">
        <v>1.0900000000000001</v>
      </c>
      <c r="H44" s="3">
        <f t="shared" si="1"/>
        <v>128.62</v>
      </c>
    </row>
    <row r="45" spans="2:8" x14ac:dyDescent="0.2">
      <c r="B45" s="2">
        <v>43182</v>
      </c>
      <c r="C45" t="s">
        <v>7</v>
      </c>
      <c r="D45" t="s">
        <v>11</v>
      </c>
      <c r="E45" t="s">
        <v>30</v>
      </c>
      <c r="F45">
        <v>169</v>
      </c>
      <c r="G45" s="3">
        <v>1.29</v>
      </c>
      <c r="H45" s="3">
        <f t="shared" si="1"/>
        <v>218.01000000000002</v>
      </c>
    </row>
    <row r="46" spans="2:8" x14ac:dyDescent="0.2">
      <c r="B46" s="2">
        <v>43183</v>
      </c>
      <c r="C46" t="s">
        <v>14</v>
      </c>
      <c r="D46" t="s">
        <v>8</v>
      </c>
      <c r="E46" t="s">
        <v>28</v>
      </c>
      <c r="F46">
        <v>122</v>
      </c>
      <c r="G46" s="3">
        <v>1</v>
      </c>
      <c r="H46" s="3">
        <f t="shared" si="1"/>
        <v>122</v>
      </c>
    </row>
    <row r="47" spans="2:8" x14ac:dyDescent="0.2">
      <c r="B47" s="2">
        <v>43184</v>
      </c>
      <c r="C47" t="s">
        <v>14</v>
      </c>
      <c r="D47" t="s">
        <v>11</v>
      </c>
      <c r="E47" t="s">
        <v>23</v>
      </c>
      <c r="F47">
        <v>146</v>
      </c>
      <c r="G47" s="3">
        <v>1.1299999999999999</v>
      </c>
      <c r="H47" s="3">
        <f t="shared" si="1"/>
        <v>164.98</v>
      </c>
    </row>
    <row r="48" spans="2:8" x14ac:dyDescent="0.2">
      <c r="B48" s="2">
        <v>43185</v>
      </c>
      <c r="C48" t="s">
        <v>10</v>
      </c>
      <c r="D48" t="s">
        <v>16</v>
      </c>
      <c r="E48" t="s">
        <v>26</v>
      </c>
      <c r="F48">
        <v>190</v>
      </c>
      <c r="G48" s="3">
        <v>1.75</v>
      </c>
      <c r="H48" s="3">
        <f t="shared" si="1"/>
        <v>332.5</v>
      </c>
    </row>
    <row r="49" spans="2:8" x14ac:dyDescent="0.2">
      <c r="B49" s="2">
        <v>43186</v>
      </c>
      <c r="C49" t="s">
        <v>14</v>
      </c>
      <c r="D49" t="s">
        <v>18</v>
      </c>
      <c r="E49" t="s">
        <v>23</v>
      </c>
      <c r="F49">
        <v>120</v>
      </c>
      <c r="G49" s="3">
        <v>1.1299999999999999</v>
      </c>
      <c r="H49" s="3">
        <f t="shared" si="1"/>
        <v>135.6</v>
      </c>
    </row>
    <row r="50" spans="2:8" x14ac:dyDescent="0.2">
      <c r="B50" s="2">
        <v>43187</v>
      </c>
      <c r="C50" t="s">
        <v>10</v>
      </c>
      <c r="D50" t="s">
        <v>16</v>
      </c>
      <c r="E50" t="s">
        <v>25</v>
      </c>
      <c r="F50">
        <v>146</v>
      </c>
      <c r="G50" s="3">
        <v>1.88</v>
      </c>
      <c r="H50" s="3">
        <f t="shared" si="1"/>
        <v>274.47999999999996</v>
      </c>
    </row>
    <row r="51" spans="2:8" x14ac:dyDescent="0.2">
      <c r="B51" s="2">
        <v>43187</v>
      </c>
      <c r="C51" t="s">
        <v>10</v>
      </c>
      <c r="D51" t="s">
        <v>16</v>
      </c>
      <c r="E51" t="s">
        <v>25</v>
      </c>
      <c r="F51">
        <v>194</v>
      </c>
      <c r="G51" s="3">
        <v>1.88</v>
      </c>
      <c r="H51" s="3">
        <f t="shared" si="1"/>
        <v>364.71999999999997</v>
      </c>
    </row>
    <row r="52" spans="2:8" x14ac:dyDescent="0.2">
      <c r="B52" s="2">
        <v>43187</v>
      </c>
      <c r="C52" t="s">
        <v>21</v>
      </c>
      <c r="D52" t="s">
        <v>16</v>
      </c>
      <c r="E52" t="s">
        <v>12</v>
      </c>
      <c r="F52">
        <v>116</v>
      </c>
      <c r="G52" s="3">
        <v>1.97</v>
      </c>
      <c r="H52" s="3">
        <f t="shared" si="1"/>
        <v>228.52</v>
      </c>
    </row>
    <row r="53" spans="2:8" x14ac:dyDescent="0.2">
      <c r="B53" s="2">
        <v>43188</v>
      </c>
      <c r="C53" t="s">
        <v>10</v>
      </c>
      <c r="D53" t="s">
        <v>11</v>
      </c>
      <c r="E53" t="s">
        <v>12</v>
      </c>
      <c r="F53">
        <v>142</v>
      </c>
      <c r="G53" s="3">
        <v>1.97</v>
      </c>
      <c r="H53" s="3">
        <f t="shared" si="1"/>
        <v>279.74</v>
      </c>
    </row>
    <row r="54" spans="2:8" x14ac:dyDescent="0.2">
      <c r="B54" s="2">
        <v>43191</v>
      </c>
      <c r="C54" t="s">
        <v>21</v>
      </c>
      <c r="D54" t="s">
        <v>11</v>
      </c>
      <c r="E54" t="s">
        <v>25</v>
      </c>
      <c r="F54">
        <v>178</v>
      </c>
      <c r="G54" s="3">
        <v>1.88</v>
      </c>
      <c r="H54" s="3">
        <f t="shared" si="1"/>
        <v>334.64</v>
      </c>
    </row>
    <row r="55" spans="2:8" x14ac:dyDescent="0.2">
      <c r="B55" s="2">
        <v>43191</v>
      </c>
      <c r="C55" t="s">
        <v>21</v>
      </c>
      <c r="D55" t="s">
        <v>8</v>
      </c>
      <c r="E55" t="s">
        <v>12</v>
      </c>
      <c r="F55">
        <v>128</v>
      </c>
      <c r="G55" s="3">
        <v>1.97</v>
      </c>
      <c r="H55" s="3">
        <f t="shared" si="1"/>
        <v>252.16</v>
      </c>
    </row>
    <row r="56" spans="2:8" x14ac:dyDescent="0.2">
      <c r="B56" s="2">
        <v>43192</v>
      </c>
      <c r="C56" t="s">
        <v>14</v>
      </c>
      <c r="D56" t="s">
        <v>11</v>
      </c>
      <c r="E56" t="s">
        <v>17</v>
      </c>
      <c r="F56">
        <v>106</v>
      </c>
      <c r="G56" s="3">
        <v>1.64</v>
      </c>
      <c r="H56" s="3">
        <f t="shared" si="1"/>
        <v>173.84</v>
      </c>
    </row>
    <row r="57" spans="2:8" x14ac:dyDescent="0.2">
      <c r="B57" s="2">
        <v>43197</v>
      </c>
      <c r="C57" t="s">
        <v>10</v>
      </c>
      <c r="D57" t="s">
        <v>16</v>
      </c>
      <c r="E57" t="s">
        <v>12</v>
      </c>
      <c r="F57">
        <v>122</v>
      </c>
      <c r="G57" s="3">
        <v>1.97</v>
      </c>
      <c r="H57" s="3">
        <f t="shared" si="1"/>
        <v>240.34</v>
      </c>
    </row>
    <row r="58" spans="2:8" x14ac:dyDescent="0.2">
      <c r="B58" s="2">
        <v>43197</v>
      </c>
      <c r="C58" t="s">
        <v>10</v>
      </c>
      <c r="D58" t="s">
        <v>18</v>
      </c>
      <c r="E58" t="s">
        <v>28</v>
      </c>
      <c r="F58">
        <v>109</v>
      </c>
      <c r="G58" s="3">
        <v>1</v>
      </c>
      <c r="H58" s="3">
        <f t="shared" si="1"/>
        <v>109</v>
      </c>
    </row>
    <row r="59" spans="2:8" x14ac:dyDescent="0.2">
      <c r="B59" s="2">
        <v>43198</v>
      </c>
      <c r="C59" t="s">
        <v>10</v>
      </c>
      <c r="D59" t="s">
        <v>11</v>
      </c>
      <c r="E59" t="s">
        <v>19</v>
      </c>
      <c r="F59">
        <v>109</v>
      </c>
      <c r="G59" s="3">
        <v>1.79</v>
      </c>
      <c r="H59" s="3">
        <f t="shared" si="1"/>
        <v>195.11</v>
      </c>
    </row>
    <row r="60" spans="2:8" x14ac:dyDescent="0.2">
      <c r="B60" s="2">
        <v>43198</v>
      </c>
      <c r="C60" t="s">
        <v>7</v>
      </c>
      <c r="D60" t="s">
        <v>16</v>
      </c>
      <c r="E60" t="s">
        <v>28</v>
      </c>
      <c r="F60">
        <v>110</v>
      </c>
      <c r="G60" s="3">
        <v>1</v>
      </c>
      <c r="H60" s="3">
        <f t="shared" si="1"/>
        <v>110</v>
      </c>
    </row>
    <row r="61" spans="2:8" x14ac:dyDescent="0.2">
      <c r="B61" s="2">
        <v>43200</v>
      </c>
      <c r="C61" t="s">
        <v>21</v>
      </c>
      <c r="D61" t="s">
        <v>11</v>
      </c>
      <c r="E61" t="s">
        <v>28</v>
      </c>
      <c r="F61">
        <v>134</v>
      </c>
      <c r="G61" s="3">
        <v>1</v>
      </c>
      <c r="H61" s="3">
        <f t="shared" si="1"/>
        <v>134</v>
      </c>
    </row>
    <row r="62" spans="2:8" x14ac:dyDescent="0.2">
      <c r="B62" s="2">
        <v>43202</v>
      </c>
      <c r="C62" t="s">
        <v>14</v>
      </c>
      <c r="D62" t="s">
        <v>16</v>
      </c>
      <c r="E62" t="s">
        <v>15</v>
      </c>
      <c r="F62">
        <v>152</v>
      </c>
      <c r="G62" s="3">
        <v>1.19</v>
      </c>
      <c r="H62" s="3">
        <f t="shared" si="1"/>
        <v>180.88</v>
      </c>
    </row>
    <row r="63" spans="2:8" x14ac:dyDescent="0.2">
      <c r="B63" s="2">
        <v>43202</v>
      </c>
      <c r="C63" t="s">
        <v>10</v>
      </c>
      <c r="D63" t="s">
        <v>8</v>
      </c>
      <c r="E63" t="s">
        <v>26</v>
      </c>
      <c r="F63">
        <v>136</v>
      </c>
      <c r="G63" s="3">
        <v>1.75</v>
      </c>
      <c r="H63" s="3">
        <f t="shared" si="1"/>
        <v>238</v>
      </c>
    </row>
    <row r="64" spans="2:8" x14ac:dyDescent="0.2">
      <c r="B64" s="2">
        <v>43207</v>
      </c>
      <c r="C64" t="s">
        <v>14</v>
      </c>
      <c r="D64" t="s">
        <v>11</v>
      </c>
      <c r="E64" t="s">
        <v>19</v>
      </c>
      <c r="F64">
        <v>179</v>
      </c>
      <c r="G64" s="3">
        <v>1.79</v>
      </c>
      <c r="H64" s="3">
        <f t="shared" si="1"/>
        <v>320.41000000000003</v>
      </c>
    </row>
    <row r="65" spans="2:12" x14ac:dyDescent="0.2">
      <c r="B65" s="2">
        <v>43208</v>
      </c>
      <c r="C65" t="s">
        <v>14</v>
      </c>
      <c r="D65" t="s">
        <v>8</v>
      </c>
      <c r="E65" t="s">
        <v>27</v>
      </c>
      <c r="F65">
        <v>112</v>
      </c>
      <c r="G65" s="3">
        <v>1.6</v>
      </c>
      <c r="H65" s="3">
        <f t="shared" si="1"/>
        <v>179.20000000000002</v>
      </c>
    </row>
    <row r="66" spans="2:12" x14ac:dyDescent="0.2">
      <c r="B66" s="2">
        <v>43208</v>
      </c>
      <c r="C66" t="s">
        <v>10</v>
      </c>
      <c r="D66" t="s">
        <v>8</v>
      </c>
      <c r="E66" t="s">
        <v>25</v>
      </c>
      <c r="F66">
        <v>200</v>
      </c>
      <c r="G66" s="3">
        <v>1.88</v>
      </c>
      <c r="H66" s="3">
        <f t="shared" si="1"/>
        <v>376</v>
      </c>
    </row>
    <row r="67" spans="2:12" x14ac:dyDescent="0.2">
      <c r="B67" s="2">
        <v>43209</v>
      </c>
      <c r="C67" t="s">
        <v>21</v>
      </c>
      <c r="D67" t="s">
        <v>18</v>
      </c>
      <c r="E67" t="s">
        <v>28</v>
      </c>
      <c r="F67">
        <v>101</v>
      </c>
      <c r="G67" s="3">
        <v>1</v>
      </c>
      <c r="H67" s="3">
        <f t="shared" si="1"/>
        <v>101</v>
      </c>
    </row>
    <row r="68" spans="2:12" x14ac:dyDescent="0.2">
      <c r="B68" s="2">
        <v>43210</v>
      </c>
      <c r="C68" t="s">
        <v>10</v>
      </c>
      <c r="D68" t="s">
        <v>18</v>
      </c>
      <c r="E68" t="s">
        <v>24</v>
      </c>
      <c r="F68">
        <v>125</v>
      </c>
      <c r="G68" s="3">
        <v>1.1000000000000001</v>
      </c>
      <c r="H68" s="3">
        <f t="shared" si="1"/>
        <v>137.5</v>
      </c>
    </row>
    <row r="69" spans="2:12" x14ac:dyDescent="0.2">
      <c r="B69" s="2">
        <v>43216</v>
      </c>
      <c r="C69" t="s">
        <v>10</v>
      </c>
      <c r="D69" t="s">
        <v>18</v>
      </c>
      <c r="E69" t="s">
        <v>31</v>
      </c>
      <c r="F69">
        <v>153</v>
      </c>
      <c r="G69" s="3">
        <v>1.63</v>
      </c>
      <c r="H69" s="3">
        <f t="shared" ref="H69:H100" si="2">F69*G69</f>
        <v>249.39</v>
      </c>
    </row>
    <row r="70" spans="2:12" x14ac:dyDescent="0.2">
      <c r="B70" s="2">
        <v>43218</v>
      </c>
      <c r="C70" t="s">
        <v>21</v>
      </c>
      <c r="D70" t="s">
        <v>22</v>
      </c>
      <c r="E70" t="s">
        <v>9</v>
      </c>
      <c r="F70">
        <v>151</v>
      </c>
      <c r="G70" s="3">
        <v>1.02</v>
      </c>
      <c r="H70" s="3">
        <f t="shared" si="2"/>
        <v>154.02000000000001</v>
      </c>
    </row>
    <row r="71" spans="2:12" x14ac:dyDescent="0.2">
      <c r="B71" s="2">
        <v>43221</v>
      </c>
      <c r="C71" t="s">
        <v>14</v>
      </c>
      <c r="D71" t="s">
        <v>16</v>
      </c>
      <c r="E71" t="s">
        <v>28</v>
      </c>
      <c r="F71">
        <v>182</v>
      </c>
      <c r="G71" s="3">
        <v>1</v>
      </c>
      <c r="H71" s="3">
        <f t="shared" si="2"/>
        <v>182</v>
      </c>
    </row>
    <row r="72" spans="2:12" x14ac:dyDescent="0.2">
      <c r="B72" s="2">
        <v>43225</v>
      </c>
      <c r="C72" t="s">
        <v>10</v>
      </c>
      <c r="D72" t="s">
        <v>8</v>
      </c>
      <c r="E72" t="s">
        <v>30</v>
      </c>
      <c r="F72">
        <v>192</v>
      </c>
      <c r="G72" s="3">
        <v>1.29</v>
      </c>
      <c r="H72" s="3">
        <f t="shared" si="2"/>
        <v>247.68</v>
      </c>
    </row>
    <row r="73" spans="2:12" x14ac:dyDescent="0.2">
      <c r="B73" s="2">
        <v>43227</v>
      </c>
      <c r="C73" t="s">
        <v>10</v>
      </c>
      <c r="D73" t="s">
        <v>18</v>
      </c>
      <c r="E73" t="s">
        <v>19</v>
      </c>
      <c r="F73">
        <v>163</v>
      </c>
      <c r="G73" s="3">
        <v>1.79</v>
      </c>
      <c r="H73" s="3">
        <f t="shared" si="2"/>
        <v>291.77</v>
      </c>
    </row>
    <row r="74" spans="2:12" x14ac:dyDescent="0.2">
      <c r="B74" s="2">
        <v>43229</v>
      </c>
      <c r="C74" t="s">
        <v>14</v>
      </c>
      <c r="D74" t="s">
        <v>13</v>
      </c>
      <c r="E74" t="s">
        <v>19</v>
      </c>
      <c r="F74">
        <v>163</v>
      </c>
      <c r="G74" s="3">
        <v>1.79</v>
      </c>
      <c r="H74" s="3">
        <f t="shared" si="2"/>
        <v>291.77</v>
      </c>
    </row>
    <row r="75" spans="2:12" x14ac:dyDescent="0.2">
      <c r="B75" s="2">
        <v>43230</v>
      </c>
      <c r="C75" t="s">
        <v>14</v>
      </c>
      <c r="D75" t="s">
        <v>8</v>
      </c>
      <c r="E75" t="s">
        <v>15</v>
      </c>
      <c r="F75">
        <v>160</v>
      </c>
      <c r="G75" s="3">
        <v>1.19</v>
      </c>
      <c r="H75" s="3">
        <f t="shared" si="2"/>
        <v>190.39999999999998</v>
      </c>
    </row>
    <row r="76" spans="2:12" x14ac:dyDescent="0.2">
      <c r="B76" s="2">
        <v>43230</v>
      </c>
      <c r="C76" t="s">
        <v>10</v>
      </c>
      <c r="D76" t="s">
        <v>18</v>
      </c>
      <c r="E76" t="s">
        <v>28</v>
      </c>
      <c r="F76">
        <v>135</v>
      </c>
      <c r="G76" s="3">
        <v>1</v>
      </c>
      <c r="H76" s="3">
        <f t="shared" si="2"/>
        <v>135</v>
      </c>
    </row>
    <row r="77" spans="2:12" x14ac:dyDescent="0.2">
      <c r="B77" s="2">
        <v>43230</v>
      </c>
      <c r="C77" t="s">
        <v>10</v>
      </c>
      <c r="D77" t="s">
        <v>18</v>
      </c>
      <c r="E77" t="s">
        <v>26</v>
      </c>
      <c r="F77">
        <v>146</v>
      </c>
      <c r="G77" s="3">
        <v>1.75</v>
      </c>
      <c r="H77" s="3">
        <f t="shared" si="2"/>
        <v>255.5</v>
      </c>
    </row>
    <row r="78" spans="2:12" x14ac:dyDescent="0.2">
      <c r="B78" s="2">
        <v>43231</v>
      </c>
      <c r="C78" t="s">
        <v>21</v>
      </c>
      <c r="D78" t="s">
        <v>13</v>
      </c>
      <c r="E78" t="s">
        <v>29</v>
      </c>
      <c r="F78">
        <v>152</v>
      </c>
      <c r="G78" s="3">
        <v>1.0900000000000001</v>
      </c>
      <c r="H78" s="3">
        <f t="shared" si="2"/>
        <v>165.68</v>
      </c>
    </row>
    <row r="79" spans="2:12" x14ac:dyDescent="0.2">
      <c r="B79" s="2">
        <v>43231</v>
      </c>
      <c r="C79" t="s">
        <v>21</v>
      </c>
      <c r="D79" t="s">
        <v>8</v>
      </c>
      <c r="E79" t="s">
        <v>28</v>
      </c>
      <c r="F79">
        <v>175</v>
      </c>
      <c r="G79" s="3">
        <v>1</v>
      </c>
      <c r="H79" s="3">
        <f t="shared" si="2"/>
        <v>175</v>
      </c>
      <c r="K79" s="13" t="s">
        <v>42</v>
      </c>
      <c r="L79" s="14"/>
    </row>
    <row r="80" spans="2:12" x14ac:dyDescent="0.2">
      <c r="B80" s="2">
        <v>43233</v>
      </c>
      <c r="C80" t="s">
        <v>21</v>
      </c>
      <c r="D80" t="s">
        <v>18</v>
      </c>
      <c r="E80" t="s">
        <v>30</v>
      </c>
      <c r="F80">
        <v>166</v>
      </c>
      <c r="G80" s="3">
        <v>1.29</v>
      </c>
      <c r="H80" s="3">
        <f t="shared" si="2"/>
        <v>214.14000000000001</v>
      </c>
      <c r="K80" s="1" t="s">
        <v>34</v>
      </c>
      <c r="L80" s="5">
        <f>AVERAGE(H:H)</f>
        <v>212.19220000000004</v>
      </c>
    </row>
    <row r="81" spans="2:12" x14ac:dyDescent="0.2">
      <c r="B81" s="2">
        <v>43236</v>
      </c>
      <c r="C81" t="s">
        <v>21</v>
      </c>
      <c r="D81" t="s">
        <v>11</v>
      </c>
      <c r="E81" t="s">
        <v>30</v>
      </c>
      <c r="F81">
        <v>178</v>
      </c>
      <c r="G81" s="3">
        <v>1.29</v>
      </c>
      <c r="H81" s="3">
        <f t="shared" si="2"/>
        <v>229.62</v>
      </c>
      <c r="K81" s="1" t="s">
        <v>35</v>
      </c>
      <c r="L81" s="5">
        <f>MEDIAN($H$5:$H$104)</f>
        <v>194.54000000000002</v>
      </c>
    </row>
    <row r="82" spans="2:12" x14ac:dyDescent="0.2">
      <c r="B82" s="2">
        <v>43236</v>
      </c>
      <c r="C82" t="s">
        <v>21</v>
      </c>
      <c r="D82" t="s">
        <v>13</v>
      </c>
      <c r="E82" t="s">
        <v>15</v>
      </c>
      <c r="F82">
        <v>180</v>
      </c>
      <c r="G82" s="3">
        <v>1.19</v>
      </c>
      <c r="H82" s="3">
        <f t="shared" si="2"/>
        <v>214.2</v>
      </c>
      <c r="K82" s="1" t="s">
        <v>36</v>
      </c>
      <c r="L82" s="5">
        <f>MODE($H$5:$H$104)</f>
        <v>274.47999999999996</v>
      </c>
    </row>
    <row r="83" spans="2:12" x14ac:dyDescent="0.2">
      <c r="B83" s="2">
        <v>43238</v>
      </c>
      <c r="C83" t="s">
        <v>14</v>
      </c>
      <c r="D83" t="s">
        <v>11</v>
      </c>
      <c r="E83" t="s">
        <v>27</v>
      </c>
      <c r="F83">
        <v>194</v>
      </c>
      <c r="G83" s="3">
        <v>1.6</v>
      </c>
      <c r="H83" s="3">
        <f t="shared" si="2"/>
        <v>310.40000000000003</v>
      </c>
      <c r="K83" s="1" t="s">
        <v>37</v>
      </c>
      <c r="L83" s="5">
        <f>MAX($H$5:$H$104)</f>
        <v>382.18</v>
      </c>
    </row>
    <row r="84" spans="2:12" x14ac:dyDescent="0.2">
      <c r="B84" s="2">
        <v>43239</v>
      </c>
      <c r="C84" t="s">
        <v>14</v>
      </c>
      <c r="D84" t="s">
        <v>11</v>
      </c>
      <c r="E84" t="s">
        <v>12</v>
      </c>
      <c r="F84">
        <v>168</v>
      </c>
      <c r="G84" s="3">
        <v>1.97</v>
      </c>
      <c r="H84" s="3">
        <f t="shared" si="2"/>
        <v>330.96</v>
      </c>
      <c r="K84" s="1" t="s">
        <v>38</v>
      </c>
      <c r="L84" s="5">
        <f>MIN($H$5:$H$104)</f>
        <v>101</v>
      </c>
    </row>
    <row r="85" spans="2:12" x14ac:dyDescent="0.2">
      <c r="B85" s="2">
        <v>43244</v>
      </c>
      <c r="C85" t="s">
        <v>14</v>
      </c>
      <c r="D85" t="s">
        <v>11</v>
      </c>
      <c r="E85" t="s">
        <v>28</v>
      </c>
      <c r="F85">
        <v>152</v>
      </c>
      <c r="G85" s="3">
        <v>1</v>
      </c>
      <c r="H85" s="3">
        <f t="shared" si="2"/>
        <v>152</v>
      </c>
      <c r="K85" s="1" t="s">
        <v>39</v>
      </c>
      <c r="L85" s="6">
        <f>L83-L84</f>
        <v>281.18</v>
      </c>
    </row>
    <row r="86" spans="2:12" x14ac:dyDescent="0.2">
      <c r="B86" s="2">
        <v>43245</v>
      </c>
      <c r="C86" t="s">
        <v>10</v>
      </c>
      <c r="D86" t="s">
        <v>18</v>
      </c>
      <c r="E86" t="s">
        <v>27</v>
      </c>
      <c r="F86">
        <v>100</v>
      </c>
      <c r="G86" s="3">
        <v>1.6</v>
      </c>
      <c r="H86" s="3">
        <f t="shared" si="2"/>
        <v>160</v>
      </c>
      <c r="K86" s="1" t="s">
        <v>40</v>
      </c>
      <c r="L86" s="5">
        <f>_xlfn.STDEV.S($H$5:$H$104)</f>
        <v>71.32790917610248</v>
      </c>
    </row>
    <row r="87" spans="2:12" x14ac:dyDescent="0.2">
      <c r="B87" s="2">
        <v>43246</v>
      </c>
      <c r="C87" t="s">
        <v>21</v>
      </c>
      <c r="D87" t="s">
        <v>18</v>
      </c>
      <c r="E87" t="s">
        <v>28</v>
      </c>
      <c r="F87">
        <v>181</v>
      </c>
      <c r="G87" s="3">
        <v>1</v>
      </c>
      <c r="H87" s="3">
        <f t="shared" si="2"/>
        <v>181</v>
      </c>
    </row>
    <row r="88" spans="2:12" x14ac:dyDescent="0.2">
      <c r="B88" s="2">
        <v>43246</v>
      </c>
      <c r="C88" t="s">
        <v>7</v>
      </c>
      <c r="D88" t="s">
        <v>11</v>
      </c>
      <c r="E88" t="s">
        <v>15</v>
      </c>
      <c r="F88">
        <v>132</v>
      </c>
      <c r="G88" s="3">
        <v>1.19</v>
      </c>
      <c r="H88" s="3">
        <f t="shared" si="2"/>
        <v>157.07999999999998</v>
      </c>
    </row>
    <row r="89" spans="2:12" x14ac:dyDescent="0.2">
      <c r="B89" s="2">
        <v>43247</v>
      </c>
      <c r="C89" t="s">
        <v>14</v>
      </c>
      <c r="D89" t="s">
        <v>16</v>
      </c>
      <c r="E89" t="s">
        <v>23</v>
      </c>
      <c r="F89">
        <v>186</v>
      </c>
      <c r="G89" s="3">
        <v>1.1299999999999999</v>
      </c>
      <c r="H89" s="3">
        <f t="shared" si="2"/>
        <v>210.17999999999998</v>
      </c>
    </row>
    <row r="90" spans="2:12" x14ac:dyDescent="0.2">
      <c r="B90" s="2">
        <v>43248</v>
      </c>
      <c r="C90" t="s">
        <v>10</v>
      </c>
      <c r="D90" t="s">
        <v>18</v>
      </c>
      <c r="E90" t="s">
        <v>28</v>
      </c>
      <c r="F90">
        <v>188</v>
      </c>
      <c r="G90" s="3">
        <v>1</v>
      </c>
      <c r="H90" s="3">
        <f t="shared" si="2"/>
        <v>188</v>
      </c>
    </row>
    <row r="91" spans="2:12" x14ac:dyDescent="0.2">
      <c r="B91" s="2">
        <v>43249</v>
      </c>
      <c r="C91" t="s">
        <v>10</v>
      </c>
      <c r="D91" t="s">
        <v>18</v>
      </c>
      <c r="E91" t="s">
        <v>25</v>
      </c>
      <c r="F91">
        <v>153</v>
      </c>
      <c r="G91" s="3">
        <v>1.88</v>
      </c>
      <c r="H91" s="3">
        <f t="shared" si="2"/>
        <v>287.64</v>
      </c>
    </row>
    <row r="92" spans="2:12" x14ac:dyDescent="0.2">
      <c r="B92" s="2">
        <v>43249</v>
      </c>
      <c r="C92" t="s">
        <v>21</v>
      </c>
      <c r="D92" t="s">
        <v>11</v>
      </c>
      <c r="E92" t="s">
        <v>29</v>
      </c>
      <c r="F92">
        <v>136</v>
      </c>
      <c r="G92" s="3">
        <v>1.0900000000000001</v>
      </c>
      <c r="H92" s="3">
        <f t="shared" si="2"/>
        <v>148.24</v>
      </c>
    </row>
    <row r="93" spans="2:12" x14ac:dyDescent="0.2">
      <c r="B93" s="2">
        <v>43252</v>
      </c>
      <c r="C93" t="s">
        <v>14</v>
      </c>
      <c r="D93" t="s">
        <v>13</v>
      </c>
      <c r="E93" t="s">
        <v>29</v>
      </c>
      <c r="F93">
        <v>145</v>
      </c>
      <c r="G93" s="3">
        <v>1.0900000000000001</v>
      </c>
      <c r="H93" s="3">
        <f t="shared" si="2"/>
        <v>158.05000000000001</v>
      </c>
    </row>
    <row r="94" spans="2:12" x14ac:dyDescent="0.2">
      <c r="B94" s="2">
        <v>43252</v>
      </c>
      <c r="C94" t="s">
        <v>10</v>
      </c>
      <c r="D94" t="s">
        <v>8</v>
      </c>
      <c r="E94" t="s">
        <v>28</v>
      </c>
      <c r="F94">
        <v>126</v>
      </c>
      <c r="G94" s="3">
        <v>1</v>
      </c>
      <c r="H94" s="3">
        <f t="shared" si="2"/>
        <v>126</v>
      </c>
    </row>
    <row r="95" spans="2:12" x14ac:dyDescent="0.2">
      <c r="B95" s="2">
        <v>43253</v>
      </c>
      <c r="C95" t="s">
        <v>21</v>
      </c>
      <c r="D95" t="s">
        <v>16</v>
      </c>
      <c r="E95" t="s">
        <v>9</v>
      </c>
      <c r="F95">
        <v>176</v>
      </c>
      <c r="G95" s="3">
        <v>1.02</v>
      </c>
      <c r="H95" s="3">
        <f t="shared" si="2"/>
        <v>179.52</v>
      </c>
    </row>
    <row r="96" spans="2:12" x14ac:dyDescent="0.2">
      <c r="B96" s="2">
        <v>43258</v>
      </c>
      <c r="C96" t="s">
        <v>10</v>
      </c>
      <c r="D96" t="s">
        <v>16</v>
      </c>
      <c r="E96" t="s">
        <v>31</v>
      </c>
      <c r="F96">
        <v>119</v>
      </c>
      <c r="G96" s="3">
        <v>1.63</v>
      </c>
      <c r="H96" s="3">
        <f t="shared" si="2"/>
        <v>193.97</v>
      </c>
    </row>
    <row r="97" spans="2:8" x14ac:dyDescent="0.2">
      <c r="B97" s="2">
        <v>43258</v>
      </c>
      <c r="C97" t="s">
        <v>10</v>
      </c>
      <c r="D97" t="s">
        <v>18</v>
      </c>
      <c r="E97" t="s">
        <v>28</v>
      </c>
      <c r="F97">
        <v>182</v>
      </c>
      <c r="G97" s="3">
        <v>1</v>
      </c>
      <c r="H97" s="3">
        <f t="shared" si="2"/>
        <v>182</v>
      </c>
    </row>
    <row r="98" spans="2:8" x14ac:dyDescent="0.2">
      <c r="B98" s="2">
        <v>43260</v>
      </c>
      <c r="C98" t="s">
        <v>21</v>
      </c>
      <c r="D98" t="s">
        <v>8</v>
      </c>
      <c r="E98" t="s">
        <v>12</v>
      </c>
      <c r="F98">
        <v>113</v>
      </c>
      <c r="G98" s="3">
        <v>1.97</v>
      </c>
      <c r="H98" s="3">
        <f t="shared" si="2"/>
        <v>222.60999999999999</v>
      </c>
    </row>
    <row r="99" spans="2:8" x14ac:dyDescent="0.2">
      <c r="B99" s="2">
        <v>43264</v>
      </c>
      <c r="C99" t="s">
        <v>21</v>
      </c>
      <c r="D99" t="s">
        <v>18</v>
      </c>
      <c r="E99" t="s">
        <v>20</v>
      </c>
      <c r="F99">
        <v>108</v>
      </c>
      <c r="G99" s="3">
        <v>1.6</v>
      </c>
      <c r="H99" s="3">
        <f t="shared" si="2"/>
        <v>172.8</v>
      </c>
    </row>
    <row r="100" spans="2:8" x14ac:dyDescent="0.2">
      <c r="B100" s="2">
        <v>43264</v>
      </c>
      <c r="C100" t="s">
        <v>7</v>
      </c>
      <c r="D100" t="s">
        <v>18</v>
      </c>
      <c r="E100" t="s">
        <v>28</v>
      </c>
      <c r="F100">
        <v>151</v>
      </c>
      <c r="G100" s="3">
        <v>1</v>
      </c>
      <c r="H100" s="3">
        <f t="shared" si="2"/>
        <v>151</v>
      </c>
    </row>
    <row r="101" spans="2:8" x14ac:dyDescent="0.2">
      <c r="B101" s="2">
        <v>43270</v>
      </c>
      <c r="C101" t="s">
        <v>14</v>
      </c>
      <c r="D101" t="s">
        <v>18</v>
      </c>
      <c r="E101" t="s">
        <v>26</v>
      </c>
      <c r="F101">
        <v>106</v>
      </c>
      <c r="G101" s="3">
        <v>1.75</v>
      </c>
      <c r="H101" s="3">
        <f t="shared" ref="H101:H104" si="3">F101*G101</f>
        <v>185.5</v>
      </c>
    </row>
    <row r="102" spans="2:8" x14ac:dyDescent="0.2">
      <c r="B102" s="2">
        <v>43274</v>
      </c>
      <c r="C102" t="s">
        <v>21</v>
      </c>
      <c r="D102" t="s">
        <v>11</v>
      </c>
      <c r="E102" t="s">
        <v>17</v>
      </c>
      <c r="F102">
        <v>105</v>
      </c>
      <c r="G102" s="3">
        <v>1.64</v>
      </c>
      <c r="H102" s="3">
        <f t="shared" si="3"/>
        <v>172.2</v>
      </c>
    </row>
    <row r="103" spans="2:8" x14ac:dyDescent="0.2">
      <c r="B103" s="2">
        <v>43276</v>
      </c>
      <c r="C103" t="s">
        <v>10</v>
      </c>
      <c r="D103" t="s">
        <v>22</v>
      </c>
      <c r="E103" t="s">
        <v>17</v>
      </c>
      <c r="F103">
        <v>165</v>
      </c>
      <c r="G103" s="3">
        <v>1.64</v>
      </c>
      <c r="H103" s="3">
        <f t="shared" si="3"/>
        <v>270.59999999999997</v>
      </c>
    </row>
    <row r="104" spans="2:8" x14ac:dyDescent="0.2">
      <c r="B104" s="2">
        <v>43281</v>
      </c>
      <c r="C104" t="s">
        <v>14</v>
      </c>
      <c r="D104" t="s">
        <v>18</v>
      </c>
      <c r="E104" t="s">
        <v>30</v>
      </c>
      <c r="F104">
        <v>175</v>
      </c>
      <c r="G104" s="3">
        <v>1.29</v>
      </c>
      <c r="H104" s="3">
        <f t="shared" si="3"/>
        <v>225.75</v>
      </c>
    </row>
  </sheetData>
  <mergeCells count="2">
    <mergeCell ref="K12:L12"/>
    <mergeCell ref="K79:L79"/>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C4ED9-A8C4-7549-A0AB-D460D8C96C16}">
  <dimension ref="A1:M105"/>
  <sheetViews>
    <sheetView zoomScale="108" zoomScaleNormal="113" workbookViewId="0">
      <selection activeCell="V38" sqref="V38"/>
    </sheetView>
  </sheetViews>
  <sheetFormatPr baseColWidth="10" defaultRowHeight="16" x14ac:dyDescent="0.2"/>
  <cols>
    <col min="2" max="2" width="11.83203125" customWidth="1"/>
    <col min="3" max="3" width="17.6640625" customWidth="1"/>
    <col min="4" max="4" width="11.5" customWidth="1"/>
    <col min="6" max="6" width="11.5" customWidth="1"/>
    <col min="7" max="7" width="11.1640625" customWidth="1"/>
    <col min="8" max="8" width="12.1640625" customWidth="1"/>
  </cols>
  <sheetData>
    <row r="1" spans="1:13" ht="19" x14ac:dyDescent="0.25">
      <c r="A1" s="12" t="s">
        <v>44</v>
      </c>
      <c r="B1" s="12"/>
      <c r="C1" s="12"/>
    </row>
    <row r="4" spans="1:13" x14ac:dyDescent="0.2">
      <c r="B4" s="4" t="s">
        <v>0</v>
      </c>
      <c r="C4" s="4" t="s">
        <v>1</v>
      </c>
      <c r="D4" s="4" t="s">
        <v>2</v>
      </c>
      <c r="E4" s="4" t="s">
        <v>3</v>
      </c>
      <c r="F4" s="4" t="s">
        <v>4</v>
      </c>
      <c r="G4" s="4" t="s">
        <v>5</v>
      </c>
      <c r="H4" s="4" t="s">
        <v>6</v>
      </c>
    </row>
    <row r="5" spans="1:13" x14ac:dyDescent="0.2">
      <c r="B5" s="2">
        <v>43101</v>
      </c>
      <c r="C5" t="s">
        <v>7</v>
      </c>
      <c r="D5" t="s">
        <v>8</v>
      </c>
      <c r="E5" t="s">
        <v>9</v>
      </c>
      <c r="F5">
        <v>193</v>
      </c>
      <c r="G5" s="3">
        <v>1.02</v>
      </c>
      <c r="H5" s="3">
        <v>196.86</v>
      </c>
    </row>
    <row r="6" spans="1:13" x14ac:dyDescent="0.2">
      <c r="B6" s="2">
        <v>43102</v>
      </c>
      <c r="C6" t="s">
        <v>10</v>
      </c>
      <c r="D6" t="s">
        <v>11</v>
      </c>
      <c r="E6" t="s">
        <v>12</v>
      </c>
      <c r="F6">
        <v>190</v>
      </c>
      <c r="G6" s="3">
        <v>1.97</v>
      </c>
      <c r="H6" s="3">
        <v>374.3</v>
      </c>
    </row>
    <row r="7" spans="1:13" x14ac:dyDescent="0.2">
      <c r="B7" s="2">
        <v>43104</v>
      </c>
      <c r="C7" t="s">
        <v>10</v>
      </c>
      <c r="D7" t="s">
        <v>13</v>
      </c>
      <c r="E7" t="s">
        <v>12</v>
      </c>
      <c r="F7">
        <v>107</v>
      </c>
      <c r="G7" s="3">
        <v>1.97</v>
      </c>
      <c r="H7" s="3">
        <v>210.79</v>
      </c>
    </row>
    <row r="8" spans="1:13" x14ac:dyDescent="0.2">
      <c r="B8" s="2">
        <v>43117</v>
      </c>
      <c r="C8" t="s">
        <v>14</v>
      </c>
      <c r="D8" t="s">
        <v>13</v>
      </c>
      <c r="E8" t="s">
        <v>15</v>
      </c>
      <c r="F8">
        <v>103</v>
      </c>
      <c r="G8" s="3">
        <v>1.19</v>
      </c>
      <c r="H8" s="3">
        <v>122.57</v>
      </c>
    </row>
    <row r="9" spans="1:13" x14ac:dyDescent="0.2">
      <c r="B9" s="2">
        <v>43117</v>
      </c>
      <c r="C9" t="s">
        <v>10</v>
      </c>
      <c r="D9" t="s">
        <v>16</v>
      </c>
      <c r="E9" t="s">
        <v>17</v>
      </c>
      <c r="F9">
        <v>131</v>
      </c>
      <c r="G9" s="3">
        <v>1.64</v>
      </c>
      <c r="H9" s="3">
        <v>214.83999999999997</v>
      </c>
    </row>
    <row r="10" spans="1:13" x14ac:dyDescent="0.2">
      <c r="B10" s="2">
        <v>43117</v>
      </c>
      <c r="C10" t="s">
        <v>10</v>
      </c>
      <c r="D10" t="s">
        <v>18</v>
      </c>
      <c r="E10" t="s">
        <v>19</v>
      </c>
      <c r="F10">
        <v>134</v>
      </c>
      <c r="G10" s="3">
        <v>1.79</v>
      </c>
      <c r="H10" s="3">
        <v>239.86</v>
      </c>
    </row>
    <row r="11" spans="1:13" x14ac:dyDescent="0.2">
      <c r="B11" s="2">
        <v>43118</v>
      </c>
      <c r="C11" t="s">
        <v>14</v>
      </c>
      <c r="D11" t="s">
        <v>18</v>
      </c>
      <c r="E11" t="s">
        <v>9</v>
      </c>
      <c r="F11">
        <v>134</v>
      </c>
      <c r="G11" s="3">
        <v>1.02</v>
      </c>
      <c r="H11" s="3">
        <v>136.68</v>
      </c>
      <c r="K11" s="7" t="s">
        <v>41</v>
      </c>
      <c r="L11" s="8" t="s">
        <v>4</v>
      </c>
      <c r="M11" s="8" t="s">
        <v>6</v>
      </c>
    </row>
    <row r="12" spans="1:13" x14ac:dyDescent="0.2">
      <c r="B12" s="2">
        <v>43119</v>
      </c>
      <c r="C12" t="s">
        <v>10</v>
      </c>
      <c r="D12" t="s">
        <v>18</v>
      </c>
      <c r="E12" t="s">
        <v>20</v>
      </c>
      <c r="F12">
        <v>145</v>
      </c>
      <c r="G12" s="3">
        <v>1.6</v>
      </c>
      <c r="H12" s="3">
        <v>232</v>
      </c>
      <c r="K12" s="9" t="s">
        <v>10</v>
      </c>
      <c r="L12" s="10">
        <f>SUMIF(Table7[Customer Region],$K12,Table7[Unit Sales])</f>
        <v>5840</v>
      </c>
      <c r="M12" s="11">
        <f>SUMIF(Table7[Customer Region],$K12,Table7[Total Sales])</f>
        <v>9316.8799999999992</v>
      </c>
    </row>
    <row r="13" spans="1:13" x14ac:dyDescent="0.2">
      <c r="B13" s="2">
        <v>43121</v>
      </c>
      <c r="C13" t="s">
        <v>14</v>
      </c>
      <c r="D13" t="s">
        <v>18</v>
      </c>
      <c r="E13" t="s">
        <v>20</v>
      </c>
      <c r="F13">
        <v>129</v>
      </c>
      <c r="G13" s="3">
        <v>1.6</v>
      </c>
      <c r="H13" s="3">
        <v>206.4</v>
      </c>
      <c r="K13" s="9" t="s">
        <v>21</v>
      </c>
      <c r="L13" s="10">
        <f>SUMIF(Table7[Customer Region],$K13,Table7[Unit Sales])</f>
        <v>3570</v>
      </c>
      <c r="M13" s="11">
        <f>SUMIF(Table7[Customer Region],$K13,Table7[Total Sales])</f>
        <v>4833.1399999999994</v>
      </c>
    </row>
    <row r="14" spans="1:13" x14ac:dyDescent="0.2">
      <c r="B14" s="2">
        <v>43121</v>
      </c>
      <c r="C14" t="s">
        <v>21</v>
      </c>
      <c r="D14" t="s">
        <v>8</v>
      </c>
      <c r="E14" t="s">
        <v>20</v>
      </c>
      <c r="F14">
        <v>167</v>
      </c>
      <c r="G14" s="3">
        <v>1.6</v>
      </c>
      <c r="H14" s="3">
        <v>267.2</v>
      </c>
      <c r="K14" s="9" t="s">
        <v>14</v>
      </c>
      <c r="L14" s="10">
        <f>SUMIF(Table7[Customer Region],$K14,Table7[Unit Sales])</f>
        <v>3561</v>
      </c>
      <c r="M14" s="11">
        <f>SUMIF(Table7[Customer Region],$K14,Table7[Total Sales])</f>
        <v>4748.3900000000003</v>
      </c>
    </row>
    <row r="15" spans="1:13" x14ac:dyDescent="0.2">
      <c r="B15" s="2">
        <v>43123</v>
      </c>
      <c r="C15" t="s">
        <v>7</v>
      </c>
      <c r="D15" t="s">
        <v>22</v>
      </c>
      <c r="E15" t="s">
        <v>23</v>
      </c>
      <c r="F15">
        <v>122</v>
      </c>
      <c r="G15" s="3">
        <v>1.1299999999999999</v>
      </c>
      <c r="H15" s="3">
        <v>137.85999999999999</v>
      </c>
      <c r="K15" s="9" t="s">
        <v>7</v>
      </c>
      <c r="L15" s="10">
        <f>SUMIF(Table7[Customer Region],$K15,Table7[Unit Sales])</f>
        <v>1740</v>
      </c>
      <c r="M15" s="11">
        <f>SUMIF(Table7[Customer Region],$K15,Table7[Total Sales])</f>
        <v>2320.8100000000004</v>
      </c>
    </row>
    <row r="16" spans="1:13" x14ac:dyDescent="0.2">
      <c r="B16" s="2">
        <v>43124</v>
      </c>
      <c r="C16" t="s">
        <v>10</v>
      </c>
      <c r="D16" t="s">
        <v>13</v>
      </c>
      <c r="E16" t="s">
        <v>24</v>
      </c>
      <c r="F16">
        <v>144</v>
      </c>
      <c r="G16" s="3">
        <v>1.1000000000000001</v>
      </c>
      <c r="H16" s="3">
        <v>158.4</v>
      </c>
    </row>
    <row r="17" spans="2:8" x14ac:dyDescent="0.2">
      <c r="B17" s="2">
        <v>43127</v>
      </c>
      <c r="C17" t="s">
        <v>10</v>
      </c>
      <c r="D17" t="s">
        <v>22</v>
      </c>
      <c r="E17" t="s">
        <v>25</v>
      </c>
      <c r="F17">
        <v>121</v>
      </c>
      <c r="G17" s="3">
        <v>1.88</v>
      </c>
      <c r="H17" s="3">
        <v>227.48</v>
      </c>
    </row>
    <row r="18" spans="2:8" x14ac:dyDescent="0.2">
      <c r="B18" s="2">
        <v>43127</v>
      </c>
      <c r="C18" t="s">
        <v>7</v>
      </c>
      <c r="D18" t="s">
        <v>13</v>
      </c>
      <c r="E18" t="s">
        <v>12</v>
      </c>
      <c r="F18">
        <v>177</v>
      </c>
      <c r="G18" s="3">
        <v>1.97</v>
      </c>
      <c r="H18" s="3">
        <v>348.69</v>
      </c>
    </row>
    <row r="19" spans="2:8" x14ac:dyDescent="0.2">
      <c r="B19" s="2">
        <v>43130</v>
      </c>
      <c r="C19" t="s">
        <v>10</v>
      </c>
      <c r="D19" t="s">
        <v>11</v>
      </c>
      <c r="E19" t="s">
        <v>23</v>
      </c>
      <c r="F19">
        <v>115</v>
      </c>
      <c r="G19" s="3">
        <v>1.1299999999999999</v>
      </c>
      <c r="H19" s="3">
        <v>129.94999999999999</v>
      </c>
    </row>
    <row r="20" spans="2:8" x14ac:dyDescent="0.2">
      <c r="B20" s="2">
        <v>43133</v>
      </c>
      <c r="C20" t="s">
        <v>7</v>
      </c>
      <c r="D20" t="s">
        <v>18</v>
      </c>
      <c r="E20" t="s">
        <v>25</v>
      </c>
      <c r="F20">
        <v>146</v>
      </c>
      <c r="G20" s="3">
        <v>1.88</v>
      </c>
      <c r="H20" s="3">
        <v>274.47999999999996</v>
      </c>
    </row>
    <row r="21" spans="2:8" x14ac:dyDescent="0.2">
      <c r="B21" s="2">
        <v>43134</v>
      </c>
      <c r="C21" t="s">
        <v>21</v>
      </c>
      <c r="D21" t="s">
        <v>18</v>
      </c>
      <c r="E21" t="s">
        <v>26</v>
      </c>
      <c r="F21">
        <v>187</v>
      </c>
      <c r="G21" s="3">
        <v>1.75</v>
      </c>
      <c r="H21" s="3">
        <v>327.25</v>
      </c>
    </row>
    <row r="22" spans="2:8" x14ac:dyDescent="0.2">
      <c r="B22" s="2">
        <v>43135</v>
      </c>
      <c r="C22" t="s">
        <v>10</v>
      </c>
      <c r="D22" t="s">
        <v>18</v>
      </c>
      <c r="E22" t="s">
        <v>26</v>
      </c>
      <c r="F22">
        <v>186</v>
      </c>
      <c r="G22" s="3">
        <v>1.75</v>
      </c>
      <c r="H22" s="3">
        <v>325.5</v>
      </c>
    </row>
    <row r="23" spans="2:8" x14ac:dyDescent="0.2">
      <c r="B23" s="2">
        <v>43136</v>
      </c>
      <c r="C23" t="s">
        <v>10</v>
      </c>
      <c r="D23" t="s">
        <v>13</v>
      </c>
      <c r="E23" t="s">
        <v>26</v>
      </c>
      <c r="F23">
        <v>196</v>
      </c>
      <c r="G23" s="3">
        <v>1.75</v>
      </c>
      <c r="H23" s="3">
        <v>343</v>
      </c>
    </row>
    <row r="24" spans="2:8" x14ac:dyDescent="0.2">
      <c r="B24" s="2">
        <v>43137</v>
      </c>
      <c r="C24" t="s">
        <v>14</v>
      </c>
      <c r="D24" t="s">
        <v>18</v>
      </c>
      <c r="E24" t="s">
        <v>9</v>
      </c>
      <c r="F24">
        <v>124</v>
      </c>
      <c r="G24" s="3">
        <v>1.02</v>
      </c>
      <c r="H24" s="3">
        <v>126.48</v>
      </c>
    </row>
    <row r="25" spans="2:8" x14ac:dyDescent="0.2">
      <c r="B25" s="2">
        <v>43137</v>
      </c>
      <c r="C25" t="s">
        <v>10</v>
      </c>
      <c r="D25" t="s">
        <v>11</v>
      </c>
      <c r="E25" t="s">
        <v>23</v>
      </c>
      <c r="F25">
        <v>126</v>
      </c>
      <c r="G25" s="3">
        <v>1.1299999999999999</v>
      </c>
      <c r="H25" s="3">
        <v>142.38</v>
      </c>
    </row>
    <row r="26" spans="2:8" x14ac:dyDescent="0.2">
      <c r="B26" s="2">
        <v>43137</v>
      </c>
      <c r="C26" t="s">
        <v>10</v>
      </c>
      <c r="D26" t="s">
        <v>18</v>
      </c>
      <c r="E26" t="s">
        <v>20</v>
      </c>
      <c r="F26">
        <v>121</v>
      </c>
      <c r="G26" s="3">
        <v>1.6</v>
      </c>
      <c r="H26" s="3">
        <v>193.60000000000002</v>
      </c>
    </row>
    <row r="27" spans="2:8" x14ac:dyDescent="0.2">
      <c r="B27" s="2">
        <v>43137</v>
      </c>
      <c r="C27" t="s">
        <v>10</v>
      </c>
      <c r="D27" t="s">
        <v>18</v>
      </c>
      <c r="E27" t="s">
        <v>27</v>
      </c>
      <c r="F27">
        <v>121</v>
      </c>
      <c r="G27" s="3">
        <v>1.6</v>
      </c>
      <c r="H27" s="3">
        <v>193.60000000000002</v>
      </c>
    </row>
    <row r="28" spans="2:8" x14ac:dyDescent="0.2">
      <c r="B28" s="2">
        <v>43141</v>
      </c>
      <c r="C28" t="s">
        <v>14</v>
      </c>
      <c r="D28" t="s">
        <v>18</v>
      </c>
      <c r="E28" t="s">
        <v>28</v>
      </c>
      <c r="F28">
        <v>114</v>
      </c>
      <c r="G28" s="3">
        <v>1</v>
      </c>
      <c r="H28" s="3">
        <v>114</v>
      </c>
    </row>
    <row r="29" spans="2:8" x14ac:dyDescent="0.2">
      <c r="B29" s="2">
        <v>43152</v>
      </c>
      <c r="C29" t="s">
        <v>10</v>
      </c>
      <c r="D29" t="s">
        <v>11</v>
      </c>
      <c r="E29" t="s">
        <v>19</v>
      </c>
      <c r="F29">
        <v>130</v>
      </c>
      <c r="G29" s="3">
        <v>1.79</v>
      </c>
      <c r="H29" s="3">
        <v>232.70000000000002</v>
      </c>
    </row>
    <row r="30" spans="2:8" x14ac:dyDescent="0.2">
      <c r="B30" s="2">
        <v>43154</v>
      </c>
      <c r="C30" t="s">
        <v>21</v>
      </c>
      <c r="D30" t="s">
        <v>16</v>
      </c>
      <c r="E30" t="s">
        <v>28</v>
      </c>
      <c r="F30">
        <v>171</v>
      </c>
      <c r="G30" s="3">
        <v>1</v>
      </c>
      <c r="H30" s="3">
        <v>171</v>
      </c>
    </row>
    <row r="31" spans="2:8" x14ac:dyDescent="0.2">
      <c r="B31" s="2">
        <v>43158</v>
      </c>
      <c r="C31" t="s">
        <v>14</v>
      </c>
      <c r="D31" t="s">
        <v>8</v>
      </c>
      <c r="E31" t="s">
        <v>15</v>
      </c>
      <c r="F31">
        <v>128</v>
      </c>
      <c r="G31" s="3">
        <v>1.19</v>
      </c>
      <c r="H31" s="3">
        <v>152.32</v>
      </c>
    </row>
    <row r="32" spans="2:8" x14ac:dyDescent="0.2">
      <c r="B32" s="2">
        <v>43159</v>
      </c>
      <c r="C32" t="s">
        <v>7</v>
      </c>
      <c r="D32" t="s">
        <v>18</v>
      </c>
      <c r="E32" t="s">
        <v>26</v>
      </c>
      <c r="F32">
        <v>133</v>
      </c>
      <c r="G32" s="3">
        <v>1.75</v>
      </c>
      <c r="H32" s="3">
        <v>232.75</v>
      </c>
    </row>
    <row r="33" spans="2:8" x14ac:dyDescent="0.2">
      <c r="B33" s="2">
        <v>43160</v>
      </c>
      <c r="C33" t="s">
        <v>10</v>
      </c>
      <c r="D33" t="s">
        <v>13</v>
      </c>
      <c r="E33" t="s">
        <v>12</v>
      </c>
      <c r="F33">
        <v>194</v>
      </c>
      <c r="G33" s="3">
        <v>1.97</v>
      </c>
      <c r="H33" s="3">
        <v>382.18</v>
      </c>
    </row>
    <row r="34" spans="2:8" x14ac:dyDescent="0.2">
      <c r="B34" s="2">
        <v>43162</v>
      </c>
      <c r="C34" t="s">
        <v>21</v>
      </c>
      <c r="D34" t="s">
        <v>11</v>
      </c>
      <c r="E34" t="s">
        <v>27</v>
      </c>
      <c r="F34">
        <v>182</v>
      </c>
      <c r="G34" s="3">
        <v>1.6</v>
      </c>
      <c r="H34" s="3">
        <v>291.2</v>
      </c>
    </row>
    <row r="35" spans="2:8" x14ac:dyDescent="0.2">
      <c r="B35" s="2">
        <v>43163</v>
      </c>
      <c r="C35" t="s">
        <v>14</v>
      </c>
      <c r="D35" t="s">
        <v>11</v>
      </c>
      <c r="E35" t="s">
        <v>25</v>
      </c>
      <c r="F35">
        <v>114</v>
      </c>
      <c r="G35" s="3">
        <v>1.88</v>
      </c>
      <c r="H35" s="3">
        <v>214.32</v>
      </c>
    </row>
    <row r="36" spans="2:8" x14ac:dyDescent="0.2">
      <c r="B36" s="2">
        <v>43166</v>
      </c>
      <c r="C36" t="s">
        <v>7</v>
      </c>
      <c r="D36" t="s">
        <v>8</v>
      </c>
      <c r="E36" t="s">
        <v>9</v>
      </c>
      <c r="F36">
        <v>175</v>
      </c>
      <c r="G36" s="3">
        <v>1.02</v>
      </c>
      <c r="H36" s="3">
        <v>178.5</v>
      </c>
    </row>
    <row r="37" spans="2:8" x14ac:dyDescent="0.2">
      <c r="B37" s="2">
        <v>43167</v>
      </c>
      <c r="C37" t="s">
        <v>21</v>
      </c>
      <c r="D37" t="s">
        <v>16</v>
      </c>
      <c r="E37" t="s">
        <v>15</v>
      </c>
      <c r="F37">
        <v>122</v>
      </c>
      <c r="G37" s="3">
        <v>1.19</v>
      </c>
      <c r="H37" s="3">
        <v>145.18</v>
      </c>
    </row>
    <row r="38" spans="2:8" x14ac:dyDescent="0.2">
      <c r="B38" s="2">
        <v>43168</v>
      </c>
      <c r="C38" t="s">
        <v>14</v>
      </c>
      <c r="D38" t="s">
        <v>18</v>
      </c>
      <c r="E38" t="s">
        <v>24</v>
      </c>
      <c r="F38">
        <v>147</v>
      </c>
      <c r="G38" s="3">
        <v>1.1000000000000001</v>
      </c>
      <c r="H38" s="3">
        <v>161.70000000000002</v>
      </c>
    </row>
    <row r="39" spans="2:8" x14ac:dyDescent="0.2">
      <c r="B39" s="2">
        <v>43170</v>
      </c>
      <c r="C39" t="s">
        <v>10</v>
      </c>
      <c r="D39" t="s">
        <v>11</v>
      </c>
      <c r="E39" t="s">
        <v>29</v>
      </c>
      <c r="F39">
        <v>199</v>
      </c>
      <c r="G39" s="3">
        <v>1.0900000000000001</v>
      </c>
      <c r="H39" s="3">
        <v>216.91000000000003</v>
      </c>
    </row>
    <row r="40" spans="2:8" x14ac:dyDescent="0.2">
      <c r="B40" s="2">
        <v>43171</v>
      </c>
      <c r="C40" t="s">
        <v>21</v>
      </c>
      <c r="D40" t="s">
        <v>13</v>
      </c>
      <c r="E40" t="s">
        <v>9</v>
      </c>
      <c r="F40">
        <v>128</v>
      </c>
      <c r="G40" s="3">
        <v>1.02</v>
      </c>
      <c r="H40" s="3">
        <v>130.56</v>
      </c>
    </row>
    <row r="41" spans="2:8" x14ac:dyDescent="0.2">
      <c r="B41" s="2">
        <v>43173</v>
      </c>
      <c r="C41" t="s">
        <v>7</v>
      </c>
      <c r="D41" t="s">
        <v>16</v>
      </c>
      <c r="E41" t="s">
        <v>17</v>
      </c>
      <c r="F41">
        <v>114</v>
      </c>
      <c r="G41" s="3">
        <v>1.64</v>
      </c>
      <c r="H41" s="3">
        <v>186.95999999999998</v>
      </c>
    </row>
    <row r="42" spans="2:8" x14ac:dyDescent="0.2">
      <c r="B42" s="2">
        <v>43176</v>
      </c>
      <c r="C42" t="s">
        <v>10</v>
      </c>
      <c r="D42" t="s">
        <v>11</v>
      </c>
      <c r="E42" t="s">
        <v>12</v>
      </c>
      <c r="F42">
        <v>185</v>
      </c>
      <c r="G42" s="3">
        <v>1.97</v>
      </c>
      <c r="H42" s="3">
        <v>364.45</v>
      </c>
    </row>
    <row r="43" spans="2:8" x14ac:dyDescent="0.2">
      <c r="B43" s="2">
        <v>43177</v>
      </c>
      <c r="C43" t="s">
        <v>21</v>
      </c>
      <c r="D43" t="s">
        <v>8</v>
      </c>
      <c r="E43" t="s">
        <v>17</v>
      </c>
      <c r="F43">
        <v>135</v>
      </c>
      <c r="G43" s="3">
        <v>1.64</v>
      </c>
      <c r="H43" s="3">
        <v>221.39999999999998</v>
      </c>
    </row>
    <row r="44" spans="2:8" x14ac:dyDescent="0.2">
      <c r="B44" s="2">
        <v>43181</v>
      </c>
      <c r="C44" t="s">
        <v>7</v>
      </c>
      <c r="D44" t="s">
        <v>11</v>
      </c>
      <c r="E44" t="s">
        <v>29</v>
      </c>
      <c r="F44">
        <v>118</v>
      </c>
      <c r="G44" s="3">
        <v>1.0900000000000001</v>
      </c>
      <c r="H44" s="3">
        <v>128.62</v>
      </c>
    </row>
    <row r="45" spans="2:8" x14ac:dyDescent="0.2">
      <c r="B45" s="2">
        <v>43182</v>
      </c>
      <c r="C45" t="s">
        <v>7</v>
      </c>
      <c r="D45" t="s">
        <v>11</v>
      </c>
      <c r="E45" t="s">
        <v>30</v>
      </c>
      <c r="F45">
        <v>169</v>
      </c>
      <c r="G45" s="3">
        <v>1.29</v>
      </c>
      <c r="H45" s="3">
        <v>218.01000000000002</v>
      </c>
    </row>
    <row r="46" spans="2:8" x14ac:dyDescent="0.2">
      <c r="B46" s="2">
        <v>43183</v>
      </c>
      <c r="C46" t="s">
        <v>14</v>
      </c>
      <c r="D46" t="s">
        <v>8</v>
      </c>
      <c r="E46" t="s">
        <v>28</v>
      </c>
      <c r="F46">
        <v>122</v>
      </c>
      <c r="G46" s="3">
        <v>1</v>
      </c>
      <c r="H46" s="3">
        <v>122</v>
      </c>
    </row>
    <row r="47" spans="2:8" x14ac:dyDescent="0.2">
      <c r="B47" s="2">
        <v>43184</v>
      </c>
      <c r="C47" t="s">
        <v>14</v>
      </c>
      <c r="D47" t="s">
        <v>11</v>
      </c>
      <c r="E47" t="s">
        <v>23</v>
      </c>
      <c r="F47">
        <v>146</v>
      </c>
      <c r="G47" s="3">
        <v>1.1299999999999999</v>
      </c>
      <c r="H47" s="3">
        <v>164.98</v>
      </c>
    </row>
    <row r="48" spans="2:8" x14ac:dyDescent="0.2">
      <c r="B48" s="2">
        <v>43185</v>
      </c>
      <c r="C48" t="s">
        <v>10</v>
      </c>
      <c r="D48" t="s">
        <v>16</v>
      </c>
      <c r="E48" t="s">
        <v>26</v>
      </c>
      <c r="F48">
        <v>190</v>
      </c>
      <c r="G48" s="3">
        <v>1.75</v>
      </c>
      <c r="H48" s="3">
        <v>332.5</v>
      </c>
    </row>
    <row r="49" spans="2:8" x14ac:dyDescent="0.2">
      <c r="B49" s="2">
        <v>43186</v>
      </c>
      <c r="C49" t="s">
        <v>14</v>
      </c>
      <c r="D49" t="s">
        <v>18</v>
      </c>
      <c r="E49" t="s">
        <v>23</v>
      </c>
      <c r="F49">
        <v>120</v>
      </c>
      <c r="G49" s="3">
        <v>1.1299999999999999</v>
      </c>
      <c r="H49" s="3">
        <v>135.6</v>
      </c>
    </row>
    <row r="50" spans="2:8" x14ac:dyDescent="0.2">
      <c r="B50" s="2">
        <v>43187</v>
      </c>
      <c r="C50" t="s">
        <v>10</v>
      </c>
      <c r="D50" t="s">
        <v>16</v>
      </c>
      <c r="E50" t="s">
        <v>25</v>
      </c>
      <c r="F50">
        <v>146</v>
      </c>
      <c r="G50" s="3">
        <v>1.88</v>
      </c>
      <c r="H50" s="3">
        <v>274.47999999999996</v>
      </c>
    </row>
    <row r="51" spans="2:8" x14ac:dyDescent="0.2">
      <c r="B51" s="2">
        <v>43187</v>
      </c>
      <c r="C51" t="s">
        <v>10</v>
      </c>
      <c r="D51" t="s">
        <v>16</v>
      </c>
      <c r="E51" t="s">
        <v>25</v>
      </c>
      <c r="F51">
        <v>194</v>
      </c>
      <c r="G51" s="3">
        <v>1.88</v>
      </c>
      <c r="H51" s="3">
        <v>364.71999999999997</v>
      </c>
    </row>
    <row r="52" spans="2:8" x14ac:dyDescent="0.2">
      <c r="B52" s="2">
        <v>43187</v>
      </c>
      <c r="C52" t="s">
        <v>21</v>
      </c>
      <c r="D52" t="s">
        <v>16</v>
      </c>
      <c r="E52" t="s">
        <v>12</v>
      </c>
      <c r="F52">
        <v>116</v>
      </c>
      <c r="G52" s="3">
        <v>1.97</v>
      </c>
      <c r="H52" s="3">
        <v>228.52</v>
      </c>
    </row>
    <row r="53" spans="2:8" x14ac:dyDescent="0.2">
      <c r="B53" s="2">
        <v>43188</v>
      </c>
      <c r="C53" t="s">
        <v>10</v>
      </c>
      <c r="D53" t="s">
        <v>11</v>
      </c>
      <c r="E53" t="s">
        <v>12</v>
      </c>
      <c r="F53">
        <v>142</v>
      </c>
      <c r="G53" s="3">
        <v>1.97</v>
      </c>
      <c r="H53" s="3">
        <v>279.74</v>
      </c>
    </row>
    <row r="54" spans="2:8" x14ac:dyDescent="0.2">
      <c r="B54" s="2">
        <v>43191</v>
      </c>
      <c r="C54" t="s">
        <v>21</v>
      </c>
      <c r="D54" t="s">
        <v>11</v>
      </c>
      <c r="E54" t="s">
        <v>25</v>
      </c>
      <c r="F54">
        <v>178</v>
      </c>
      <c r="G54" s="3">
        <v>1.88</v>
      </c>
      <c r="H54" s="3">
        <v>334.64</v>
      </c>
    </row>
    <row r="55" spans="2:8" x14ac:dyDescent="0.2">
      <c r="B55" s="2">
        <v>43191</v>
      </c>
      <c r="C55" t="s">
        <v>21</v>
      </c>
      <c r="D55" t="s">
        <v>8</v>
      </c>
      <c r="E55" t="s">
        <v>12</v>
      </c>
      <c r="F55">
        <v>128</v>
      </c>
      <c r="G55" s="3">
        <v>1.97</v>
      </c>
      <c r="H55" s="3">
        <v>252.16</v>
      </c>
    </row>
    <row r="56" spans="2:8" x14ac:dyDescent="0.2">
      <c r="B56" s="2">
        <v>43192</v>
      </c>
      <c r="C56" t="s">
        <v>14</v>
      </c>
      <c r="D56" t="s">
        <v>11</v>
      </c>
      <c r="E56" t="s">
        <v>17</v>
      </c>
      <c r="F56">
        <v>106</v>
      </c>
      <c r="G56" s="3">
        <v>1.64</v>
      </c>
      <c r="H56" s="3">
        <v>173.84</v>
      </c>
    </row>
    <row r="57" spans="2:8" x14ac:dyDescent="0.2">
      <c r="B57" s="2">
        <v>43197</v>
      </c>
      <c r="C57" t="s">
        <v>10</v>
      </c>
      <c r="D57" t="s">
        <v>16</v>
      </c>
      <c r="E57" t="s">
        <v>12</v>
      </c>
      <c r="F57">
        <v>122</v>
      </c>
      <c r="G57" s="3">
        <v>1.97</v>
      </c>
      <c r="H57" s="3">
        <v>240.34</v>
      </c>
    </row>
    <row r="58" spans="2:8" x14ac:dyDescent="0.2">
      <c r="B58" s="2">
        <v>43197</v>
      </c>
      <c r="C58" t="s">
        <v>10</v>
      </c>
      <c r="D58" t="s">
        <v>18</v>
      </c>
      <c r="E58" t="s">
        <v>28</v>
      </c>
      <c r="F58">
        <v>109</v>
      </c>
      <c r="G58" s="3">
        <v>1</v>
      </c>
      <c r="H58" s="3">
        <v>109</v>
      </c>
    </row>
    <row r="59" spans="2:8" x14ac:dyDescent="0.2">
      <c r="B59" s="2">
        <v>43198</v>
      </c>
      <c r="C59" t="s">
        <v>10</v>
      </c>
      <c r="D59" t="s">
        <v>11</v>
      </c>
      <c r="E59" t="s">
        <v>19</v>
      </c>
      <c r="F59">
        <v>109</v>
      </c>
      <c r="G59" s="3">
        <v>1.79</v>
      </c>
      <c r="H59" s="3">
        <v>195.11</v>
      </c>
    </row>
    <row r="60" spans="2:8" x14ac:dyDescent="0.2">
      <c r="B60" s="2">
        <v>43198</v>
      </c>
      <c r="C60" t="s">
        <v>7</v>
      </c>
      <c r="D60" t="s">
        <v>16</v>
      </c>
      <c r="E60" t="s">
        <v>28</v>
      </c>
      <c r="F60">
        <v>110</v>
      </c>
      <c r="G60" s="3">
        <v>1</v>
      </c>
      <c r="H60" s="3">
        <v>110</v>
      </c>
    </row>
    <row r="61" spans="2:8" x14ac:dyDescent="0.2">
      <c r="B61" s="2">
        <v>43200</v>
      </c>
      <c r="C61" t="s">
        <v>21</v>
      </c>
      <c r="D61" t="s">
        <v>11</v>
      </c>
      <c r="E61" t="s">
        <v>28</v>
      </c>
      <c r="F61">
        <v>134</v>
      </c>
      <c r="G61" s="3">
        <v>1</v>
      </c>
      <c r="H61" s="3">
        <v>134</v>
      </c>
    </row>
    <row r="62" spans="2:8" x14ac:dyDescent="0.2">
      <c r="B62" s="2">
        <v>43202</v>
      </c>
      <c r="C62" t="s">
        <v>14</v>
      </c>
      <c r="D62" t="s">
        <v>16</v>
      </c>
      <c r="E62" t="s">
        <v>15</v>
      </c>
      <c r="F62">
        <v>152</v>
      </c>
      <c r="G62" s="3">
        <v>1.19</v>
      </c>
      <c r="H62" s="3">
        <v>180.88</v>
      </c>
    </row>
    <row r="63" spans="2:8" x14ac:dyDescent="0.2">
      <c r="B63" s="2">
        <v>43202</v>
      </c>
      <c r="C63" t="s">
        <v>10</v>
      </c>
      <c r="D63" t="s">
        <v>8</v>
      </c>
      <c r="E63" t="s">
        <v>26</v>
      </c>
      <c r="F63">
        <v>136</v>
      </c>
      <c r="G63" s="3">
        <v>1.75</v>
      </c>
      <c r="H63" s="3">
        <v>238</v>
      </c>
    </row>
    <row r="64" spans="2:8" x14ac:dyDescent="0.2">
      <c r="B64" s="2">
        <v>43207</v>
      </c>
      <c r="C64" t="s">
        <v>14</v>
      </c>
      <c r="D64" t="s">
        <v>11</v>
      </c>
      <c r="E64" t="s">
        <v>19</v>
      </c>
      <c r="F64">
        <v>179</v>
      </c>
      <c r="G64" s="3">
        <v>1.79</v>
      </c>
      <c r="H64" s="3">
        <v>320.41000000000003</v>
      </c>
    </row>
    <row r="65" spans="2:12" x14ac:dyDescent="0.2">
      <c r="B65" s="2">
        <v>43208</v>
      </c>
      <c r="C65" t="s">
        <v>14</v>
      </c>
      <c r="D65" t="s">
        <v>8</v>
      </c>
      <c r="E65" t="s">
        <v>27</v>
      </c>
      <c r="F65">
        <v>112</v>
      </c>
      <c r="G65" s="3">
        <v>1.6</v>
      </c>
      <c r="H65" s="3">
        <v>179.20000000000002</v>
      </c>
    </row>
    <row r="66" spans="2:12" x14ac:dyDescent="0.2">
      <c r="B66" s="2">
        <v>43208</v>
      </c>
      <c r="C66" t="s">
        <v>10</v>
      </c>
      <c r="D66" t="s">
        <v>8</v>
      </c>
      <c r="E66" t="s">
        <v>25</v>
      </c>
      <c r="F66">
        <v>200</v>
      </c>
      <c r="G66" s="3">
        <v>1.88</v>
      </c>
      <c r="H66" s="3">
        <v>376</v>
      </c>
    </row>
    <row r="67" spans="2:12" x14ac:dyDescent="0.2">
      <c r="B67" s="2">
        <v>43209</v>
      </c>
      <c r="C67" t="s">
        <v>21</v>
      </c>
      <c r="D67" t="s">
        <v>18</v>
      </c>
      <c r="E67" t="s">
        <v>28</v>
      </c>
      <c r="F67">
        <v>101</v>
      </c>
      <c r="G67" s="3">
        <v>1</v>
      </c>
      <c r="H67" s="3">
        <v>101</v>
      </c>
    </row>
    <row r="68" spans="2:12" x14ac:dyDescent="0.2">
      <c r="B68" s="2">
        <v>43210</v>
      </c>
      <c r="C68" t="s">
        <v>10</v>
      </c>
      <c r="D68" t="s">
        <v>18</v>
      </c>
      <c r="E68" t="s">
        <v>24</v>
      </c>
      <c r="F68">
        <v>125</v>
      </c>
      <c r="G68" s="3">
        <v>1.1000000000000001</v>
      </c>
      <c r="H68" s="3">
        <v>137.5</v>
      </c>
    </row>
    <row r="69" spans="2:12" x14ac:dyDescent="0.2">
      <c r="B69" s="2">
        <v>43216</v>
      </c>
      <c r="C69" t="s">
        <v>10</v>
      </c>
      <c r="D69" t="s">
        <v>18</v>
      </c>
      <c r="E69" t="s">
        <v>31</v>
      </c>
      <c r="F69">
        <v>153</v>
      </c>
      <c r="G69" s="3">
        <v>1.63</v>
      </c>
      <c r="H69" s="3">
        <v>249.39</v>
      </c>
      <c r="K69" s="7" t="s">
        <v>2</v>
      </c>
      <c r="L69" s="8" t="s">
        <v>4</v>
      </c>
    </row>
    <row r="70" spans="2:12" x14ac:dyDescent="0.2">
      <c r="B70" s="2">
        <v>43218</v>
      </c>
      <c r="C70" t="s">
        <v>21</v>
      </c>
      <c r="D70" t="s">
        <v>22</v>
      </c>
      <c r="E70" t="s">
        <v>9</v>
      </c>
      <c r="F70">
        <v>151</v>
      </c>
      <c r="G70" s="3">
        <v>1.02</v>
      </c>
      <c r="H70" s="3">
        <v>154.02000000000001</v>
      </c>
      <c r="K70" s="9" t="s">
        <v>11</v>
      </c>
      <c r="L70" s="10">
        <f>SUMIF(Table7[Employee],$K70,Table7[Unit Sales])</f>
        <v>3587</v>
      </c>
    </row>
    <row r="71" spans="2:12" x14ac:dyDescent="0.2">
      <c r="B71" s="2">
        <v>43221</v>
      </c>
      <c r="C71" t="s">
        <v>14</v>
      </c>
      <c r="D71" t="s">
        <v>16</v>
      </c>
      <c r="E71" t="s">
        <v>28</v>
      </c>
      <c r="F71">
        <v>182</v>
      </c>
      <c r="G71" s="3">
        <v>1</v>
      </c>
      <c r="H71" s="3">
        <v>182</v>
      </c>
      <c r="K71" s="9" t="s">
        <v>16</v>
      </c>
      <c r="L71" s="10">
        <f>SUMIF(Table7[Employee],$K71,Table7[Unit Sales])</f>
        <v>2231</v>
      </c>
    </row>
    <row r="72" spans="2:12" x14ac:dyDescent="0.2">
      <c r="B72" s="2">
        <v>43225</v>
      </c>
      <c r="C72" t="s">
        <v>10</v>
      </c>
      <c r="D72" t="s">
        <v>8</v>
      </c>
      <c r="E72" t="s">
        <v>30</v>
      </c>
      <c r="F72">
        <v>192</v>
      </c>
      <c r="G72" s="3">
        <v>1.29</v>
      </c>
      <c r="H72" s="3">
        <v>247.68</v>
      </c>
      <c r="K72" s="9" t="s">
        <v>13</v>
      </c>
      <c r="L72" s="10">
        <f>SUMIF(Table7[Employee],$K72,Table7[Unit Sales])</f>
        <v>1689</v>
      </c>
    </row>
    <row r="73" spans="2:12" x14ac:dyDescent="0.2">
      <c r="B73" s="2">
        <v>43227</v>
      </c>
      <c r="C73" t="s">
        <v>10</v>
      </c>
      <c r="D73" t="s">
        <v>18</v>
      </c>
      <c r="E73" t="s">
        <v>19</v>
      </c>
      <c r="F73">
        <v>163</v>
      </c>
      <c r="G73" s="3">
        <v>1.79</v>
      </c>
      <c r="H73" s="3">
        <v>291.77</v>
      </c>
      <c r="K73" s="9" t="s">
        <v>18</v>
      </c>
      <c r="L73" s="10">
        <f>SUMIF(Table7[Employee],$K73,Table7[Unit Sales])</f>
        <v>4383</v>
      </c>
    </row>
    <row r="74" spans="2:12" x14ac:dyDescent="0.2">
      <c r="B74" s="2">
        <v>43229</v>
      </c>
      <c r="C74" t="s">
        <v>14</v>
      </c>
      <c r="D74" t="s">
        <v>13</v>
      </c>
      <c r="E74" t="s">
        <v>19</v>
      </c>
      <c r="F74">
        <v>163</v>
      </c>
      <c r="G74" s="3">
        <v>1.79</v>
      </c>
      <c r="H74" s="3">
        <v>291.77</v>
      </c>
      <c r="K74" s="9" t="s">
        <v>8</v>
      </c>
      <c r="L74" s="10">
        <f>SUMIF(Table7[Employee],$K74,Table7[Unit Sales])</f>
        <v>2262</v>
      </c>
    </row>
    <row r="75" spans="2:12" x14ac:dyDescent="0.2">
      <c r="B75" s="2">
        <v>43230</v>
      </c>
      <c r="C75" t="s">
        <v>14</v>
      </c>
      <c r="D75" t="s">
        <v>8</v>
      </c>
      <c r="E75" t="s">
        <v>15</v>
      </c>
      <c r="F75">
        <v>160</v>
      </c>
      <c r="G75" s="3">
        <v>1.19</v>
      </c>
      <c r="H75" s="3">
        <v>190.39999999999998</v>
      </c>
      <c r="K75" s="9" t="s">
        <v>22</v>
      </c>
      <c r="L75" s="10">
        <f>SUMIF(Table7[Employee],$K75,Table7[Unit Sales])</f>
        <v>559</v>
      </c>
    </row>
    <row r="76" spans="2:12" x14ac:dyDescent="0.2">
      <c r="B76" s="2">
        <v>43230</v>
      </c>
      <c r="C76" t="s">
        <v>10</v>
      </c>
      <c r="D76" t="s">
        <v>18</v>
      </c>
      <c r="E76" t="s">
        <v>28</v>
      </c>
      <c r="F76">
        <v>135</v>
      </c>
      <c r="G76" s="3">
        <v>1</v>
      </c>
      <c r="H76" s="3">
        <v>135</v>
      </c>
    </row>
    <row r="77" spans="2:12" x14ac:dyDescent="0.2">
      <c r="B77" s="2">
        <v>43230</v>
      </c>
      <c r="C77" t="s">
        <v>10</v>
      </c>
      <c r="D77" t="s">
        <v>18</v>
      </c>
      <c r="E77" t="s">
        <v>26</v>
      </c>
      <c r="F77">
        <v>146</v>
      </c>
      <c r="G77" s="3">
        <v>1.75</v>
      </c>
      <c r="H77" s="3">
        <v>255.5</v>
      </c>
    </row>
    <row r="78" spans="2:12" x14ac:dyDescent="0.2">
      <c r="B78" s="2">
        <v>43231</v>
      </c>
      <c r="C78" t="s">
        <v>21</v>
      </c>
      <c r="D78" t="s">
        <v>13</v>
      </c>
      <c r="E78" t="s">
        <v>29</v>
      </c>
      <c r="F78">
        <v>152</v>
      </c>
      <c r="G78" s="3">
        <v>1.0900000000000001</v>
      </c>
      <c r="H78" s="3">
        <v>165.68</v>
      </c>
    </row>
    <row r="79" spans="2:12" x14ac:dyDescent="0.2">
      <c r="B79" s="2">
        <v>43231</v>
      </c>
      <c r="C79" t="s">
        <v>21</v>
      </c>
      <c r="D79" t="s">
        <v>8</v>
      </c>
      <c r="E79" t="s">
        <v>28</v>
      </c>
      <c r="F79">
        <v>175</v>
      </c>
      <c r="G79" s="3">
        <v>1</v>
      </c>
      <c r="H79" s="3">
        <v>175</v>
      </c>
    </row>
    <row r="80" spans="2:12" x14ac:dyDescent="0.2">
      <c r="B80" s="2">
        <v>43233</v>
      </c>
      <c r="C80" t="s">
        <v>21</v>
      </c>
      <c r="D80" t="s">
        <v>18</v>
      </c>
      <c r="E80" t="s">
        <v>30</v>
      </c>
      <c r="F80">
        <v>166</v>
      </c>
      <c r="G80" s="3">
        <v>1.29</v>
      </c>
      <c r="H80" s="3">
        <v>214.14000000000001</v>
      </c>
    </row>
    <row r="81" spans="2:8" x14ac:dyDescent="0.2">
      <c r="B81" s="2">
        <v>43236</v>
      </c>
      <c r="C81" t="s">
        <v>21</v>
      </c>
      <c r="D81" t="s">
        <v>11</v>
      </c>
      <c r="E81" t="s">
        <v>30</v>
      </c>
      <c r="F81">
        <v>178</v>
      </c>
      <c r="G81" s="3">
        <v>1.29</v>
      </c>
      <c r="H81" s="3">
        <v>229.62</v>
      </c>
    </row>
    <row r="82" spans="2:8" x14ac:dyDescent="0.2">
      <c r="B82" s="2">
        <v>43236</v>
      </c>
      <c r="C82" t="s">
        <v>21</v>
      </c>
      <c r="D82" t="s">
        <v>13</v>
      </c>
      <c r="E82" t="s">
        <v>15</v>
      </c>
      <c r="F82">
        <v>180</v>
      </c>
      <c r="G82" s="3">
        <v>1.19</v>
      </c>
      <c r="H82" s="3">
        <v>214.2</v>
      </c>
    </row>
    <row r="83" spans="2:8" x14ac:dyDescent="0.2">
      <c r="B83" s="2">
        <v>43238</v>
      </c>
      <c r="C83" t="s">
        <v>14</v>
      </c>
      <c r="D83" t="s">
        <v>11</v>
      </c>
      <c r="E83" t="s">
        <v>27</v>
      </c>
      <c r="F83">
        <v>194</v>
      </c>
      <c r="G83" s="3">
        <v>1.6</v>
      </c>
      <c r="H83" s="3">
        <v>310.40000000000003</v>
      </c>
    </row>
    <row r="84" spans="2:8" x14ac:dyDescent="0.2">
      <c r="B84" s="2">
        <v>43239</v>
      </c>
      <c r="C84" t="s">
        <v>14</v>
      </c>
      <c r="D84" t="s">
        <v>11</v>
      </c>
      <c r="E84" t="s">
        <v>12</v>
      </c>
      <c r="F84">
        <v>168</v>
      </c>
      <c r="G84" s="3">
        <v>1.97</v>
      </c>
      <c r="H84" s="3">
        <v>330.96</v>
      </c>
    </row>
    <row r="85" spans="2:8" x14ac:dyDescent="0.2">
      <c r="B85" s="2">
        <v>43244</v>
      </c>
      <c r="C85" t="s">
        <v>14</v>
      </c>
      <c r="D85" t="s">
        <v>11</v>
      </c>
      <c r="E85" t="s">
        <v>28</v>
      </c>
      <c r="F85">
        <v>152</v>
      </c>
      <c r="G85" s="3">
        <v>1</v>
      </c>
      <c r="H85" s="3">
        <v>152</v>
      </c>
    </row>
    <row r="86" spans="2:8" x14ac:dyDescent="0.2">
      <c r="B86" s="2">
        <v>43245</v>
      </c>
      <c r="C86" t="s">
        <v>10</v>
      </c>
      <c r="D86" t="s">
        <v>18</v>
      </c>
      <c r="E86" t="s">
        <v>27</v>
      </c>
      <c r="F86">
        <v>100</v>
      </c>
      <c r="G86" s="3">
        <v>1.6</v>
      </c>
      <c r="H86" s="3">
        <v>160</v>
      </c>
    </row>
    <row r="87" spans="2:8" x14ac:dyDescent="0.2">
      <c r="B87" s="2">
        <v>43246</v>
      </c>
      <c r="C87" t="s">
        <v>21</v>
      </c>
      <c r="D87" t="s">
        <v>18</v>
      </c>
      <c r="E87" t="s">
        <v>28</v>
      </c>
      <c r="F87">
        <v>181</v>
      </c>
      <c r="G87" s="3">
        <v>1</v>
      </c>
      <c r="H87" s="3">
        <v>181</v>
      </c>
    </row>
    <row r="88" spans="2:8" x14ac:dyDescent="0.2">
      <c r="B88" s="2">
        <v>43246</v>
      </c>
      <c r="C88" t="s">
        <v>7</v>
      </c>
      <c r="D88" t="s">
        <v>11</v>
      </c>
      <c r="E88" t="s">
        <v>15</v>
      </c>
      <c r="F88">
        <v>132</v>
      </c>
      <c r="G88" s="3">
        <v>1.19</v>
      </c>
      <c r="H88" s="3">
        <v>157.07999999999998</v>
      </c>
    </row>
    <row r="89" spans="2:8" x14ac:dyDescent="0.2">
      <c r="B89" s="2">
        <v>43247</v>
      </c>
      <c r="C89" t="s">
        <v>14</v>
      </c>
      <c r="D89" t="s">
        <v>16</v>
      </c>
      <c r="E89" t="s">
        <v>23</v>
      </c>
      <c r="F89">
        <v>186</v>
      </c>
      <c r="G89" s="3">
        <v>1.1299999999999999</v>
      </c>
      <c r="H89" s="3">
        <v>210.17999999999998</v>
      </c>
    </row>
    <row r="90" spans="2:8" x14ac:dyDescent="0.2">
      <c r="B90" s="2">
        <v>43248</v>
      </c>
      <c r="C90" t="s">
        <v>10</v>
      </c>
      <c r="D90" t="s">
        <v>18</v>
      </c>
      <c r="E90" t="s">
        <v>28</v>
      </c>
      <c r="F90">
        <v>188</v>
      </c>
      <c r="G90" s="3">
        <v>1</v>
      </c>
      <c r="H90" s="3">
        <v>188</v>
      </c>
    </row>
    <row r="91" spans="2:8" x14ac:dyDescent="0.2">
      <c r="B91" s="2">
        <v>43249</v>
      </c>
      <c r="C91" t="s">
        <v>10</v>
      </c>
      <c r="D91" t="s">
        <v>18</v>
      </c>
      <c r="E91" t="s">
        <v>25</v>
      </c>
      <c r="F91">
        <v>153</v>
      </c>
      <c r="G91" s="3">
        <v>1.88</v>
      </c>
      <c r="H91" s="3">
        <v>287.64</v>
      </c>
    </row>
    <row r="92" spans="2:8" x14ac:dyDescent="0.2">
      <c r="B92" s="2">
        <v>43249</v>
      </c>
      <c r="C92" t="s">
        <v>21</v>
      </c>
      <c r="D92" t="s">
        <v>11</v>
      </c>
      <c r="E92" t="s">
        <v>29</v>
      </c>
      <c r="F92">
        <v>136</v>
      </c>
      <c r="G92" s="3">
        <v>1.0900000000000001</v>
      </c>
      <c r="H92" s="3">
        <v>148.24</v>
      </c>
    </row>
    <row r="93" spans="2:8" x14ac:dyDescent="0.2">
      <c r="B93" s="2">
        <v>43252</v>
      </c>
      <c r="C93" t="s">
        <v>14</v>
      </c>
      <c r="D93" t="s">
        <v>13</v>
      </c>
      <c r="E93" t="s">
        <v>29</v>
      </c>
      <c r="F93">
        <v>145</v>
      </c>
      <c r="G93" s="3">
        <v>1.0900000000000001</v>
      </c>
      <c r="H93" s="3">
        <v>158.05000000000001</v>
      </c>
    </row>
    <row r="94" spans="2:8" x14ac:dyDescent="0.2">
      <c r="B94" s="2">
        <v>43252</v>
      </c>
      <c r="C94" t="s">
        <v>10</v>
      </c>
      <c r="D94" t="s">
        <v>8</v>
      </c>
      <c r="E94" t="s">
        <v>28</v>
      </c>
      <c r="F94">
        <v>126</v>
      </c>
      <c r="G94" s="3">
        <v>1</v>
      </c>
      <c r="H94" s="3">
        <v>126</v>
      </c>
    </row>
    <row r="95" spans="2:8" x14ac:dyDescent="0.2">
      <c r="B95" s="2">
        <v>43253</v>
      </c>
      <c r="C95" t="s">
        <v>21</v>
      </c>
      <c r="D95" t="s">
        <v>16</v>
      </c>
      <c r="E95" t="s">
        <v>9</v>
      </c>
      <c r="F95">
        <v>176</v>
      </c>
      <c r="G95" s="3">
        <v>1.02</v>
      </c>
      <c r="H95" s="3">
        <v>179.52</v>
      </c>
    </row>
    <row r="96" spans="2:8" x14ac:dyDescent="0.2">
      <c r="B96" s="2">
        <v>43258</v>
      </c>
      <c r="C96" t="s">
        <v>10</v>
      </c>
      <c r="D96" t="s">
        <v>16</v>
      </c>
      <c r="E96" t="s">
        <v>31</v>
      </c>
      <c r="F96">
        <v>119</v>
      </c>
      <c r="G96" s="3">
        <v>1.63</v>
      </c>
      <c r="H96" s="3">
        <v>193.97</v>
      </c>
    </row>
    <row r="97" spans="2:8" x14ac:dyDescent="0.2">
      <c r="B97" s="2">
        <v>43258</v>
      </c>
      <c r="C97" t="s">
        <v>10</v>
      </c>
      <c r="D97" t="s">
        <v>18</v>
      </c>
      <c r="E97" t="s">
        <v>28</v>
      </c>
      <c r="F97">
        <v>182</v>
      </c>
      <c r="G97" s="3">
        <v>1</v>
      </c>
      <c r="H97" s="3">
        <v>182</v>
      </c>
    </row>
    <row r="98" spans="2:8" x14ac:dyDescent="0.2">
      <c r="B98" s="2">
        <v>43260</v>
      </c>
      <c r="C98" t="s">
        <v>21</v>
      </c>
      <c r="D98" t="s">
        <v>8</v>
      </c>
      <c r="E98" t="s">
        <v>12</v>
      </c>
      <c r="F98">
        <v>113</v>
      </c>
      <c r="G98" s="3">
        <v>1.97</v>
      </c>
      <c r="H98" s="3">
        <v>222.60999999999999</v>
      </c>
    </row>
    <row r="99" spans="2:8" x14ac:dyDescent="0.2">
      <c r="B99" s="2">
        <v>43264</v>
      </c>
      <c r="C99" t="s">
        <v>21</v>
      </c>
      <c r="D99" t="s">
        <v>18</v>
      </c>
      <c r="E99" t="s">
        <v>20</v>
      </c>
      <c r="F99">
        <v>108</v>
      </c>
      <c r="G99" s="3">
        <v>1.6</v>
      </c>
      <c r="H99" s="3">
        <v>172.8</v>
      </c>
    </row>
    <row r="100" spans="2:8" x14ac:dyDescent="0.2">
      <c r="B100" s="2">
        <v>43264</v>
      </c>
      <c r="C100" t="s">
        <v>7</v>
      </c>
      <c r="D100" t="s">
        <v>18</v>
      </c>
      <c r="E100" t="s">
        <v>28</v>
      </c>
      <c r="F100">
        <v>151</v>
      </c>
      <c r="G100" s="3">
        <v>1</v>
      </c>
      <c r="H100" s="3">
        <v>151</v>
      </c>
    </row>
    <row r="101" spans="2:8" x14ac:dyDescent="0.2">
      <c r="B101" s="2">
        <v>43270</v>
      </c>
      <c r="C101" t="s">
        <v>14</v>
      </c>
      <c r="D101" t="s">
        <v>18</v>
      </c>
      <c r="E101" t="s">
        <v>26</v>
      </c>
      <c r="F101">
        <v>106</v>
      </c>
      <c r="G101" s="3">
        <v>1.75</v>
      </c>
      <c r="H101" s="3">
        <v>185.5</v>
      </c>
    </row>
    <row r="102" spans="2:8" x14ac:dyDescent="0.2">
      <c r="B102" s="2">
        <v>43274</v>
      </c>
      <c r="C102" t="s">
        <v>21</v>
      </c>
      <c r="D102" t="s">
        <v>11</v>
      </c>
      <c r="E102" t="s">
        <v>17</v>
      </c>
      <c r="F102">
        <v>105</v>
      </c>
      <c r="G102" s="3">
        <v>1.64</v>
      </c>
      <c r="H102" s="3">
        <v>172.2</v>
      </c>
    </row>
    <row r="103" spans="2:8" x14ac:dyDescent="0.2">
      <c r="B103" s="2">
        <v>43276</v>
      </c>
      <c r="C103" t="s">
        <v>10</v>
      </c>
      <c r="D103" t="s">
        <v>22</v>
      </c>
      <c r="E103" t="s">
        <v>17</v>
      </c>
      <c r="F103">
        <v>165</v>
      </c>
      <c r="G103" s="3">
        <v>1.64</v>
      </c>
      <c r="H103" s="3">
        <v>270.59999999999997</v>
      </c>
    </row>
    <row r="104" spans="2:8" x14ac:dyDescent="0.2">
      <c r="B104" s="2">
        <v>43281</v>
      </c>
      <c r="C104" t="s">
        <v>14</v>
      </c>
      <c r="D104" t="s">
        <v>18</v>
      </c>
      <c r="E104" t="s">
        <v>30</v>
      </c>
      <c r="F104">
        <v>175</v>
      </c>
      <c r="G104" s="3">
        <v>1.29</v>
      </c>
      <c r="H104" s="3">
        <v>225.75</v>
      </c>
    </row>
    <row r="105" spans="2:8" x14ac:dyDescent="0.2">
      <c r="B105" t="s">
        <v>32</v>
      </c>
      <c r="F105">
        <f>SUBTOTAL(109,Table7[Unit Sales])</f>
        <v>14711</v>
      </c>
      <c r="H105" s="3">
        <f>SUBTOTAL(109,Table7[Total Sales])</f>
        <v>21219.220000000005</v>
      </c>
    </row>
  </sheetData>
  <sortState xmlns:xlrd2="http://schemas.microsoft.com/office/spreadsheetml/2017/richdata2" ref="B5:H104">
    <sortCondition ref="C5:C104"/>
    <sortCondition ref="D5:D104"/>
    <sortCondition ref="B5:B104"/>
  </sortState>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Overall Analysis</vt:lpstr>
      <vt:lpstr>Region and Employee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Colton Gearhart</dc:creator>
  <cp:lastModifiedBy>Colton Gearhart</cp:lastModifiedBy>
  <dcterms:created xsi:type="dcterms:W3CDTF">2023-07-09T19:30:22Z</dcterms:created>
  <dcterms:modified xsi:type="dcterms:W3CDTF">2023-08-27T21:06:21Z</dcterms:modified>
</cp:coreProperties>
</file>