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coltongearhart/Documents/Ball State/DANA 320/Modules/1 - Excel/1.3 - Reports/"/>
    </mc:Choice>
  </mc:AlternateContent>
  <xr:revisionPtr revIDLastSave="0" documentId="13_ncr:1_{A4FAA1A8-186A-DA41-B160-254ED9EEE14D}" xr6:coauthVersionLast="47" xr6:coauthVersionMax="47" xr10:uidLastSave="{00000000-0000-0000-0000-000000000000}"/>
  <bookViews>
    <workbookView xWindow="4680" yWindow="500" windowWidth="18560" windowHeight="13420" activeTab="1" xr2:uid="{0ACB132C-7219-4B66-ACBB-64BA10C47BDC}"/>
  </bookViews>
  <sheets>
    <sheet name="Salary" sheetId="8" r:id="rId1"/>
    <sheet name="B_Master" sheetId="4" r:id="rId2"/>
  </sheets>
  <definedNames>
    <definedName name="_xlnm._FilterDatabase" localSheetId="1" hidden="1">B_Master!$A$3:$C$28</definedName>
    <definedName name="_xlnm._FilterDatabase" localSheetId="0" hidden="1">Salary!$Z$24:$Z$24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4" i="8" l="1" a="1"/>
  <c r="S34" i="8" s="1"/>
  <c r="H10" i="8"/>
  <c r="H17" i="8" a="1"/>
  <c r="H17" i="8" s="1"/>
  <c r="S29" i="8"/>
  <c r="T29" i="8" s="1" a="1"/>
  <c r="T29" i="8" s="1"/>
  <c r="W27" i="8"/>
  <c r="W29" i="8"/>
  <c r="S28" i="8"/>
  <c r="T28" i="8" s="1" a="1"/>
  <c r="S26" i="8"/>
  <c r="T26" i="8" s="1" a="1"/>
  <c r="S27" i="8"/>
  <c r="T27" i="8" s="1" a="1"/>
  <c r="T27" i="8" s="1"/>
  <c r="S25" i="8"/>
  <c r="T25" i="8" s="1" a="1"/>
  <c r="C4" i="8"/>
  <c r="E4" i="8"/>
  <c r="E5" i="8"/>
  <c r="E6" i="8"/>
  <c r="E7" i="8"/>
  <c r="E8" i="8"/>
  <c r="E9" i="8"/>
  <c r="E10" i="8"/>
  <c r="E11" i="8"/>
  <c r="E12" i="8"/>
  <c r="E13" i="8"/>
  <c r="E14" i="8"/>
  <c r="E15" i="8"/>
  <c r="E16" i="8"/>
  <c r="E17" i="8"/>
  <c r="E18" i="8"/>
  <c r="E19" i="8"/>
  <c r="E20" i="8"/>
  <c r="E21" i="8"/>
  <c r="T26" i="8" l="1"/>
  <c r="W26" i="8"/>
  <c r="T28" i="8"/>
  <c r="W28" i="8"/>
  <c r="T25" i="8"/>
  <c r="W25" i="8"/>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D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<sst xmlns="http://schemas.openxmlformats.org/spreadsheetml/2006/main" count="181" uniqueCount="90">
  <si>
    <t>Employee</t>
  </si>
  <si>
    <t>Yearly Salary</t>
  </si>
  <si>
    <t>ID4</t>
  </si>
  <si>
    <t>Gary Miller</t>
  </si>
  <si>
    <t>James Willard</t>
  </si>
  <si>
    <t>ID21</t>
  </si>
  <si>
    <t>ID12</t>
  </si>
  <si>
    <t>Richard Elliot</t>
  </si>
  <si>
    <t>ID20</t>
  </si>
  <si>
    <t>ID8</t>
  </si>
  <si>
    <t>Robert Spear</t>
  </si>
  <si>
    <t>Roger Mun</t>
  </si>
  <si>
    <t>ID1</t>
  </si>
  <si>
    <t>ID24</t>
  </si>
  <si>
    <t>Paul Garza</t>
  </si>
  <si>
    <t>Robert Marquez</t>
  </si>
  <si>
    <t>ID3</t>
  </si>
  <si>
    <t>Natalie Porter</t>
  </si>
  <si>
    <t>ID27</t>
  </si>
  <si>
    <t>ID13</t>
  </si>
  <si>
    <t>Kim West</t>
  </si>
  <si>
    <t>ID7</t>
  </si>
  <si>
    <t>Stevie Bridge</t>
  </si>
  <si>
    <t>ID29</t>
  </si>
  <si>
    <t>Andre Cooper</t>
  </si>
  <si>
    <t>ID19</t>
  </si>
  <si>
    <t>Paul Wells</t>
  </si>
  <si>
    <t>Robert Musser</t>
  </si>
  <si>
    <t>Daniel Garrett</t>
  </si>
  <si>
    <t>ID14</t>
  </si>
  <si>
    <t>Ann Withers</t>
  </si>
  <si>
    <t>ID25</t>
  </si>
  <si>
    <t>Paul Hill</t>
  </si>
  <si>
    <t>ID16</t>
  </si>
  <si>
    <t>Corinna Schmidt</t>
  </si>
  <si>
    <t>ID22</t>
  </si>
  <si>
    <t>Ewan Thompson</t>
  </si>
  <si>
    <t>ID5</t>
  </si>
  <si>
    <t>Walter Miller</t>
  </si>
  <si>
    <t>Crystal Doyle</t>
  </si>
  <si>
    <t>ID15</t>
  </si>
  <si>
    <t>Betina Bauer</t>
  </si>
  <si>
    <t>ID11</t>
  </si>
  <si>
    <t>Dan Ziegler</t>
  </si>
  <si>
    <t>ID9</t>
  </si>
  <si>
    <t>Peter Ramsy</t>
  </si>
  <si>
    <t>ID17</t>
  </si>
  <si>
    <t>Wolfgang Ramjac</t>
  </si>
  <si>
    <t>ID26</t>
  </si>
  <si>
    <t>Robert Richardson</t>
  </si>
  <si>
    <t>ID10</t>
  </si>
  <si>
    <t>Brigitte Bond</t>
  </si>
  <si>
    <t>Mike Saban</t>
  </si>
  <si>
    <t>Maria Tot</t>
  </si>
  <si>
    <t>ID31</t>
  </si>
  <si>
    <t>Lukas Hofer</t>
  </si>
  <si>
    <t>Bonus %</t>
  </si>
  <si>
    <t>EmployeID</t>
  </si>
  <si>
    <t>Employee Name</t>
  </si>
  <si>
    <t>Master Vertical</t>
  </si>
  <si>
    <t>Master Horizontal</t>
  </si>
  <si>
    <t>Salary</t>
  </si>
  <si>
    <t>Bonus</t>
  </si>
  <si>
    <t>New Bonus Scheme</t>
  </si>
  <si>
    <t>Max bonus</t>
  </si>
  <si>
    <t>Max Payment</t>
  </si>
  <si>
    <t xml:space="preserve">New Bonus </t>
  </si>
  <si>
    <t>XLOOKUP 5 Examples</t>
  </si>
  <si>
    <t>Name:</t>
  </si>
  <si>
    <t>Information:</t>
  </si>
  <si>
    <t>Value</t>
  </si>
  <si>
    <t>Full Name</t>
  </si>
  <si>
    <t>First Name</t>
  </si>
  <si>
    <t>Last Name</t>
  </si>
  <si>
    <t>Swanson</t>
  </si>
  <si>
    <t>Mills</t>
  </si>
  <si>
    <t>Benefits Plan</t>
  </si>
  <si>
    <t>PTO (days)</t>
  </si>
  <si>
    <t>A1</t>
  </si>
  <si>
    <t>B1</t>
  </si>
  <si>
    <t>PTO used (days)</t>
  </si>
  <si>
    <t>PTO Used</t>
  </si>
  <si>
    <t>PTO</t>
  </si>
  <si>
    <t>PTO Available</t>
  </si>
  <si>
    <t>Roger</t>
  </si>
  <si>
    <t>Peter</t>
  </si>
  <si>
    <t>Corinna</t>
  </si>
  <si>
    <t>Full Name:</t>
  </si>
  <si>
    <t>Employee not found</t>
  </si>
  <si>
    <t>Willard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</si>
</sst>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u/>
      <sz val="11"/>
      <color theme="10"/>
      <name val="Calibri"/>
      <family val="2"/>
      <scheme val="minor"/>
    </font>
    <font>
      <u/>
      <sz val="11"/>
      <color theme="10"/>
      <name val="Schriftart für Textkörper"/>
      <family val="2"/>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8">
    <border>
      <left/>
      <right/>
      <top/>
      <bottom/>
      <diagonal/>
    </border>
    <border>
      <left/>
      <right/>
      <top/>
      <bottom style="medium">
        <color theme="1" tint="0.24994659260841701"/>
      </bottom>
      <diagonal/>
    </border>
    <border>
      <left/>
      <right/>
      <top/>
      <bottom style="medium">
        <color rgb="FF2981B9"/>
      </bottom>
      <diagonal/>
    </border>
    <border>
      <left/>
      <right/>
      <top/>
      <bottom style="medium">
        <color rgb="FF9DA85E"/>
      </bottom>
      <diagonal/>
    </border>
    <border>
      <left/>
      <right/>
      <top/>
      <bottom style="thick">
        <color theme="1" tint="0.499984740745262"/>
      </bottom>
      <diagonal/>
    </border>
    <border>
      <left/>
      <right/>
      <top/>
      <bottom style="thick">
        <color rgb="FF80808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Fill="0" applyAlignment="0" applyProtection="0"/>
    <xf numFmtId="0" fontId="5" fillId="0" borderId="2" applyNumberFormat="0" applyFill="0" applyAlignment="0" applyProtection="0"/>
    <xf numFmtId="0" fontId="5" fillId="0" borderId="3" applyNumberFormat="0" applyFill="0" applyAlignment="0" applyProtection="0"/>
    <xf numFmtId="43" fontId="1" fillId="0" borderId="0" applyFont="0" applyFill="0" applyBorder="0" applyAlignment="0" applyProtection="0"/>
  </cellStyleXfs>
  <cellXfs count="14">
    <xf numFmtId="0" fontId="0" fillId="0" borderId="0" xfId="0"/>
    <xf numFmtId="0" fontId="5" fillId="0" borderId="0" xfId="0" applyFont="1"/>
    <xf numFmtId="0" fontId="5" fillId="0" borderId="4" xfId="0" applyFont="1" applyBorder="1"/>
    <xf numFmtId="164" fontId="0" fillId="0" borderId="0" xfId="7" applyNumberFormat="1" applyFont="1"/>
    <xf numFmtId="0" fontId="5" fillId="0" borderId="5" xfId="0" applyFont="1" applyBorder="1"/>
    <xf numFmtId="9" fontId="0" fillId="0" borderId="0" xfId="0" applyNumberFormat="1"/>
    <xf numFmtId="164" fontId="0" fillId="0" borderId="0" xfId="7" applyNumberFormat="1" applyFont="1" applyBorder="1"/>
    <xf numFmtId="0" fontId="5" fillId="0" borderId="2" xfId="5"/>
    <xf numFmtId="164" fontId="0" fillId="0" borderId="0" xfId="0" applyNumberFormat="1"/>
    <xf numFmtId="0" fontId="5" fillId="2" borderId="6" xfId="0" applyFont="1" applyFill="1" applyBorder="1" applyAlignment="1">
      <alignment horizontal="center"/>
    </xf>
    <xf numFmtId="0" fontId="5" fillId="2" borderId="6" xfId="0" applyFont="1" applyFill="1" applyBorder="1" applyAlignment="1">
      <alignment horizontal="right"/>
    </xf>
    <xf numFmtId="164" fontId="0" fillId="3" borderId="6" xfId="7" applyNumberFormat="1" applyFont="1" applyFill="1" applyBorder="1"/>
    <xf numFmtId="0" fontId="5" fillId="0" borderId="7" xfId="0" applyFont="1" applyBorder="1"/>
    <xf numFmtId="0" fontId="0" fillId="0" borderId="7" xfId="0" applyBorder="1"/>
  </cellXfs>
  <cellStyles count="8">
    <cellStyle name="Comma" xfId="7" builtinId="3"/>
    <cellStyle name="Heading 1 2" xfId="5" xr:uid="{B6C151E3-A0C4-4A2F-BB0C-BAB9428B5FF7}"/>
    <cellStyle name="Heading 2 2" xfId="6" xr:uid="{1F4E3DA3-A240-45F6-A5B7-6EE24E59192F}"/>
    <cellStyle name="Heading green" xfId="4" xr:uid="{D92394D5-776D-4DDF-BD60-D8FC3AAF15BD}"/>
    <cellStyle name="Hyperlink 2" xfId="2" xr:uid="{C7222ADA-7BFB-4211-ADD4-320EDB0CA053}"/>
    <cellStyle name="Hyperlink 3" xfId="3" xr:uid="{6B1C1235-260E-4EE2-9B1B-D7D7663FC318}"/>
    <cellStyle name="Normal" xfId="0" builtinId="0"/>
    <cellStyle name="Normal 2" xfId="1" xr:uid="{B44826F6-5397-47E2-B941-E5B9A5628A85}"/>
  </cellStyles>
  <dxfs count="0"/>
  <tableStyles count="0" defaultTableStyle="TableStyleMedium2" defaultPivotStyle="PivotStyleLight16"/>
  <colors>
    <mruColors>
      <color rgb="FFFFFAEB"/>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16</xdr:col>
      <xdr:colOff>651475</xdr:colOff>
      <xdr:row>0</xdr:row>
      <xdr:rowOff>177800</xdr:rowOff>
    </xdr:from>
    <xdr:to>
      <xdr:col>30</xdr:col>
      <xdr:colOff>10068</xdr:colOff>
      <xdr:row>21</xdr:row>
      <xdr:rowOff>12700</xdr:rowOff>
    </xdr:to>
    <xdr:sp macro="" textlink="">
      <xdr:nvSpPr>
        <xdr:cNvPr id="2" name="TextBox 1">
          <a:extLst>
            <a:ext uri="{FF2B5EF4-FFF2-40B4-BE49-F238E27FC236}">
              <a16:creationId xmlns:a16="http://schemas.microsoft.com/office/drawing/2014/main" id="{D3EE1ED7-2A48-404F-A9BD-28CC19CB2B50}"/>
            </a:ext>
          </a:extLst>
        </xdr:cNvPr>
        <xdr:cNvSpPr txBox="1"/>
      </xdr:nvSpPr>
      <xdr:spPr>
        <a:xfrm>
          <a:off x="13745175" y="177800"/>
          <a:ext cx="10877493" cy="3860800"/>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a) Use </a:t>
          </a:r>
          <a:r>
            <a:rPr lang="en-US" sz="1100" b="1" i="0" u="sng" baseline="0">
              <a:solidFill>
                <a:srgbClr val="C00000"/>
              </a:solidFill>
            </a:rPr>
            <a:t>XLOOKUP() wildcards</a:t>
          </a:r>
          <a:r>
            <a:rPr lang="en-US" sz="1100" b="1" i="0" u="none" baseline="0">
              <a:solidFill>
                <a:srgbClr val="C00000"/>
              </a:solidFill>
            </a:rPr>
            <a:t> to find the Full Name match when given only the LAST name. Try it for names listed in the table below.</a:t>
          </a:r>
        </a:p>
        <a:p>
          <a:endParaRPr lang="en-US" sz="1100" b="1" i="0" u="none" baseline="0">
            <a:solidFill>
              <a:srgbClr val="C00000"/>
            </a:solidFill>
          </a:endParaRPr>
        </a:p>
        <a:p>
          <a:r>
            <a:rPr lang="en-US" sz="1100" b="1" i="0" u="none" baseline="0">
              <a:solidFill>
                <a:srgbClr val="C00000"/>
              </a:solidFill>
            </a:rPr>
            <a:t>b) Modify the formulas from part (a) to return 'Employee not found' </a:t>
          </a:r>
          <a:r>
            <a:rPr lang="en-US" sz="1100" b="1" i="0" u="sng" baseline="0">
              <a:solidFill>
                <a:srgbClr val="C00000"/>
              </a:solidFill>
            </a:rPr>
            <a:t>instead of #N/A when there is no match</a:t>
          </a:r>
          <a:r>
            <a:rPr lang="en-US" sz="1100" b="1" i="0" u="none" baseline="0">
              <a:solidFill>
                <a:srgbClr val="C00000"/>
              </a:solidFill>
            </a:rPr>
            <a:t>.</a:t>
          </a:r>
        </a:p>
        <a:p>
          <a:endParaRPr lang="en-US" sz="1100" b="1" i="0" u="none" baseline="0">
            <a:solidFill>
              <a:srgbClr val="C00000"/>
            </a:solidFill>
          </a:endParaRPr>
        </a:p>
        <a:p>
          <a:r>
            <a:rPr lang="en-US" sz="1100" b="1" i="0" u="none" baseline="0">
              <a:solidFill>
                <a:srgbClr val="C00000"/>
              </a:solidFill>
            </a:rPr>
            <a:t>c) We need to calculate the 'PTO Available' for the employees in our table.</a:t>
          </a:r>
        </a:p>
        <a:p>
          <a:endParaRPr lang="en-US" sz="1100" b="1" i="0" u="none" baseline="0">
            <a:solidFill>
              <a:srgbClr val="C00000"/>
            </a:solidFill>
          </a:endParaRPr>
        </a:p>
        <a:p>
          <a:r>
            <a:rPr lang="en-US" sz="1100" b="1" i="0" u="none" baseline="0">
              <a:solidFill>
                <a:srgbClr val="C00000"/>
              </a:solidFill>
            </a:rPr>
            <a:t>- Using a subset of the Master data table shown below, bring in the 'Benefits Plan', 'PTO (days)' and 'PTO used (days)' columns into our table </a:t>
          </a:r>
          <a:r>
            <a:rPr lang="en-US" sz="1100" b="1" i="1" u="none" baseline="0">
              <a:solidFill>
                <a:srgbClr val="C00000"/>
              </a:solidFill>
            </a:rPr>
            <a:t>*using a single </a:t>
          </a:r>
          <a:r>
            <a:rPr lang="en-US" sz="1100" b="1" i="1" u="sng" baseline="0">
              <a:solidFill>
                <a:srgbClr val="C00000"/>
              </a:solidFill>
            </a:rPr>
            <a:t>XLOOKUP()</a:t>
          </a:r>
          <a:r>
            <a:rPr lang="en-US" sz="1100" b="1" i="1" u="none" baseline="0">
              <a:solidFill>
                <a:srgbClr val="C00000"/>
              </a:solidFill>
            </a:rPr>
            <a:t>* </a:t>
          </a:r>
          <a:r>
            <a:rPr lang="en-US" sz="1100" b="1" i="0" u="none" baseline="0">
              <a:solidFill>
                <a:srgbClr val="C00000"/>
              </a:solidFill>
            </a:rPr>
            <a:t>(i.e. </a:t>
          </a:r>
          <a:r>
            <a:rPr lang="en-US" sz="1100" b="1" i="0" u="sng" baseline="0">
              <a:solidFill>
                <a:srgbClr val="C00000"/>
              </a:solidFill>
            </a:rPr>
            <a:t>return multiple columns</a:t>
          </a:r>
          <a:r>
            <a:rPr lang="en-US" sz="1100" b="1" i="0" u="none" baseline="0">
              <a:solidFill>
                <a:srgbClr val="C00000"/>
              </a:solidFill>
            </a:rPr>
            <a:t>). For </a:t>
          </a:r>
          <a:r>
            <a:rPr lang="en-US" sz="1100" b="1" i="0" u="sng" baseline="0">
              <a:solidFill>
                <a:srgbClr val="C00000"/>
              </a:solidFill>
            </a:rPr>
            <a:t>non-matches</a:t>
          </a:r>
          <a:r>
            <a:rPr lang="en-US" sz="1100" b="1" i="0" u="none" baseline="0">
              <a:solidFill>
                <a:srgbClr val="C00000"/>
              </a:solidFill>
            </a:rPr>
            <a:t>, return a dash '-'.</a:t>
          </a:r>
        </a:p>
        <a:p>
          <a:endParaRPr lang="en-US" sz="1100" b="1" i="0" u="none" baseline="0">
            <a:solidFill>
              <a:srgbClr val="C00000"/>
            </a:solidFill>
          </a:endParaRPr>
        </a:p>
        <a:p>
          <a:r>
            <a:rPr lang="en-US" sz="1100" b="1" i="0" u="none" baseline="0">
              <a:solidFill>
                <a:srgbClr val="C00000"/>
              </a:solidFill>
            </a:rPr>
            <a:t>- Once this is done, calculate 'PTO Available' as a function of the previous two columns.</a:t>
          </a:r>
        </a:p>
        <a:p>
          <a:endParaRPr lang="en-US" sz="1100" b="1" i="0" u="none" baseline="0">
            <a:solidFill>
              <a:srgbClr val="C00000"/>
            </a:solidFill>
          </a:endParaRPr>
        </a:p>
        <a:p>
          <a:r>
            <a:rPr lang="en-US" sz="1100" b="1" i="0" u="none" baseline="0">
              <a:solidFill>
                <a:srgbClr val="C00000"/>
              </a:solidFill>
            </a:rPr>
            <a:t>d) Imagine we have this information for thousands of employees and we want to be able to quickly find informtion about particular individuals. Lets create a </a:t>
          </a:r>
          <a:r>
            <a:rPr lang="en-US" sz="1100" b="1" i="0" u="sng" baseline="0">
              <a:solidFill>
                <a:srgbClr val="C00000"/>
              </a:solidFill>
            </a:rPr>
            <a:t>Two-Way lookup</a:t>
          </a:r>
          <a:r>
            <a:rPr lang="en-US" sz="1100" b="1" i="0" u="none" baseline="0">
              <a:solidFill>
                <a:srgbClr val="C00000"/>
              </a:solidFill>
            </a:rPr>
            <a:t> to do this.</a:t>
          </a:r>
        </a:p>
        <a:p>
          <a:endParaRPr lang="en-US" sz="1100" b="1" i="0" u="none" baseline="0">
            <a:solidFill>
              <a:srgbClr val="C00000"/>
            </a:solidFill>
          </a:endParaRPr>
        </a:p>
        <a:p>
          <a:r>
            <a:rPr lang="en-US" sz="1100" b="1" i="0" u="none" baseline="0">
              <a:solidFill>
                <a:srgbClr val="C00000"/>
              </a:solidFill>
            </a:rPr>
            <a:t>- Repeat the process from the example in the video (make two data validation lists and then write the function). Do we want to use First Name or Full Name? Why?</a:t>
          </a:r>
        </a:p>
        <a:p>
          <a:endParaRPr lang="en-US" sz="1100" b="1" i="0" u="none" baseline="0">
            <a:solidFill>
              <a:srgbClr val="C00000"/>
            </a:solidFill>
          </a:endParaRPr>
        </a:p>
        <a:p>
          <a:r>
            <a:rPr lang="en-US" sz="1100" b="1" i="0" u="none" baseline="0">
              <a:solidFill>
                <a:srgbClr val="C00000"/>
              </a:solidFill>
            </a:rPr>
            <a:t>- For the data validation list of Full Name, think about how it could be improved to make more sense given the table the scenarios that are possible based on our table. Is your strategy scalable to thousands of records?</a:t>
          </a:r>
        </a:p>
        <a:p>
          <a:endParaRPr lang="en-US" sz="1100" b="1" i="0" u="none" baseline="0">
            <a:solidFill>
              <a:srgbClr val="C00000"/>
            </a:solidFill>
          </a:endParaRPr>
        </a:p>
        <a:p>
          <a:r>
            <a:rPr lang="en-US" sz="1100" b="1" i="0" u="none" baseline="0">
              <a:solidFill>
                <a:srgbClr val="C00000"/>
              </a:solidFill>
            </a:rPr>
            <a:t>- Also we want to return a dash '-' when the employee is not found. Which XLOOKUP do we need to modify?</a:t>
          </a:r>
        </a:p>
        <a:p>
          <a:endParaRPr lang="en-US" sz="1100" b="1" i="0" u="none" baseline="0">
            <a:solidFill>
              <a:srgbClr val="C00000"/>
            </a:solidFill>
          </a:endParaRPr>
        </a:p>
        <a:p>
          <a:endParaRPr lang="en-US" sz="1100" b="1" i="1" u="none" baseline="0">
            <a:solidFill>
              <a:srgbClr val="C00000"/>
            </a:solidFill>
          </a:endParaRPr>
        </a:p>
        <a:p>
          <a:endParaRPr lang="en-US" sz="1100" b="1" i="0" u="none" baseline="0">
            <a:solidFill>
              <a:srgbClr val="C00000"/>
            </a:solidFill>
          </a:endParaRPr>
        </a:p>
      </xdr:txBody>
    </xdr:sp>
    <xdr:clientData/>
  </xdr:twoCellAnchor>
  <xdr:twoCellAnchor>
    <xdr:from>
      <xdr:col>8</xdr:col>
      <xdr:colOff>558800</xdr:colOff>
      <xdr:row>14</xdr:row>
      <xdr:rowOff>12700</xdr:rowOff>
    </xdr:from>
    <xdr:to>
      <xdr:col>13</xdr:col>
      <xdr:colOff>38100</xdr:colOff>
      <xdr:row>19</xdr:row>
      <xdr:rowOff>88900</xdr:rowOff>
    </xdr:to>
    <xdr:sp macro="" textlink="">
      <xdr:nvSpPr>
        <xdr:cNvPr id="5" name="TextBox 4">
          <a:extLst>
            <a:ext uri="{FF2B5EF4-FFF2-40B4-BE49-F238E27FC236}">
              <a16:creationId xmlns:a16="http://schemas.microsoft.com/office/drawing/2014/main" id="{71402083-931B-D248-94FC-36E8F6C46C84}"/>
            </a:ext>
          </a:extLst>
        </xdr:cNvPr>
        <xdr:cNvSpPr txBox="1"/>
      </xdr:nvSpPr>
      <xdr:spPr>
        <a:xfrm>
          <a:off x="7937500" y="2705100"/>
          <a:ext cx="3175000" cy="10287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Two-Way</a:t>
          </a:r>
          <a:r>
            <a:rPr lang="en-US" sz="1100" b="1" i="0" u="sng" baseline="0"/>
            <a:t> Lookup Demo</a:t>
          </a:r>
          <a:endParaRPr lang="en-US" sz="1100" b="1" i="0" u="none" baseline="0"/>
        </a:p>
        <a:p>
          <a:endParaRPr lang="en-US" sz="1100" b="0" i="0" u="none" baseline="0"/>
        </a:p>
        <a:p>
          <a:r>
            <a:rPr lang="en-US" sz="1100" b="1" i="0" u="none" baseline="0"/>
            <a:t>Setup -&gt; Insert data validation lists and the function in the corresponding lighter shaded cells.</a:t>
          </a:r>
        </a:p>
        <a:p>
          <a:endParaRPr lang="en-US" sz="1100" b="1" i="0" u="none" baseline="0"/>
        </a:p>
      </xdr:txBody>
    </xdr:sp>
    <xdr:clientData/>
  </xdr:twoCellAnchor>
  <xdr:twoCellAnchor>
    <xdr:from>
      <xdr:col>5</xdr:col>
      <xdr:colOff>622300</xdr:colOff>
      <xdr:row>0</xdr:row>
      <xdr:rowOff>177800</xdr:rowOff>
    </xdr:from>
    <xdr:to>
      <xdr:col>8</xdr:col>
      <xdr:colOff>965200</xdr:colOff>
      <xdr:row>6</xdr:row>
      <xdr:rowOff>25400</xdr:rowOff>
    </xdr:to>
    <xdr:sp macro="" textlink="">
      <xdr:nvSpPr>
        <xdr:cNvPr id="6" name="TextBox 5">
          <a:extLst>
            <a:ext uri="{FF2B5EF4-FFF2-40B4-BE49-F238E27FC236}">
              <a16:creationId xmlns:a16="http://schemas.microsoft.com/office/drawing/2014/main" id="{D015CFB8-7888-AA48-ADB0-CB24A031133B}"/>
            </a:ext>
          </a:extLst>
        </xdr:cNvPr>
        <xdr:cNvSpPr txBox="1"/>
      </xdr:nvSpPr>
      <xdr:spPr>
        <a:xfrm>
          <a:off x="4978400" y="177800"/>
          <a:ext cx="2971800" cy="10160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Wildcard match</a:t>
          </a:r>
          <a:r>
            <a:rPr lang="en-US" sz="1100" b="1" i="0" u="sng" baseline="0"/>
            <a:t> Demo</a:t>
          </a:r>
          <a:endParaRPr lang="en-US" sz="1100" b="1" i="0" u="none" baseline="0"/>
        </a:p>
        <a:p>
          <a:endParaRPr lang="en-US" sz="1100" b="1" i="0" u="none"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baseline="0"/>
            <a:t>Setup -&gt; Type the last names and function to find the full name in the corresponding columns in the table below.</a:t>
          </a:r>
        </a:p>
      </xdr:txBody>
    </xdr:sp>
    <xdr:clientData/>
  </xdr:twoCellAnchor>
  <xdr:twoCellAnchor>
    <xdr:from>
      <xdr:col>8</xdr:col>
      <xdr:colOff>584200</xdr:colOff>
      <xdr:row>20</xdr:row>
      <xdr:rowOff>114300</xdr:rowOff>
    </xdr:from>
    <xdr:to>
      <xdr:col>14</xdr:col>
      <xdr:colOff>469900</xdr:colOff>
      <xdr:row>28</xdr:row>
      <xdr:rowOff>165100</xdr:rowOff>
    </xdr:to>
    <xdr:sp macro="" textlink="">
      <xdr:nvSpPr>
        <xdr:cNvPr id="3" name="TextBox 2">
          <a:extLst>
            <a:ext uri="{FF2B5EF4-FFF2-40B4-BE49-F238E27FC236}">
              <a16:creationId xmlns:a16="http://schemas.microsoft.com/office/drawing/2014/main" id="{01086A6C-0959-9325-B6A0-48064AF0523C}"/>
            </a:ext>
          </a:extLst>
        </xdr:cNvPr>
        <xdr:cNvSpPr txBox="1"/>
      </xdr:nvSpPr>
      <xdr:spPr>
        <a:xfrm>
          <a:off x="7962900" y="3949700"/>
          <a:ext cx="4254500" cy="16002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t>Two-Way Lookup Additional Explanation</a:t>
          </a:r>
        </a:p>
        <a:p>
          <a:endParaRPr lang="en-US" sz="1100" b="1" i="0" u="none" baseline="0"/>
        </a:p>
        <a:p>
          <a:r>
            <a:rPr lang="en-US" sz="1100" b="0" i="0" u="none" baseline="0"/>
            <a:t>- </a:t>
          </a:r>
          <a:r>
            <a:rPr lang="en-US" sz="1100" b="1" i="0" u="none" baseline="0"/>
            <a:t>Two-Way </a:t>
          </a:r>
          <a:r>
            <a:rPr lang="en-US" sz="1100" b="0" i="0" u="none" baseline="0"/>
            <a:t>(≈ grid) </a:t>
          </a:r>
          <a:r>
            <a:rPr lang="en-US" sz="1100" b="1" i="0" u="none" baseline="0"/>
            <a:t>lookup</a:t>
          </a:r>
          <a:r>
            <a:rPr lang="en-US" sz="1100" b="0" i="0" u="none" baseline="0"/>
            <a:t> requires </a:t>
          </a:r>
          <a:r>
            <a:rPr lang="en-US" sz="1100" b="1" i="1" u="none" baseline="0"/>
            <a:t>nested</a:t>
          </a:r>
          <a:r>
            <a:rPr lang="en-US" sz="1100" b="0" i="1" u="none" baseline="0"/>
            <a:t> </a:t>
          </a:r>
          <a:r>
            <a:rPr lang="en-US" sz="1100" b="0" i="0" u="none" baseline="0"/>
            <a:t>XLOOKUP functions to perform a vertical and horizontal match.</a:t>
          </a:r>
        </a:p>
        <a:p>
          <a:endParaRPr lang="en-US" sz="1100" b="0" i="0" u="none"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baseline="0"/>
            <a:t>- For this example, the </a:t>
          </a:r>
          <a:r>
            <a:rPr lang="en-US" sz="1100" b="1" i="1" u="none" baseline="0"/>
            <a:t>inside</a:t>
          </a:r>
          <a:r>
            <a:rPr lang="en-US" sz="1100" b="0" i="0" u="none" baseline="0"/>
            <a:t> XLOOKUP finds the </a:t>
          </a:r>
          <a:r>
            <a:rPr lang="en-US" sz="1100" b="1" i="1" u="none" baseline="0"/>
            <a:t>column</a:t>
          </a:r>
          <a:r>
            <a:rPr lang="en-US" sz="1100" b="0" i="0" u="none" baseline="0"/>
            <a:t> to search in, then the </a:t>
          </a:r>
          <a:r>
            <a:rPr lang="en-US" sz="1100" b="1" i="1" u="none" baseline="0"/>
            <a:t>outside</a:t>
          </a:r>
          <a:r>
            <a:rPr lang="en-US" sz="1100" b="0" i="0" u="none" baseline="0"/>
            <a:t> XLOOKUP finds the </a:t>
          </a:r>
          <a:r>
            <a:rPr lang="en-US" sz="1100" b="1" i="1" u="none" baseline="0"/>
            <a:t>row</a:t>
          </a:r>
          <a:r>
            <a:rPr lang="en-US" sz="1100" b="0" i="0" u="none" baseline="0"/>
            <a:t> to search in and then </a:t>
          </a:r>
          <a:r>
            <a:rPr lang="en-US" sz="1100" b="1" i="1" u="none" baseline="0"/>
            <a:t>returns the value</a:t>
          </a:r>
          <a:r>
            <a:rPr lang="en-US" sz="1100" b="0" i="0" u="none" baseline="0"/>
            <a:t> at the </a:t>
          </a:r>
          <a:r>
            <a:rPr lang="en-US" sz="1100" b="1" i="1" u="none" baseline="0"/>
            <a:t>intersection</a:t>
          </a:r>
          <a:r>
            <a:rPr lang="en-US" sz="1100" b="0" i="0" u="none" baseline="0"/>
            <a:t> of the two.</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660401</xdr:colOff>
      <xdr:row>7</xdr:row>
      <xdr:rowOff>165100</xdr:rowOff>
    </xdr:from>
    <xdr:to>
      <xdr:col>9</xdr:col>
      <xdr:colOff>177801</xdr:colOff>
      <xdr:row>14</xdr:row>
      <xdr:rowOff>12700</xdr:rowOff>
    </xdr:to>
    <xdr:sp macro="" textlink="">
      <xdr:nvSpPr>
        <xdr:cNvPr id="2" name="TextBox 1">
          <a:extLst>
            <a:ext uri="{FF2B5EF4-FFF2-40B4-BE49-F238E27FC236}">
              <a16:creationId xmlns:a16="http://schemas.microsoft.com/office/drawing/2014/main" id="{4D5A1352-2C27-0C43-A8DF-6237F318CBE0}"/>
            </a:ext>
          </a:extLst>
        </xdr:cNvPr>
        <xdr:cNvSpPr txBox="1"/>
      </xdr:nvSpPr>
      <xdr:spPr>
        <a:xfrm>
          <a:off x="3340101" y="1574800"/>
          <a:ext cx="4343400" cy="11811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 </a:t>
          </a:r>
          <a:r>
            <a:rPr lang="en-US" sz="1100" b="1" i="0" u="none" baseline="0"/>
            <a:t>Need to add in the Horizontal table used in the video, here's how:</a:t>
          </a:r>
        </a:p>
        <a:p>
          <a:endParaRPr lang="en-US" sz="1100" b="1" i="0" u="none" baseline="0"/>
        </a:p>
        <a:p>
          <a:r>
            <a:rPr lang="en-US" sz="1100" b="1" i="0" u="none" baseline="0"/>
            <a:t>1) Copy the Vertical table.</a:t>
          </a:r>
        </a:p>
        <a:p>
          <a:r>
            <a:rPr lang="en-US" sz="1100" b="1" i="0" u="none" baseline="0"/>
            <a:t>2) Where going to insert, right click -&gt; Paste Special -&gt; Transpose.</a:t>
          </a:r>
        </a:p>
        <a:p>
          <a:endParaRPr lang="en-US" sz="1100" b="1" i="0" u="none" baseline="0"/>
        </a:p>
        <a:p>
          <a:r>
            <a:rPr lang="en-US" sz="1100" b="1" i="0" u="none" baseline="0"/>
            <a:t>This is a useful method.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7377-10EA-4874-B9A2-D7B3CDE8BB6B}">
  <dimension ref="A1:AC34"/>
  <sheetViews>
    <sheetView zoomScale="134" workbookViewId="0">
      <selection sqref="A1:B1"/>
    </sheetView>
  </sheetViews>
  <sheetFormatPr baseColWidth="10" defaultColWidth="8.83203125" defaultRowHeight="15"/>
  <cols>
    <col min="1" max="1" width="14" customWidth="1"/>
    <col min="2" max="2" width="11" bestFit="1" customWidth="1"/>
    <col min="3" max="3" width="9.6640625" bestFit="1" customWidth="1"/>
    <col min="4" max="4" width="12.33203125" customWidth="1"/>
    <col min="5" max="5" width="10.1640625" customWidth="1"/>
    <col min="7" max="7" width="13.33203125" customWidth="1"/>
    <col min="8" max="8" width="17.5" bestFit="1" customWidth="1"/>
    <col min="9" max="9" width="13.1640625" customWidth="1"/>
    <col min="18" max="18" width="10.83203125" bestFit="1" customWidth="1"/>
    <col min="19" max="19" width="17.5" bestFit="1" customWidth="1"/>
    <col min="20" max="20" width="11.1640625" bestFit="1" customWidth="1"/>
    <col min="23" max="23" width="11.6640625" bestFit="1" customWidth="1"/>
    <col min="26" max="26" width="14.1640625" bestFit="1" customWidth="1"/>
    <col min="27" max="27" width="11.1640625" bestFit="1" customWidth="1"/>
    <col min="29" max="29" width="12.83203125" bestFit="1" customWidth="1"/>
  </cols>
  <sheetData>
    <row r="1" spans="1:8">
      <c r="A1" s="12" t="s">
        <v>67</v>
      </c>
      <c r="B1" s="13"/>
    </row>
    <row r="2" spans="1:8">
      <c r="A2" s="1"/>
    </row>
    <row r="3" spans="1:8" ht="16" thickBot="1">
      <c r="A3" s="2" t="s">
        <v>0</v>
      </c>
      <c r="B3" s="2" t="s">
        <v>1</v>
      </c>
      <c r="C3" s="2" t="s">
        <v>64</v>
      </c>
      <c r="D3" s="2" t="s">
        <v>65</v>
      </c>
      <c r="E3" s="2" t="s">
        <v>66</v>
      </c>
    </row>
    <row r="4" spans="1:8" ht="16" thickTop="1">
      <c r="A4" t="s">
        <v>3</v>
      </c>
      <c r="B4" s="3">
        <v>60270</v>
      </c>
      <c r="C4" s="3">
        <f>_xlfn.XLOOKUP(A4,B_Master!$C$4:$C$28,B_Master!$B$4:$B$28,0)*B4</f>
        <v>14464.8</v>
      </c>
      <c r="D4" s="8">
        <f>B4+C4</f>
        <v>74734.8</v>
      </c>
      <c r="E4" s="3">
        <f>_xlfn.XLOOKUP(B4,B_Master!$E$20:$E$24,B_Master!$F$20:$F$24,,-1)*B4</f>
        <v>6027</v>
      </c>
    </row>
    <row r="5" spans="1:8">
      <c r="A5" t="s">
        <v>4</v>
      </c>
      <c r="B5" s="3">
        <v>39627</v>
      </c>
      <c r="C5" s="3">
        <f>_xlfn.XLOOKUP(A5,B_Master!$C$4:$C$28,B_Master!$B$4:$B$28,0)*B5</f>
        <v>0</v>
      </c>
      <c r="D5" s="8">
        <f t="shared" ref="D5:D21" si="0">B5+C5</f>
        <v>39627</v>
      </c>
      <c r="E5" s="3">
        <f>_xlfn.XLOOKUP(B5,B_Master!$E$20:$E$24,B_Master!$F$20:$F$24,,-1)*B5</f>
        <v>1981.3500000000001</v>
      </c>
    </row>
    <row r="6" spans="1:8">
      <c r="A6" t="s">
        <v>7</v>
      </c>
      <c r="B6" s="3">
        <v>29726</v>
      </c>
      <c r="C6" s="3">
        <f>_xlfn.XLOOKUP(A6,B_Master!$C$4:$C$28,B_Master!$B$4:$B$28,0)*B6</f>
        <v>4161.6400000000003</v>
      </c>
      <c r="D6" s="8">
        <f t="shared" si="0"/>
        <v>33887.64</v>
      </c>
      <c r="E6" s="3">
        <f>_xlfn.XLOOKUP(B6,B_Master!$E$20:$E$24,B_Master!$F$20:$F$24,,-1)*B6</f>
        <v>0</v>
      </c>
    </row>
    <row r="7" spans="1:8">
      <c r="A7" t="s">
        <v>10</v>
      </c>
      <c r="B7" s="3">
        <v>93668</v>
      </c>
      <c r="C7" s="3">
        <f>_xlfn.XLOOKUP(A7,B_Master!$C$4:$C$28,B_Master!$B$4:$B$28,0)*B7</f>
        <v>21543.64</v>
      </c>
      <c r="D7" s="8">
        <f t="shared" si="0"/>
        <v>115211.64</v>
      </c>
      <c r="E7" s="3">
        <f>_xlfn.XLOOKUP(B7,B_Master!$E$20:$E$24,B_Master!$F$20:$F$24,,-1)*B7</f>
        <v>9366.8000000000011</v>
      </c>
    </row>
    <row r="8" spans="1:8">
      <c r="A8" t="s">
        <v>11</v>
      </c>
      <c r="B8" s="3">
        <v>134000</v>
      </c>
      <c r="C8" s="3">
        <f>_xlfn.XLOOKUP(A8,B_Master!$C$4:$C$28,B_Master!$B$4:$B$28,0)*B8</f>
        <v>33500</v>
      </c>
      <c r="D8" s="8">
        <f t="shared" si="0"/>
        <v>167500</v>
      </c>
      <c r="E8" s="3">
        <f>_xlfn.XLOOKUP(B8,B_Master!$E$20:$E$24,B_Master!$F$20:$F$24,,-1)*B8</f>
        <v>20100</v>
      </c>
    </row>
    <row r="9" spans="1:8">
      <c r="A9" t="s">
        <v>14</v>
      </c>
      <c r="B9" s="3">
        <v>34808</v>
      </c>
      <c r="C9" s="3">
        <f>_xlfn.XLOOKUP(A9,B_Master!$C$4:$C$28,B_Master!$B$4:$B$28,0)*B9</f>
        <v>3480.8</v>
      </c>
      <c r="D9" s="8">
        <f t="shared" si="0"/>
        <v>38288.800000000003</v>
      </c>
      <c r="E9" s="3">
        <f>_xlfn.XLOOKUP(B9,B_Master!$E$20:$E$24,B_Master!$F$20:$F$24,,-1)*B9</f>
        <v>1740.4</v>
      </c>
      <c r="G9" s="9" t="s">
        <v>73</v>
      </c>
      <c r="H9" s="9" t="s">
        <v>71</v>
      </c>
    </row>
    <row r="10" spans="1:8">
      <c r="A10" t="s">
        <v>15</v>
      </c>
      <c r="B10" s="3">
        <v>135000</v>
      </c>
      <c r="C10" s="3">
        <f>_xlfn.XLOOKUP(A10,B_Master!$C$4:$C$28,B_Master!$B$4:$B$28,0)*B10</f>
        <v>0</v>
      </c>
      <c r="D10" s="8">
        <f t="shared" si="0"/>
        <v>135000</v>
      </c>
      <c r="E10" s="3">
        <f>_xlfn.XLOOKUP(B10,B_Master!$E$20:$E$24,B_Master!$F$20:$F$24,,-1)*B10</f>
        <v>20250</v>
      </c>
      <c r="G10" s="11" t="s">
        <v>89</v>
      </c>
      <c r="H10" s="11" t="str">
        <f>_xlfn.XLOOKUP("*"&amp;G10,$A$4:$A$21,$A$4:$A$21,,2)</f>
        <v>James Willard</v>
      </c>
    </row>
    <row r="11" spans="1:8">
      <c r="A11" t="s">
        <v>17</v>
      </c>
      <c r="B11" s="3">
        <v>45000</v>
      </c>
      <c r="C11" s="3">
        <f>_xlfn.XLOOKUP(A11,B_Master!$C$4:$C$28,B_Master!$B$4:$B$28,0)*B11</f>
        <v>4500</v>
      </c>
      <c r="D11" s="8">
        <f t="shared" si="0"/>
        <v>49500</v>
      </c>
      <c r="E11" s="3">
        <f>_xlfn.XLOOKUP(B11,B_Master!$E$20:$E$24,B_Master!$F$20:$F$24,,-1)*B11</f>
        <v>2250</v>
      </c>
    </row>
    <row r="12" spans="1:8">
      <c r="A12" t="s">
        <v>20</v>
      </c>
      <c r="B12" s="3">
        <v>89500</v>
      </c>
      <c r="C12" s="3">
        <f>_xlfn.XLOOKUP(A12,B_Master!$C$4:$C$28,B_Master!$B$4:$B$28,0)*B12</f>
        <v>7160</v>
      </c>
      <c r="D12" s="8">
        <f t="shared" si="0"/>
        <v>96660</v>
      </c>
      <c r="E12" s="3">
        <f>_xlfn.XLOOKUP(B12,B_Master!$E$20:$E$24,B_Master!$F$20:$F$24,,-1)*B12</f>
        <v>8950</v>
      </c>
    </row>
    <row r="13" spans="1:8">
      <c r="A13" t="s">
        <v>22</v>
      </c>
      <c r="B13" s="3">
        <v>21971</v>
      </c>
      <c r="C13" s="3">
        <f>_xlfn.XLOOKUP(A13,B_Master!$C$4:$C$28,B_Master!$B$4:$B$28,0)*B13</f>
        <v>5932.17</v>
      </c>
      <c r="D13" s="8">
        <f t="shared" si="0"/>
        <v>27903.17</v>
      </c>
      <c r="E13" s="3">
        <f>_xlfn.XLOOKUP(B13,B_Master!$E$20:$E$24,B_Master!$F$20:$F$24,,-1)*B13</f>
        <v>0</v>
      </c>
    </row>
    <row r="14" spans="1:8">
      <c r="A14" t="s">
        <v>24</v>
      </c>
      <c r="B14" s="3">
        <v>80000</v>
      </c>
      <c r="C14" s="3">
        <f>_xlfn.XLOOKUP(A14,B_Master!$C$4:$C$28,B_Master!$B$4:$B$28,0)*B14</f>
        <v>14400</v>
      </c>
      <c r="D14" s="8">
        <f t="shared" si="0"/>
        <v>94400</v>
      </c>
      <c r="E14" s="3">
        <f>_xlfn.XLOOKUP(B14,B_Master!$E$20:$E$24,B_Master!$F$20:$F$24,,-1)*B14</f>
        <v>8000</v>
      </c>
    </row>
    <row r="15" spans="1:8">
      <c r="A15" t="s">
        <v>26</v>
      </c>
      <c r="B15" s="3">
        <v>45117</v>
      </c>
      <c r="C15" s="3">
        <f>_xlfn.XLOOKUP(A15,B_Master!$C$4:$C$28,B_Master!$B$4:$B$28,0)*B15</f>
        <v>6316.380000000001</v>
      </c>
      <c r="D15" s="8">
        <f t="shared" si="0"/>
        <v>51433.380000000005</v>
      </c>
      <c r="E15" s="3">
        <f>_xlfn.XLOOKUP(B15,B_Master!$E$20:$E$24,B_Master!$F$20:$F$24,,-1)*B15</f>
        <v>2255.85</v>
      </c>
      <c r="G15" s="10" t="s">
        <v>68</v>
      </c>
      <c r="H15" s="11" t="s">
        <v>14</v>
      </c>
    </row>
    <row r="16" spans="1:8">
      <c r="A16" t="s">
        <v>27</v>
      </c>
      <c r="B16" s="3">
        <v>50545</v>
      </c>
      <c r="C16" s="3">
        <f>_xlfn.XLOOKUP(A16,B_Master!$C$4:$C$28,B_Master!$B$4:$B$28,0)*B16</f>
        <v>0</v>
      </c>
      <c r="D16" s="8">
        <f t="shared" si="0"/>
        <v>50545</v>
      </c>
      <c r="E16" s="3">
        <f>_xlfn.XLOOKUP(B16,B_Master!$E$20:$E$24,B_Master!$F$20:$F$24,,-1)*B16</f>
        <v>4043.6</v>
      </c>
      <c r="G16" s="10" t="s">
        <v>69</v>
      </c>
      <c r="H16" s="11" t="s">
        <v>65</v>
      </c>
    </row>
    <row r="17" spans="1:29">
      <c r="A17" t="s">
        <v>28</v>
      </c>
      <c r="B17" s="3">
        <v>140000</v>
      </c>
      <c r="C17" s="3">
        <f>_xlfn.XLOOKUP(A17,B_Master!$C$4:$C$28,B_Master!$B$4:$B$28,0)*B17</f>
        <v>0</v>
      </c>
      <c r="D17" s="8">
        <f t="shared" si="0"/>
        <v>140000</v>
      </c>
      <c r="E17" s="3">
        <f>_xlfn.XLOOKUP(B17,B_Master!$E$20:$E$24,B_Master!$F$20:$F$24,,-1)*B17</f>
        <v>21000</v>
      </c>
      <c r="G17" s="10" t="s">
        <v>70</v>
      </c>
      <c r="H17" s="11" cm="1">
        <f t="array" ref="H17">_xlfn.XLOOKUP(H15,$A$4:$A$21,_xlfn.XLOOKUP(H16,$B$3:$D$3,$B$4:$D$21))</f>
        <v>38288.800000000003</v>
      </c>
    </row>
    <row r="18" spans="1:29">
      <c r="A18" t="s">
        <v>30</v>
      </c>
      <c r="B18" s="3">
        <v>110000</v>
      </c>
      <c r="C18" s="3">
        <f>_xlfn.XLOOKUP(A18,B_Master!$C$4:$C$28,B_Master!$B$4:$B$28,0)*B18</f>
        <v>9900</v>
      </c>
      <c r="D18" s="8">
        <f t="shared" si="0"/>
        <v>119900</v>
      </c>
      <c r="E18" s="3">
        <f>_xlfn.XLOOKUP(B18,B_Master!$E$20:$E$24,B_Master!$F$20:$F$24,,-1)*B18</f>
        <v>16500</v>
      </c>
    </row>
    <row r="19" spans="1:29">
      <c r="A19" t="s">
        <v>32</v>
      </c>
      <c r="B19" s="3">
        <v>68357</v>
      </c>
      <c r="C19" s="3">
        <f>_xlfn.XLOOKUP(A19,B_Master!$C$4:$C$28,B_Master!$B$4:$B$28,0)*B19</f>
        <v>17089.25</v>
      </c>
      <c r="D19" s="8">
        <f t="shared" si="0"/>
        <v>85446.25</v>
      </c>
      <c r="E19" s="3">
        <f>_xlfn.XLOOKUP(B19,B_Master!$E$20:$E$24,B_Master!$F$20:$F$24,,-1)*B19</f>
        <v>6835.7000000000007</v>
      </c>
    </row>
    <row r="20" spans="1:29">
      <c r="A20" t="s">
        <v>34</v>
      </c>
      <c r="B20" s="3">
        <v>51800</v>
      </c>
      <c r="C20" s="3">
        <f>_xlfn.XLOOKUP(A20,B_Master!$C$4:$C$28,B_Master!$B$4:$B$28,0)*B20</f>
        <v>9842</v>
      </c>
      <c r="D20" s="8">
        <f t="shared" si="0"/>
        <v>61642</v>
      </c>
      <c r="E20" s="3">
        <f>_xlfn.XLOOKUP(B20,B_Master!$E$20:$E$24,B_Master!$F$20:$F$24,,-1)*B20</f>
        <v>4144</v>
      </c>
    </row>
    <row r="21" spans="1:29">
      <c r="A21" t="s">
        <v>36</v>
      </c>
      <c r="B21" s="3">
        <v>97000</v>
      </c>
      <c r="C21" s="3">
        <f>_xlfn.XLOOKUP(A21,B_Master!$C$4:$C$28,B_Master!$B$4:$B$28,0)*B21</f>
        <v>8730</v>
      </c>
      <c r="D21" s="8">
        <f t="shared" si="0"/>
        <v>105730</v>
      </c>
      <c r="E21" s="3">
        <f>_xlfn.XLOOKUP(B21,B_Master!$E$20:$E$24,B_Master!$F$20:$F$24,,-1)*B21</f>
        <v>9700</v>
      </c>
    </row>
    <row r="24" spans="1:29" ht="16" thickBot="1">
      <c r="R24" s="9" t="s">
        <v>72</v>
      </c>
      <c r="S24" s="9" t="s">
        <v>71</v>
      </c>
      <c r="T24" s="9" t="s">
        <v>76</v>
      </c>
      <c r="U24" s="9" t="s">
        <v>82</v>
      </c>
      <c r="V24" s="9" t="s">
        <v>81</v>
      </c>
      <c r="W24" s="9" t="s">
        <v>83</v>
      </c>
      <c r="Z24" s="4" t="s">
        <v>58</v>
      </c>
      <c r="AA24" s="2" t="s">
        <v>76</v>
      </c>
      <c r="AB24" s="2" t="s">
        <v>77</v>
      </c>
      <c r="AC24" s="2" t="s">
        <v>80</v>
      </c>
    </row>
    <row r="25" spans="1:29" ht="16" thickTop="1">
      <c r="R25" s="11" t="s">
        <v>84</v>
      </c>
      <c r="S25" s="11" t="str">
        <f>_xlfn.XLOOKUP(R25&amp;"*",$Z$25:$Z$32,$Z$25:$Z$32, "Employee not found",2)</f>
        <v>Roger Mun</v>
      </c>
      <c r="T25" s="11" t="str" cm="1">
        <f t="array" ref="T25:V25">_xlfn.XLOOKUP(S25,$Z$25:$Z$32,$AA$25:$AC$32,"-")</f>
        <v>A1</v>
      </c>
      <c r="U25" s="11">
        <v>16</v>
      </c>
      <c r="V25" s="11">
        <v>12</v>
      </c>
      <c r="W25" s="11">
        <f>U25-V25</f>
        <v>4</v>
      </c>
      <c r="Z25" t="s">
        <v>11</v>
      </c>
      <c r="AA25" s="5" t="s">
        <v>78</v>
      </c>
      <c r="AB25">
        <v>16</v>
      </c>
      <c r="AC25">
        <v>12</v>
      </c>
    </row>
    <row r="26" spans="1:29">
      <c r="R26" s="11" t="s">
        <v>85</v>
      </c>
      <c r="S26" s="11" t="str">
        <f>_xlfn.XLOOKUP(R26&amp;"*",$Z$25:$Z$32,$Z$25:$Z$32, "Employee not found",2)</f>
        <v>Peter Ramsy</v>
      </c>
      <c r="T26" s="11" t="str" cm="1">
        <f t="array" ref="T26:V26">_xlfn.XLOOKUP(S26,$Z$25:$Z$32,$AA$25:$AC$32,"-")</f>
        <v>A1</v>
      </c>
      <c r="U26" s="11">
        <v>15</v>
      </c>
      <c r="V26" s="11">
        <v>3</v>
      </c>
      <c r="W26" s="11">
        <f t="shared" ref="W26:W29" si="1">U26-V26</f>
        <v>12</v>
      </c>
      <c r="Z26" t="s">
        <v>32</v>
      </c>
      <c r="AA26" s="5" t="s">
        <v>78</v>
      </c>
      <c r="AB26">
        <v>18</v>
      </c>
      <c r="AC26">
        <v>8</v>
      </c>
    </row>
    <row r="27" spans="1:29">
      <c r="R27" s="11" t="s">
        <v>74</v>
      </c>
      <c r="S27" s="11" t="str">
        <f>_xlfn.XLOOKUP(R27&amp;"*",$Z$25:$Z$32,$Z$25:$Z$32, "Employee not found",2)</f>
        <v>Employee not found</v>
      </c>
      <c r="T27" s="11" t="str" cm="1">
        <f t="array" ref="T27">_xlfn.XLOOKUP(S27,$Z$25:$Z$32,$AA$25:$AC$32,"-")</f>
        <v>-</v>
      </c>
      <c r="U27" s="11"/>
      <c r="V27" s="11"/>
      <c r="W27" s="11">
        <f>U27-V27</f>
        <v>0</v>
      </c>
      <c r="Z27" t="s">
        <v>53</v>
      </c>
      <c r="AA27" s="5" t="s">
        <v>79</v>
      </c>
      <c r="AB27">
        <v>10</v>
      </c>
      <c r="AC27">
        <v>9</v>
      </c>
    </row>
    <row r="28" spans="1:29">
      <c r="R28" s="11" t="s">
        <v>86</v>
      </c>
      <c r="S28" s="11" t="str">
        <f>_xlfn.XLOOKUP(R28&amp;"*",$Z$25:$Z$32,$Z$25:$Z$32, "Employee not found",2)</f>
        <v>Corinna Schmidt</v>
      </c>
      <c r="T28" s="11" t="str" cm="1">
        <f t="array" ref="T28:V28">_xlfn.XLOOKUP(S28,$Z$25:$Z$32,$AA$25:$AC$32,"-")</f>
        <v>B1</v>
      </c>
      <c r="U28" s="11">
        <v>15</v>
      </c>
      <c r="V28" s="11">
        <v>12</v>
      </c>
      <c r="W28" s="11">
        <f t="shared" si="1"/>
        <v>3</v>
      </c>
      <c r="Z28" t="s">
        <v>51</v>
      </c>
      <c r="AA28" s="5" t="s">
        <v>79</v>
      </c>
      <c r="AB28">
        <v>10</v>
      </c>
      <c r="AC28">
        <v>1</v>
      </c>
    </row>
    <row r="29" spans="1:29">
      <c r="R29" s="11" t="s">
        <v>75</v>
      </c>
      <c r="S29" s="11" t="str">
        <f>_xlfn.XLOOKUP(R29&amp;"*",$Z$25:$Z$32,$Z$25:$Z$32, "Employee not found",2)</f>
        <v>Employee not found</v>
      </c>
      <c r="T29" s="11" t="str" cm="1">
        <f t="array" ref="T29">_xlfn.XLOOKUP(S29,$Z$25:$Z$32,$AA$25:$AC$32,"-")</f>
        <v>-</v>
      </c>
      <c r="U29" s="11"/>
      <c r="V29" s="11"/>
      <c r="W29" s="11">
        <f t="shared" si="1"/>
        <v>0</v>
      </c>
      <c r="Z29" t="s">
        <v>45</v>
      </c>
      <c r="AA29" s="5" t="s">
        <v>78</v>
      </c>
      <c r="AB29">
        <v>15</v>
      </c>
      <c r="AC29">
        <v>3</v>
      </c>
    </row>
    <row r="30" spans="1:29">
      <c r="Z30" t="s">
        <v>34</v>
      </c>
      <c r="AA30" s="5" t="s">
        <v>79</v>
      </c>
      <c r="AB30">
        <v>15</v>
      </c>
      <c r="AC30">
        <v>12</v>
      </c>
    </row>
    <row r="31" spans="1:29">
      <c r="Z31" t="s">
        <v>41</v>
      </c>
      <c r="AA31" s="5" t="s">
        <v>79</v>
      </c>
      <c r="AB31">
        <v>17</v>
      </c>
      <c r="AC31">
        <v>10</v>
      </c>
    </row>
    <row r="32" spans="1:29">
      <c r="R32" s="10" t="s">
        <v>87</v>
      </c>
      <c r="S32" s="11" t="s">
        <v>88</v>
      </c>
      <c r="Z32" t="s">
        <v>47</v>
      </c>
      <c r="AA32" s="5" t="s">
        <v>78</v>
      </c>
      <c r="AB32">
        <v>15</v>
      </c>
      <c r="AC32">
        <v>4</v>
      </c>
    </row>
    <row r="33" spans="18:29">
      <c r="R33" s="10" t="s">
        <v>69</v>
      </c>
      <c r="S33" s="11" t="s">
        <v>76</v>
      </c>
      <c r="Z33" t="s">
        <v>26</v>
      </c>
      <c r="AA33" s="5" t="s">
        <v>78</v>
      </c>
      <c r="AB33">
        <v>12</v>
      </c>
      <c r="AC33">
        <v>9</v>
      </c>
    </row>
    <row r="34" spans="18:29">
      <c r="R34" s="10" t="s">
        <v>70</v>
      </c>
      <c r="S34" s="11" t="str" cm="1">
        <f t="array" ref="S34">_xlfn.XLOOKUP(S32,$Z$25:$Z$33,_xlfn.XLOOKUP(S33,$AA$24:$AC$24,$AA$25:$AC$33),"-")</f>
        <v>-</v>
      </c>
    </row>
  </sheetData>
  <dataValidations count="4">
    <dataValidation type="list" allowBlank="1" showInputMessage="1" showErrorMessage="1" sqref="H15" xr:uid="{B8DA6AD4-6750-40C3-802D-F8DD5ED79B6F}">
      <formula1>$A$4:$A$21</formula1>
    </dataValidation>
    <dataValidation type="list" allowBlank="1" showInputMessage="1" showErrorMessage="1" sqref="H16" xr:uid="{D181E06E-ADB5-45C7-9799-B9846213600E}">
      <formula1>$B$3:$D$3</formula1>
    </dataValidation>
    <dataValidation type="list" allowBlank="1" showInputMessage="1" showErrorMessage="1" sqref="S32" xr:uid="{D0DB68FC-D777-514E-9F46-ECC0F91DE9E5}">
      <formula1>$S$25:$S$29</formula1>
    </dataValidation>
    <dataValidation type="list" allowBlank="1" showInputMessage="1" showErrorMessage="1" sqref="S33" xr:uid="{43836735-B055-BC4B-95FD-81A9525BE62D}">
      <formula1>$S$24:$W$24</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31DF-3126-4394-AFAB-F0784DE83EEF}">
  <dimension ref="A1:AG28"/>
  <sheetViews>
    <sheetView tabSelected="1" workbookViewId="0">
      <selection activeCell="C2" sqref="C2"/>
    </sheetView>
  </sheetViews>
  <sheetFormatPr baseColWidth="10" defaultColWidth="8.83203125" defaultRowHeight="15"/>
  <cols>
    <col min="1" max="1" width="9.5" customWidth="1"/>
    <col min="2" max="2" width="7.6640625" customWidth="1"/>
    <col min="3" max="3" width="18" customWidth="1"/>
    <col min="5" max="5" width="18.5" customWidth="1"/>
    <col min="6" max="31" width="9" customWidth="1"/>
  </cols>
  <sheetData>
    <row r="1" spans="1:33">
      <c r="A1" s="12" t="s">
        <v>59</v>
      </c>
      <c r="B1" s="13"/>
      <c r="E1" s="12" t="s">
        <v>60</v>
      </c>
      <c r="F1" s="13"/>
    </row>
    <row r="2" spans="1:33">
      <c r="A2" s="1"/>
    </row>
    <row r="3" spans="1:33" ht="16" thickBot="1">
      <c r="A3" s="4" t="s">
        <v>57</v>
      </c>
      <c r="B3" s="2" t="s">
        <v>56</v>
      </c>
      <c r="C3" s="4" t="s">
        <v>58</v>
      </c>
      <c r="E3" s="4" t="s">
        <v>57</v>
      </c>
      <c r="F3" t="s">
        <v>21</v>
      </c>
      <c r="G3" t="s">
        <v>8</v>
      </c>
      <c r="H3" t="s">
        <v>31</v>
      </c>
      <c r="I3" t="s">
        <v>48</v>
      </c>
      <c r="J3" t="s">
        <v>5</v>
      </c>
      <c r="K3" t="s">
        <v>2</v>
      </c>
      <c r="L3" t="s">
        <v>50</v>
      </c>
      <c r="M3" t="s">
        <v>9</v>
      </c>
      <c r="N3" t="s">
        <v>44</v>
      </c>
      <c r="O3" t="s">
        <v>12</v>
      </c>
      <c r="P3" t="s">
        <v>42</v>
      </c>
      <c r="Q3" t="s">
        <v>33</v>
      </c>
      <c r="R3" t="s">
        <v>23</v>
      </c>
      <c r="S3" t="s">
        <v>18</v>
      </c>
      <c r="T3" t="s">
        <v>40</v>
      </c>
      <c r="U3" t="s">
        <v>6</v>
      </c>
      <c r="V3" t="s">
        <v>25</v>
      </c>
      <c r="W3" t="s">
        <v>13</v>
      </c>
      <c r="X3" t="s">
        <v>16</v>
      </c>
      <c r="Y3" t="s">
        <v>29</v>
      </c>
      <c r="Z3" t="s">
        <v>35</v>
      </c>
      <c r="AA3" t="s">
        <v>19</v>
      </c>
      <c r="AB3" t="s">
        <v>37</v>
      </c>
      <c r="AC3" t="s">
        <v>46</v>
      </c>
      <c r="AD3" t="s">
        <v>54</v>
      </c>
    </row>
    <row r="4" spans="1:33" ht="17" thickTop="1" thickBot="1">
      <c r="A4" t="s">
        <v>21</v>
      </c>
      <c r="B4" s="5">
        <v>0.27</v>
      </c>
      <c r="C4" t="s">
        <v>22</v>
      </c>
      <c r="E4" s="2" t="s">
        <v>56</v>
      </c>
      <c r="F4" s="5">
        <v>0.27</v>
      </c>
      <c r="G4" s="5">
        <v>0.25</v>
      </c>
      <c r="H4" s="5">
        <v>0.25</v>
      </c>
      <c r="I4" s="5">
        <v>0.25</v>
      </c>
      <c r="J4" s="5">
        <v>0.25</v>
      </c>
      <c r="K4" s="5">
        <v>0.24</v>
      </c>
      <c r="L4" s="5">
        <v>0.24</v>
      </c>
      <c r="M4" s="5">
        <v>0.23</v>
      </c>
      <c r="N4" s="5">
        <v>0.23</v>
      </c>
      <c r="O4" s="5">
        <v>0.21</v>
      </c>
      <c r="P4" s="5">
        <v>0.2</v>
      </c>
      <c r="Q4" s="5">
        <v>0.19</v>
      </c>
      <c r="R4" s="5">
        <v>0.18</v>
      </c>
      <c r="S4" s="5">
        <v>0.18</v>
      </c>
      <c r="T4" s="5">
        <v>0.17</v>
      </c>
      <c r="U4" s="5">
        <v>0.14000000000000001</v>
      </c>
      <c r="V4" s="5">
        <v>0.14000000000000001</v>
      </c>
      <c r="W4" s="5">
        <v>0.1</v>
      </c>
      <c r="X4" s="5">
        <v>0.1</v>
      </c>
      <c r="Y4" s="5">
        <v>0.09</v>
      </c>
      <c r="Z4" s="5">
        <v>0.09</v>
      </c>
      <c r="AA4" s="5">
        <v>0.08</v>
      </c>
      <c r="AB4" s="5">
        <v>0.06</v>
      </c>
      <c r="AC4" s="5">
        <v>0.06</v>
      </c>
      <c r="AD4" s="5">
        <v>0.06</v>
      </c>
    </row>
    <row r="5" spans="1:33" ht="17" thickTop="1" thickBot="1">
      <c r="A5" t="s">
        <v>8</v>
      </c>
      <c r="B5" s="5">
        <v>0.25</v>
      </c>
      <c r="C5" t="s">
        <v>11</v>
      </c>
      <c r="E5" s="4" t="s">
        <v>58</v>
      </c>
      <c r="F5" t="s">
        <v>22</v>
      </c>
      <c r="G5" t="s">
        <v>11</v>
      </c>
      <c r="H5" t="s">
        <v>32</v>
      </c>
      <c r="I5" t="s">
        <v>49</v>
      </c>
      <c r="J5" t="s">
        <v>53</v>
      </c>
      <c r="K5" t="s">
        <v>3</v>
      </c>
      <c r="L5" t="s">
        <v>51</v>
      </c>
      <c r="M5" t="s">
        <v>10</v>
      </c>
      <c r="N5" t="s">
        <v>45</v>
      </c>
      <c r="O5" t="s">
        <v>39</v>
      </c>
      <c r="P5" t="s">
        <v>43</v>
      </c>
      <c r="Q5" t="s">
        <v>34</v>
      </c>
      <c r="R5" t="s">
        <v>24</v>
      </c>
      <c r="S5" t="s">
        <v>52</v>
      </c>
      <c r="T5" t="s">
        <v>41</v>
      </c>
      <c r="U5" t="s">
        <v>7</v>
      </c>
      <c r="V5" t="s">
        <v>26</v>
      </c>
      <c r="W5" t="s">
        <v>14</v>
      </c>
      <c r="X5" t="s">
        <v>17</v>
      </c>
      <c r="Y5" t="s">
        <v>30</v>
      </c>
      <c r="Z5" t="s">
        <v>36</v>
      </c>
      <c r="AA5" t="s">
        <v>20</v>
      </c>
      <c r="AB5" t="s">
        <v>38</v>
      </c>
      <c r="AC5" t="s">
        <v>47</v>
      </c>
      <c r="AD5" t="s">
        <v>55</v>
      </c>
    </row>
    <row r="6" spans="1:33" ht="16" thickTop="1">
      <c r="A6" t="s">
        <v>31</v>
      </c>
      <c r="B6" s="5">
        <v>0.25</v>
      </c>
      <c r="C6" t="s">
        <v>32</v>
      </c>
    </row>
    <row r="7" spans="1:33">
      <c r="A7" t="s">
        <v>48</v>
      </c>
      <c r="B7" s="5">
        <v>0.25</v>
      </c>
      <c r="C7" t="s">
        <v>49</v>
      </c>
    </row>
    <row r="8" spans="1:33">
      <c r="A8" t="s">
        <v>5</v>
      </c>
      <c r="B8" s="5">
        <v>0.25</v>
      </c>
      <c r="C8" t="s">
        <v>53</v>
      </c>
    </row>
    <row r="9" spans="1:33">
      <c r="A9" t="s">
        <v>2</v>
      </c>
      <c r="B9" s="5">
        <v>0.24</v>
      </c>
      <c r="C9" t="s">
        <v>3</v>
      </c>
    </row>
    <row r="10" spans="1:33">
      <c r="A10" t="s">
        <v>50</v>
      </c>
      <c r="B10" s="5">
        <v>0.24</v>
      </c>
      <c r="C10" t="s">
        <v>51</v>
      </c>
    </row>
    <row r="11" spans="1:33">
      <c r="A11" t="s">
        <v>9</v>
      </c>
      <c r="B11" s="5">
        <v>0.23</v>
      </c>
      <c r="C11" t="s">
        <v>10</v>
      </c>
    </row>
    <row r="12" spans="1:33">
      <c r="A12" t="s">
        <v>44</v>
      </c>
      <c r="B12" s="5">
        <v>0.23</v>
      </c>
      <c r="C12" t="s">
        <v>45</v>
      </c>
      <c r="I12" s="5"/>
      <c r="J12" s="5"/>
      <c r="K12" s="5"/>
      <c r="L12" s="5"/>
      <c r="M12" s="5"/>
      <c r="N12" s="5"/>
      <c r="O12" s="5"/>
      <c r="P12" s="5"/>
      <c r="Q12" s="5"/>
      <c r="R12" s="5"/>
      <c r="S12" s="5"/>
      <c r="T12" s="5"/>
      <c r="U12" s="5"/>
      <c r="V12" s="5"/>
      <c r="W12" s="5"/>
      <c r="X12" s="5"/>
      <c r="Y12" s="5"/>
      <c r="Z12" s="5"/>
      <c r="AA12" s="5"/>
      <c r="AB12" s="5"/>
      <c r="AC12" s="5"/>
      <c r="AD12" s="5"/>
      <c r="AE12" s="5"/>
      <c r="AF12" s="5"/>
      <c r="AG12" s="5"/>
    </row>
    <row r="13" spans="1:33">
      <c r="A13" t="s">
        <v>12</v>
      </c>
      <c r="B13" s="5">
        <v>0.21</v>
      </c>
      <c r="C13" t="s">
        <v>39</v>
      </c>
    </row>
    <row r="14" spans="1:33">
      <c r="A14" t="s">
        <v>42</v>
      </c>
      <c r="B14" s="5">
        <v>0.2</v>
      </c>
      <c r="C14" t="s">
        <v>43</v>
      </c>
    </row>
    <row r="15" spans="1:33">
      <c r="A15" t="s">
        <v>33</v>
      </c>
      <c r="B15" s="5">
        <v>0.19</v>
      </c>
      <c r="C15" t="s">
        <v>34</v>
      </c>
    </row>
    <row r="16" spans="1:33">
      <c r="A16" t="s">
        <v>23</v>
      </c>
      <c r="B16" s="5">
        <v>0.18</v>
      </c>
      <c r="C16" t="s">
        <v>24</v>
      </c>
    </row>
    <row r="17" spans="1:6">
      <c r="A17" t="s">
        <v>18</v>
      </c>
      <c r="B17" s="5">
        <v>0.18</v>
      </c>
      <c r="C17" t="s">
        <v>52</v>
      </c>
      <c r="E17" s="1" t="s">
        <v>63</v>
      </c>
    </row>
    <row r="18" spans="1:6">
      <c r="A18" t="s">
        <v>40</v>
      </c>
      <c r="B18" s="5">
        <v>0.17</v>
      </c>
      <c r="C18" t="s">
        <v>41</v>
      </c>
    </row>
    <row r="19" spans="1:6" ht="16" thickBot="1">
      <c r="A19" t="s">
        <v>6</v>
      </c>
      <c r="B19" s="5">
        <v>0.14000000000000001</v>
      </c>
      <c r="C19" t="s">
        <v>7</v>
      </c>
      <c r="E19" s="7" t="s">
        <v>61</v>
      </c>
      <c r="F19" s="7" t="s">
        <v>62</v>
      </c>
    </row>
    <row r="20" spans="1:6">
      <c r="A20" t="s">
        <v>25</v>
      </c>
      <c r="B20" s="5">
        <v>0.14000000000000001</v>
      </c>
      <c r="C20" t="s">
        <v>26</v>
      </c>
      <c r="E20" s="6">
        <v>10000</v>
      </c>
      <c r="F20" s="5">
        <v>0</v>
      </c>
    </row>
    <row r="21" spans="1:6">
      <c r="A21" t="s">
        <v>13</v>
      </c>
      <c r="B21" s="5">
        <v>0.1</v>
      </c>
      <c r="C21" t="s">
        <v>14</v>
      </c>
      <c r="E21" s="3">
        <v>30000</v>
      </c>
      <c r="F21" s="5">
        <v>0.05</v>
      </c>
    </row>
    <row r="22" spans="1:6">
      <c r="A22" t="s">
        <v>16</v>
      </c>
      <c r="B22" s="5">
        <v>0.1</v>
      </c>
      <c r="C22" t="s">
        <v>17</v>
      </c>
      <c r="E22" s="3">
        <v>50000</v>
      </c>
      <c r="F22" s="5">
        <v>0.08</v>
      </c>
    </row>
    <row r="23" spans="1:6">
      <c r="A23" t="s">
        <v>29</v>
      </c>
      <c r="B23" s="5">
        <v>0.09</v>
      </c>
      <c r="C23" t="s">
        <v>30</v>
      </c>
      <c r="E23" s="3">
        <v>60000</v>
      </c>
      <c r="F23" s="5">
        <v>0.1</v>
      </c>
    </row>
    <row r="24" spans="1:6">
      <c r="A24" t="s">
        <v>35</v>
      </c>
      <c r="B24" s="5">
        <v>0.09</v>
      </c>
      <c r="C24" t="s">
        <v>36</v>
      </c>
      <c r="E24" s="3">
        <v>100000</v>
      </c>
      <c r="F24" s="5">
        <v>0.15</v>
      </c>
    </row>
    <row r="25" spans="1:6">
      <c r="A25" t="s">
        <v>19</v>
      </c>
      <c r="B25" s="5">
        <v>0.08</v>
      </c>
      <c r="C25" t="s">
        <v>20</v>
      </c>
    </row>
    <row r="26" spans="1:6">
      <c r="A26" t="s">
        <v>37</v>
      </c>
      <c r="B26" s="5">
        <v>0.06</v>
      </c>
      <c r="C26" t="s">
        <v>38</v>
      </c>
    </row>
    <row r="27" spans="1:6">
      <c r="A27" t="s">
        <v>46</v>
      </c>
      <c r="B27" s="5">
        <v>0.06</v>
      </c>
      <c r="C27" t="s">
        <v>47</v>
      </c>
    </row>
    <row r="28" spans="1:6">
      <c r="A28" t="s">
        <v>54</v>
      </c>
      <c r="B28" s="5">
        <v>0.06</v>
      </c>
      <c r="C28" t="s">
        <v>55</v>
      </c>
    </row>
  </sheetData>
  <sortState xmlns:xlrd2="http://schemas.microsoft.com/office/spreadsheetml/2017/richdata2" ref="E20:F24">
    <sortCondition ref="E2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Salary</vt:lpstr>
      <vt:lpstr>B_Master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Colton Gearhart</cp:lastModifiedBy>
  <dcterms:created xsi:type="dcterms:W3CDTF">2018-09-11T10:37:47Z</dcterms:created>
  <dcterms:modified xsi:type="dcterms:W3CDTF">2023-07-31T15:42:20Z</dcterms:modified>
  <cp:category/>
</cp:coreProperties>
</file>