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defaultThemeVersion="166925"/>
  <mc:AlternateContent xmlns:mc="http://schemas.openxmlformats.org/markup-compatibility/2006">
    <mc:Choice Requires="x15">
      <x15ac:absPath xmlns:x15ac="http://schemas.microsoft.com/office/spreadsheetml/2010/11/ac" url="/Users/coltongearhart/Documents/Ball State/MATH 125/Modules/8 - Statistics/Data Analysis Project/Excel Lesson/"/>
    </mc:Choice>
  </mc:AlternateContent>
  <xr:revisionPtr revIDLastSave="0" documentId="13_ncr:1_{E851F3B7-4E85-AF4C-910E-9854567FE957}" xr6:coauthVersionLast="47" xr6:coauthVersionMax="47" xr10:uidLastSave="{00000000-0000-0000-0000-000000000000}"/>
  <bookViews>
    <workbookView xWindow="4760" yWindow="1340" windowWidth="25600" windowHeight="14280" tabRatio="500" xr2:uid="{00000000-000D-0000-FFFF-FFFF00000000}"/>
  </bookViews>
  <sheets>
    <sheet name="Fresh Food Produce Sales Data" sheetId="2" r:id="rId1"/>
  </sheets>
  <definedNames>
    <definedName name="_xlnm._FilterDatabase" localSheetId="0" hidden="1">'Fresh Food Produce Sales Data'!$A$2:$G$2</definedName>
    <definedName name="_xlchart.v1.0" hidden="1">'Fresh Food Produce Sales Data'!$G$3:$G$102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7" i="2" l="1"/>
  <c r="I18" i="2" s="1"/>
  <c r="I19" i="2" s="1"/>
  <c r="J16" i="2"/>
  <c r="AM4" i="2"/>
  <c r="AM5" i="2"/>
  <c r="AM6" i="2"/>
  <c r="AM3" i="2"/>
  <c r="G55" i="2"/>
  <c r="G57" i="2"/>
  <c r="G26" i="2"/>
  <c r="G44" i="2"/>
  <c r="G6" i="2"/>
  <c r="G91" i="2"/>
  <c r="G22" i="2"/>
  <c r="G42" i="2"/>
  <c r="G17" i="2"/>
  <c r="G38" i="2"/>
  <c r="G59" i="2"/>
  <c r="G73" i="2"/>
  <c r="G47" i="2"/>
  <c r="G9" i="2"/>
  <c r="G66" i="2"/>
  <c r="G13" i="2"/>
  <c r="G23" i="2"/>
  <c r="G35" i="2"/>
  <c r="G89" i="2"/>
  <c r="G97" i="2"/>
  <c r="G83" i="2"/>
  <c r="G29" i="2"/>
  <c r="G68" i="2"/>
  <c r="G85" i="2"/>
  <c r="G92" i="2"/>
  <c r="G14" i="2"/>
  <c r="G84" i="2"/>
  <c r="G36" i="2"/>
  <c r="G45" i="2"/>
  <c r="G76" i="2"/>
  <c r="G28" i="2"/>
  <c r="G100" i="2"/>
  <c r="G98" i="2"/>
  <c r="G54" i="2"/>
  <c r="G77" i="2"/>
  <c r="G34" i="2"/>
  <c r="G63" i="2"/>
  <c r="G93" i="2"/>
  <c r="G60" i="2"/>
  <c r="G86" i="2"/>
  <c r="G69" i="2"/>
  <c r="G94" i="2"/>
  <c r="G99" i="2"/>
  <c r="G39" i="2"/>
  <c r="G88" i="2"/>
  <c r="G74" i="2"/>
  <c r="G24" i="2"/>
  <c r="G25" i="2"/>
  <c r="G95" i="2"/>
  <c r="G58" i="2"/>
  <c r="G3" i="2"/>
  <c r="J9" i="2" s="1"/>
  <c r="G11" i="2"/>
  <c r="G87" i="2"/>
  <c r="G5" i="2"/>
  <c r="G78" i="2"/>
  <c r="G79" i="2"/>
  <c r="G33" i="2"/>
  <c r="G7" i="2"/>
  <c r="G37" i="2"/>
  <c r="G43" i="2"/>
  <c r="G41" i="2"/>
  <c r="G96" i="2"/>
  <c r="G102" i="2"/>
  <c r="G15" i="2"/>
  <c r="G48" i="2"/>
  <c r="G80" i="2"/>
  <c r="G10" i="2"/>
  <c r="G27" i="2"/>
  <c r="G30" i="2"/>
  <c r="G61" i="2"/>
  <c r="G8" i="2"/>
  <c r="G56" i="2"/>
  <c r="G70" i="2"/>
  <c r="G67" i="2"/>
  <c r="G52" i="2"/>
  <c r="G75" i="2"/>
  <c r="G12" i="2"/>
  <c r="G101" i="2"/>
  <c r="G18" i="2"/>
  <c r="G49" i="2"/>
  <c r="G51" i="2"/>
  <c r="G90" i="2"/>
  <c r="G32" i="2"/>
  <c r="G71" i="2"/>
  <c r="G72" i="2"/>
  <c r="G81" i="2"/>
  <c r="G62" i="2"/>
  <c r="G20" i="2"/>
  <c r="G19" i="2"/>
  <c r="G82" i="2"/>
  <c r="G46" i="2"/>
  <c r="G53" i="2"/>
  <c r="G21" i="2"/>
  <c r="G16" i="2"/>
  <c r="G40" i="2"/>
  <c r="G50" i="2"/>
  <c r="G4" i="2"/>
  <c r="G64" i="2"/>
  <c r="G31" i="2"/>
  <c r="G65" i="2"/>
  <c r="S4" i="2"/>
  <c r="S5" i="2"/>
  <c r="S6" i="2"/>
  <c r="S7" i="2"/>
  <c r="S8" i="2"/>
  <c r="S3" i="2"/>
  <c r="K16" i="2" l="1"/>
  <c r="J6" i="2"/>
  <c r="J8" i="2" s="1"/>
  <c r="J3" i="2"/>
  <c r="J7" i="2"/>
  <c r="J4" i="2"/>
  <c r="J5" i="2"/>
  <c r="J17" i="2"/>
  <c r="K17" i="2" s="1"/>
  <c r="I20" i="2"/>
  <c r="J19" i="2"/>
  <c r="K19" i="2" s="1"/>
  <c r="J18" i="2"/>
  <c r="K18" i="2" s="1"/>
  <c r="AN4" i="2"/>
  <c r="AN5" i="2"/>
  <c r="AN3" i="2"/>
  <c r="AN6" i="2"/>
  <c r="J20" i="2" l="1"/>
  <c r="I21" i="2"/>
  <c r="K20" i="2"/>
  <c r="I22" i="2" l="1"/>
  <c r="J21" i="2"/>
  <c r="K21" i="2"/>
  <c r="J22" i="2" l="1"/>
  <c r="K22" i="2" s="1"/>
</calcChain>
</file>

<file path=xl/sharedStrings.xml><?xml version="1.0" encoding="utf-8"?>
<sst xmlns="http://schemas.openxmlformats.org/spreadsheetml/2006/main" count="370" uniqueCount="75">
  <si>
    <t>MAX</t>
  </si>
  <si>
    <t>MIN</t>
  </si>
  <si>
    <t>RANGE</t>
  </si>
  <si>
    <t>MEDIAN</t>
  </si>
  <si>
    <t>UNIT PRICE</t>
  </si>
  <si>
    <t>EMPLOYEE</t>
  </si>
  <si>
    <t>SALES DATE</t>
  </si>
  <si>
    <t>CUSTOMER REGION</t>
  </si>
  <si>
    <t>ITEM</t>
  </si>
  <si>
    <t>watermelon</t>
  </si>
  <si>
    <t>oranges</t>
  </si>
  <si>
    <t>plums</t>
  </si>
  <si>
    <t>romaine</t>
  </si>
  <si>
    <t>zucchini</t>
  </si>
  <si>
    <t>yellow squash</t>
  </si>
  <si>
    <t>pumpkin</t>
  </si>
  <si>
    <t>peas</t>
  </si>
  <si>
    <t>brussels sprouts</t>
  </si>
  <si>
    <t>onions</t>
  </si>
  <si>
    <t>apple</t>
  </si>
  <si>
    <t>banana</t>
  </si>
  <si>
    <t>apricot</t>
  </si>
  <si>
    <t>grapes</t>
  </si>
  <si>
    <t>strawberries</t>
  </si>
  <si>
    <t>TOTAL SALES</t>
  </si>
  <si>
    <t>Anna</t>
  </si>
  <si>
    <t>Bill</t>
  </si>
  <si>
    <t>Carl</t>
  </si>
  <si>
    <t>Delilah</t>
  </si>
  <si>
    <t>Evan</t>
  </si>
  <si>
    <t>Felicia</t>
  </si>
  <si>
    <t>North</t>
  </si>
  <si>
    <t>South</t>
  </si>
  <si>
    <t>East</t>
  </si>
  <si>
    <t>West</t>
  </si>
  <si>
    <t>Total Sales $</t>
  </si>
  <si>
    <t>Number of Sales</t>
  </si>
  <si>
    <t>HYPOTHETICAL 2018 SALES DATA FOR FRESH FOOD</t>
  </si>
  <si>
    <t>Total Sales Statistics</t>
  </si>
  <si>
    <t>Frequency</t>
  </si>
  <si>
    <t>MEAN</t>
  </si>
  <si>
    <t>MODE</t>
  </si>
  <si>
    <t>ST. DEVIATION</t>
  </si>
  <si>
    <t>Use built in Excel functions to calculate Total Sales Statistics.</t>
  </si>
  <si>
    <t>Create a frequency distribution for Total Sales. Use class widths of 50.</t>
  </si>
  <si>
    <t>Create a histogram below using the frequency distribution.</t>
  </si>
  <si>
    <t>What do the statistics tells us about the total sales?</t>
  </si>
  <si>
    <t>What does the histogram tell you about the total sales?</t>
  </si>
  <si>
    <t>Using the Number of Sales per Employee table below, create a bar chart below.</t>
  </si>
  <si>
    <t>Using the Number of Sales per Employee table above, create a pie chart below.</t>
  </si>
  <si>
    <t>1) Using the bar chart and pie chart you made for the Number of Sales per Employee data, what do they tell us about the sales of each employee?
2) Compare and contrast the graphs in terms of their strengths and weaknesses.</t>
  </si>
  <si>
    <r>
      <t xml:space="preserve">Using the Number of Sales per Region table below, create 1) a side-by-side and 2) a stacked bar chart with </t>
    </r>
    <r>
      <rPr>
        <b/>
        <u/>
        <sz val="11"/>
        <color theme="1"/>
        <rFont val="Calibri"/>
        <family val="2"/>
      </rPr>
      <t>number of sales</t>
    </r>
    <r>
      <rPr>
        <b/>
        <i/>
        <sz val="11"/>
        <color theme="1"/>
        <rFont val="Calibri"/>
        <family val="2"/>
      </rPr>
      <t xml:space="preserve"> and </t>
    </r>
    <r>
      <rPr>
        <b/>
        <i/>
        <u/>
        <sz val="11"/>
        <color theme="1"/>
        <rFont val="Calibri"/>
        <family val="2"/>
      </rPr>
      <t>total sales</t>
    </r>
    <r>
      <rPr>
        <b/>
        <sz val="11"/>
        <color theme="1"/>
        <rFont val="Calibri"/>
        <family val="2"/>
      </rPr>
      <t xml:space="preserve"> on the horizontal axis.
If the wrong categories show on the horizontal axis, use switch row/column button in chart design.</t>
    </r>
  </si>
  <si>
    <t>1) Using the two bar charts you made for the Number of Sales per Region data,what do they tell us about the sales of each region?
2) Compare and contrast the graphs in terms of their strengths and weaknesses.</t>
  </si>
  <si>
    <t>Name</t>
  </si>
  <si>
    <t>Region</t>
  </si>
  <si>
    <t>UNIT SALES</t>
  </si>
  <si>
    <t>b)</t>
  </si>
  <si>
    <t>c)</t>
  </si>
  <si>
    <t>d)</t>
  </si>
  <si>
    <t>e)</t>
  </si>
  <si>
    <t>Use the fomula we did in part c (the number of sales by employee table) to recreate the table to the left.</t>
  </si>
  <si>
    <t>a)</t>
  </si>
  <si>
    <t>** NOTE: Excel's histogram puts a value on the boundary in the first class rather than the second class</t>
  </si>
  <si>
    <t>So I changed the formula in the frequency table to match what the histogram will give</t>
  </si>
  <si>
    <t>Usual</t>
  </si>
  <si>
    <t>[101, 151)</t>
  </si>
  <si>
    <t>[151, 201)</t>
  </si>
  <si>
    <t>…</t>
  </si>
  <si>
    <t>[101,151]</t>
  </si>
  <si>
    <t>(151, 201]</t>
  </si>
  <si>
    <t>(201, 251]</t>
  </si>
  <si>
    <t>[201, 251)</t>
  </si>
  <si>
    <t>Excel</t>
  </si>
  <si>
    <t>Lower</t>
  </si>
  <si>
    <t>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</si>
</sst>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sz val="8"/>
      <name val="Calibri"/>
      <family val="2"/>
      <scheme val="minor"/>
    </font>
    <font>
      <b/>
      <sz val="18"/>
      <color theme="1"/>
      <name val="Calibri"/>
      <family val="2"/>
    </font>
    <font>
      <b/>
      <sz val="11"/>
      <color theme="1"/>
      <name val="Calibri"/>
      <family val="2"/>
    </font>
    <font>
      <sz val="11"/>
      <color theme="1"/>
      <name val="Calibri"/>
      <family val="2"/>
    </font>
    <font>
      <b/>
      <u/>
      <sz val="11"/>
      <color theme="1"/>
      <name val="Calibri"/>
      <family val="2"/>
    </font>
    <font>
      <b/>
      <i/>
      <sz val="11"/>
      <color theme="1"/>
      <name val="Calibri"/>
      <family val="2"/>
    </font>
    <font>
      <b/>
      <i/>
      <u/>
      <sz val="11"/>
      <color theme="1"/>
      <name val="Calibri"/>
      <family val="2"/>
    </font>
    <font>
      <b/>
      <sz val="20"/>
      <color theme="1"/>
      <name val="Calibri"/>
      <family val="2"/>
    </font>
    <font>
      <b/>
      <sz val="20"/>
      <color rgb="FF000000"/>
      <name val="Calibri"/>
      <family val="2"/>
    </font>
    <font>
      <sz val="11"/>
      <color theme="4"/>
      <name val="Calibri"/>
      <family val="2"/>
    </font>
  </fonts>
  <fills count="1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4" fillId="6" borderId="1" xfId="0" applyFont="1" applyFill="1" applyBorder="1" applyAlignment="1">
      <alignment horizontal="right" vertical="center"/>
    </xf>
    <xf numFmtId="0" fontId="4" fillId="7" borderId="1" xfId="0" quotePrefix="1" applyFont="1" applyFill="1" applyBorder="1" applyAlignment="1">
      <alignment horizontal="center" vertical="center"/>
    </xf>
    <xf numFmtId="0" fontId="5" fillId="0" borderId="0" xfId="0" applyFont="1"/>
    <xf numFmtId="0" fontId="4" fillId="0" borderId="0" xfId="0" applyFont="1"/>
    <xf numFmtId="0" fontId="4" fillId="0" borderId="0" xfId="0" applyFont="1" applyAlignment="1">
      <alignment vertical="center" wrapText="1"/>
    </xf>
    <xf numFmtId="0" fontId="4" fillId="0" borderId="0" xfId="0" applyFont="1" applyAlignment="1">
      <alignment horizontal="center"/>
    </xf>
    <xf numFmtId="14" fontId="5" fillId="0" borderId="0" xfId="0" applyNumberFormat="1" applyFont="1"/>
    <xf numFmtId="44" fontId="5" fillId="0" borderId="0" xfId="1" applyFont="1"/>
    <xf numFmtId="44" fontId="5" fillId="5" borderId="1" xfId="0" applyNumberFormat="1" applyFont="1" applyFill="1" applyBorder="1"/>
    <xf numFmtId="0" fontId="5" fillId="0" borderId="0" xfId="0" applyFont="1" applyAlignment="1">
      <alignment horizontal="center"/>
    </xf>
    <xf numFmtId="44" fontId="5" fillId="5" borderId="1" xfId="1" applyFont="1" applyFill="1" applyBorder="1"/>
    <xf numFmtId="44" fontId="5" fillId="0" borderId="0" xfId="1" applyFont="1" applyFill="1" applyBorder="1"/>
    <xf numFmtId="0" fontId="4" fillId="0" borderId="0" xfId="0" applyFont="1" applyAlignment="1">
      <alignment horizontal="center" vertical="center" wrapText="1"/>
    </xf>
    <xf numFmtId="0" fontId="5" fillId="10" borderId="1" xfId="0" applyFont="1" applyFill="1" applyBorder="1" applyAlignment="1">
      <alignment horizontal="center"/>
    </xf>
    <xf numFmtId="0" fontId="5" fillId="3" borderId="1" xfId="0" applyFont="1" applyFill="1" applyBorder="1" applyAlignment="1">
      <alignment horizontal="center"/>
    </xf>
    <xf numFmtId="0" fontId="4" fillId="0" borderId="0" xfId="0" applyFont="1" applyAlignment="1">
      <alignment wrapText="1"/>
    </xf>
    <xf numFmtId="0" fontId="4" fillId="9" borderId="1" xfId="0" applyFont="1" applyFill="1" applyBorder="1" applyAlignment="1">
      <alignment horizontal="center" vertical="center"/>
    </xf>
    <xf numFmtId="0" fontId="4" fillId="4" borderId="1" xfId="0" applyFont="1" applyFill="1" applyBorder="1" applyAlignment="1">
      <alignment horizontal="center"/>
    </xf>
    <xf numFmtId="0" fontId="4" fillId="4" borderId="1" xfId="0" applyFont="1" applyFill="1" applyBorder="1" applyAlignment="1">
      <alignment horizontal="left"/>
    </xf>
    <xf numFmtId="0" fontId="4" fillId="2" borderId="1" xfId="0" applyFont="1" applyFill="1" applyBorder="1" applyAlignment="1">
      <alignment horizontal="left"/>
    </xf>
    <xf numFmtId="0" fontId="9" fillId="0" borderId="0" xfId="0" applyFont="1" applyAlignment="1">
      <alignment horizontal="right" vertical="center"/>
    </xf>
    <xf numFmtId="0" fontId="10" fillId="0" borderId="0" xfId="0" applyFont="1" applyAlignment="1">
      <alignment horizontal="right" vertical="center"/>
    </xf>
    <xf numFmtId="0" fontId="11" fillId="0" borderId="0" xfId="0" applyFont="1"/>
    <xf numFmtId="0" fontId="4" fillId="11" borderId="1" xfId="0" applyFont="1" applyFill="1" applyBorder="1" applyAlignment="1">
      <alignment horizontal="left"/>
    </xf>
    <xf numFmtId="0" fontId="5" fillId="12" borderId="1" xfId="0" applyFont="1" applyFill="1" applyBorder="1" applyAlignment="1">
      <alignment horizontal="center"/>
    </xf>
    <xf numFmtId="0" fontId="4" fillId="13" borderId="1" xfId="0" applyFont="1" applyFill="1" applyBorder="1" applyAlignment="1">
      <alignment horizontal="left"/>
    </xf>
    <xf numFmtId="0" fontId="4" fillId="13" borderId="1" xfId="0" applyFont="1" applyFill="1" applyBorder="1" applyAlignment="1">
      <alignment horizontal="center"/>
    </xf>
    <xf numFmtId="0" fontId="4" fillId="0" borderId="0" xfId="0" applyFont="1" applyAlignment="1">
      <alignment horizontal="left" vertical="center" wrapText="1"/>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 fillId="0" borderId="0" xfId="0" applyFont="1" applyAlignment="1">
      <alignment horizontal="center" vertical="center"/>
    </xf>
    <xf numFmtId="0" fontId="4" fillId="8" borderId="1" xfId="0" applyFont="1" applyFill="1" applyBorder="1" applyAlignment="1">
      <alignment horizontal="center" vertical="center"/>
    </xf>
    <xf numFmtId="0" fontId="4" fillId="0" borderId="2" xfId="0" applyFont="1" applyBorder="1" applyAlignment="1">
      <alignment horizontal="left" vertical="center" wrapText="1"/>
    </xf>
    <xf numFmtId="0" fontId="9" fillId="0" borderId="0" xfId="0" applyFont="1" applyAlignment="1">
      <alignment horizontal="right" vertical="center"/>
    </xf>
  </cellXfs>
  <cellStyles count="2">
    <cellStyle name="Currency" xfId="1"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'Fresh Food Produce Sales Data'!$S$2</c:f>
              <c:strCache>
                <c:ptCount val="1"/>
                <c:pt idx="0">
                  <c:v>Number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A-834A-948B-376CE2C91C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9A-834A-948B-376CE2C91C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9A-834A-948B-376CE2C91C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9A-834A-948B-376CE2C91C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9A-834A-948B-376CE2C91C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9A-834A-948B-376CE2C91C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'Fresh Food Produce Sales Data'!$R$3:$R$8</c:f>
              <c:strCache>
                <c:ptCount val="6"/>
                <c:pt idx="0">
                  <c:v>Felicia</c:v>
                </c:pt>
                <c:pt idx="1">
                  <c:v>Evan</c:v>
                </c:pt>
                <c:pt idx="2">
                  <c:v>Delilah</c:v>
                </c:pt>
                <c:pt idx="3">
                  <c:v>Anna</c:v>
                </c:pt>
                <c:pt idx="4">
                  <c:v>Bill</c:v>
                </c:pt>
                <c:pt idx="5">
                  <c:v>Carl</c:v>
                </c:pt>
              </c:strCache>
            </c:strRef>
          </c:cat>
          <c:val>
            <c:numRef>
              <c:f>'Fresh Food Produce Sales Data'!$S$3:$S$8</c:f>
              <c:numCache>
                <c:formatCode>General</c:formatCode>
                <c:ptCount val="6"/>
                <c:pt idx="0">
                  <c:v>559</c:v>
                </c:pt>
                <c:pt idx="1">
                  <c:v>2262</c:v>
                </c:pt>
                <c:pt idx="2">
                  <c:v>4383</c:v>
                </c:pt>
                <c:pt idx="3">
                  <c:v>3587</c:v>
                </c:pt>
                <c:pt idx="4">
                  <c:v>2231</c:v>
                </c:pt>
                <c:pt idx="5">
                  <c:v>1689</c:v>
                </c:pt>
              </c:numCache>
            </c:numRef>
          </c:val>
          <c:extLst>
            <c:ext xmlns:c16="http://schemas.microsoft.com/office/drawing/2014/chart" uri="{C3380CC4-5D6E-409C-BE32-E72D297353CC}">
              <c16:uniqueId val="{00000000-0E1F-CA4F-85C8-02851F2B77FD}"/>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'Fresh Food Produce Sales Data'!$S$2</c:f>
              <c:strCache>
                <c:ptCount val="1"/>
                <c:pt idx="0">
                  <c:v>Number of Sales</c:v>
                </c:pt>
              </c:strCache>
            </c:strRef>
          </c:tx>
          <c:spPr>
            <a:solidFill>
              <a:schemeClr val="accent4"/>
            </a:solidFill>
            <a:ln>
              <a:noFill/>
            </a:ln>
            <a:effectLst/>
          </c:spPr>
          <c:invertIfNegative val="0"/>
          <c:cat>
            <c:strRef>
              <c:f>'Fresh Food Produce Sales Data'!$R$3:$R$8</c:f>
              <c:strCache>
                <c:ptCount val="6"/>
                <c:pt idx="0">
                  <c:v>Felicia</c:v>
                </c:pt>
                <c:pt idx="1">
                  <c:v>Evan</c:v>
                </c:pt>
                <c:pt idx="2">
                  <c:v>Delilah</c:v>
                </c:pt>
                <c:pt idx="3">
                  <c:v>Anna</c:v>
                </c:pt>
                <c:pt idx="4">
                  <c:v>Bill</c:v>
                </c:pt>
                <c:pt idx="5">
                  <c:v>Carl</c:v>
                </c:pt>
              </c:strCache>
            </c:strRef>
          </c:cat>
          <c:val>
            <c:numRef>
              <c:f>'Fresh Food Produce Sales Data'!$S$3:$S$8</c:f>
              <c:numCache>
                <c:formatCode>General</c:formatCode>
                <c:ptCount val="6"/>
                <c:pt idx="0">
                  <c:v>559</c:v>
                </c:pt>
                <c:pt idx="1">
                  <c:v>2262</c:v>
                </c:pt>
                <c:pt idx="2">
                  <c:v>4383</c:v>
                </c:pt>
                <c:pt idx="3">
                  <c:v>3587</c:v>
                </c:pt>
                <c:pt idx="4">
                  <c:v>2231</c:v>
                </c:pt>
                <c:pt idx="5">
                  <c:v>1689</c:v>
                </c:pt>
              </c:numCache>
            </c:numRef>
          </c:val>
          <c:extLst>
            <c:ext xmlns:c16="http://schemas.microsoft.com/office/drawing/2014/chart" uri="{C3380CC4-5D6E-409C-BE32-E72D297353CC}">
              <c16:uniqueId val="{00000000-F7F1-ED4A-861E-FFBFC8AF2D5E}"/>
            </c:ext>
          </c:extLst>
        </c:ser>
        <c:dLbls>
          <c:showLegendKey val="0"/>
          <c:showVal val="0"/>
          <c:showCatName val="0"/>
          <c:showSerName val="0"/>
          <c:showPercent val="0"/>
          <c:showBubbleSize val="0"/>
        </c:dLbls>
        <c:gapWidth val="219"/>
        <c:overlap val="-27"/>
        <c:axId val="1780915792"/>
        <c:axId val="1797823936"/>
      </c:barChart>
      <c:catAx>
        <c:axId val="178091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23936"/>
        <c:crosses val="autoZero"/>
        <c:auto val="1"/>
        <c:lblAlgn val="ctr"/>
        <c:lblOffset val="100"/>
        <c:noMultiLvlLbl val="0"/>
      </c:catAx>
      <c:valAx>
        <c:axId val="17978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1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'Fresh Food Produce Sales Data'!$AD$3</c:f>
              <c:strCache>
                <c:ptCount val="1"/>
                <c:pt idx="0">
                  <c:v>North</c:v>
                </c:pt>
              </c:strCache>
            </c:strRef>
          </c:tx>
          <c:spPr>
            <a:solidFill>
              <a:schemeClr val="accent2"/>
            </a:solidFill>
            <a:ln>
              <a:noFill/>
            </a:ln>
            <a:effectLst/>
          </c:spPr>
          <c:invertIfNegative val="0"/>
          <c:cat>
            <c:strRef>
              <c:f>'Fresh Food Produce Sales Data'!$AE$2:$AF$2</c:f>
              <c:strCache>
                <c:ptCount val="2"/>
                <c:pt idx="0">
                  <c:v>Number of Sales</c:v>
                </c:pt>
                <c:pt idx="1">
                  <c:v>Total Sales $</c:v>
                </c:pt>
              </c:strCache>
            </c:strRef>
          </c:cat>
          <c:val>
            <c:numRef>
              <c:f>'Fresh Food Produce Sales Data'!$AE$3:$AF$3</c:f>
              <c:numCache>
                <c:formatCode>General</c:formatCode>
                <c:ptCount val="2"/>
                <c:pt idx="0">
                  <c:v>5840</c:v>
                </c:pt>
                <c:pt idx="1">
                  <c:v>9316.8799999999992</c:v>
                </c:pt>
              </c:numCache>
            </c:numRef>
          </c:val>
          <c:extLst>
            <c:ext xmlns:c16="http://schemas.microsoft.com/office/drawing/2014/chart" uri="{C3380CC4-5D6E-409C-BE32-E72D297353CC}">
              <c16:uniqueId val="{00000000-04AE-2243-B258-4F7C020A934F}"/>
            </c:ext>
          </c:extLst>
        </c:ser>
        <c:ser>
          <c:idx val="1"/>
          <c:order val="1"/>
          <c:tx>
            <c:strRef>
              <c:f>'Fresh Food Produce Sales Data'!$AD$4</c:f>
              <c:strCache>
                <c:ptCount val="1"/>
                <c:pt idx="0">
                  <c:v>South</c:v>
                </c:pt>
              </c:strCache>
            </c:strRef>
          </c:tx>
          <c:spPr>
            <a:solidFill>
              <a:schemeClr val="accent4"/>
            </a:solidFill>
            <a:ln>
              <a:noFill/>
            </a:ln>
            <a:effectLst/>
          </c:spPr>
          <c:invertIfNegative val="0"/>
          <c:cat>
            <c:strRef>
              <c:f>'Fresh Food Produce Sales Data'!$AE$2:$AF$2</c:f>
              <c:strCache>
                <c:ptCount val="2"/>
                <c:pt idx="0">
                  <c:v>Number of Sales</c:v>
                </c:pt>
                <c:pt idx="1">
                  <c:v>Total Sales $</c:v>
                </c:pt>
              </c:strCache>
            </c:strRef>
          </c:cat>
          <c:val>
            <c:numRef>
              <c:f>'Fresh Food Produce Sales Data'!$AE$4:$AF$4</c:f>
              <c:numCache>
                <c:formatCode>General</c:formatCode>
                <c:ptCount val="2"/>
                <c:pt idx="0">
                  <c:v>3570</c:v>
                </c:pt>
                <c:pt idx="1">
                  <c:v>4833.1400000000003</c:v>
                </c:pt>
              </c:numCache>
            </c:numRef>
          </c:val>
          <c:extLst>
            <c:ext xmlns:c16="http://schemas.microsoft.com/office/drawing/2014/chart" uri="{C3380CC4-5D6E-409C-BE32-E72D297353CC}">
              <c16:uniqueId val="{00000001-04AE-2243-B258-4F7C020A934F}"/>
            </c:ext>
          </c:extLst>
        </c:ser>
        <c:ser>
          <c:idx val="2"/>
          <c:order val="2"/>
          <c:tx>
            <c:strRef>
              <c:f>'Fresh Food Produce Sales Data'!$AD$5</c:f>
              <c:strCache>
                <c:ptCount val="1"/>
                <c:pt idx="0">
                  <c:v>East</c:v>
                </c:pt>
              </c:strCache>
            </c:strRef>
          </c:tx>
          <c:spPr>
            <a:solidFill>
              <a:schemeClr val="accent6"/>
            </a:solidFill>
            <a:ln>
              <a:noFill/>
            </a:ln>
            <a:effectLst/>
          </c:spPr>
          <c:invertIfNegative val="0"/>
          <c:cat>
            <c:strRef>
              <c:f>'Fresh Food Produce Sales Data'!$AE$2:$AF$2</c:f>
              <c:strCache>
                <c:ptCount val="2"/>
                <c:pt idx="0">
                  <c:v>Number of Sales</c:v>
                </c:pt>
                <c:pt idx="1">
                  <c:v>Total Sales $</c:v>
                </c:pt>
              </c:strCache>
            </c:strRef>
          </c:cat>
          <c:val>
            <c:numRef>
              <c:f>'Fresh Food Produce Sales Data'!$AE$5:$AF$5</c:f>
              <c:numCache>
                <c:formatCode>General</c:formatCode>
                <c:ptCount val="2"/>
                <c:pt idx="0">
                  <c:v>3561</c:v>
                </c:pt>
                <c:pt idx="1">
                  <c:v>4748.3900000000003</c:v>
                </c:pt>
              </c:numCache>
            </c:numRef>
          </c:val>
          <c:extLst>
            <c:ext xmlns:c16="http://schemas.microsoft.com/office/drawing/2014/chart" uri="{C3380CC4-5D6E-409C-BE32-E72D297353CC}">
              <c16:uniqueId val="{00000002-04AE-2243-B258-4F7C020A934F}"/>
            </c:ext>
          </c:extLst>
        </c:ser>
        <c:ser>
          <c:idx val="3"/>
          <c:order val="3"/>
          <c:tx>
            <c:strRef>
              <c:f>'Fresh Food Produce Sales Data'!$AD$6</c:f>
              <c:strCache>
                <c:ptCount val="1"/>
                <c:pt idx="0">
                  <c:v>West</c:v>
                </c:pt>
              </c:strCache>
            </c:strRef>
          </c:tx>
          <c:spPr>
            <a:solidFill>
              <a:schemeClr val="accent2">
                <a:lumMod val="60000"/>
              </a:schemeClr>
            </a:solidFill>
            <a:ln>
              <a:noFill/>
            </a:ln>
            <a:effectLst/>
          </c:spPr>
          <c:invertIfNegative val="0"/>
          <c:cat>
            <c:strRef>
              <c:f>'Fresh Food Produce Sales Data'!$AE$2:$AF$2</c:f>
              <c:strCache>
                <c:ptCount val="2"/>
                <c:pt idx="0">
                  <c:v>Number of Sales</c:v>
                </c:pt>
                <c:pt idx="1">
                  <c:v>Total Sales $</c:v>
                </c:pt>
              </c:strCache>
            </c:strRef>
          </c:cat>
          <c:val>
            <c:numRef>
              <c:f>'Fresh Food Produce Sales Data'!$AE$6:$AF$6</c:f>
              <c:numCache>
                <c:formatCode>General</c:formatCode>
                <c:ptCount val="2"/>
                <c:pt idx="0">
                  <c:v>1740</c:v>
                </c:pt>
                <c:pt idx="1">
                  <c:v>2320.81</c:v>
                </c:pt>
              </c:numCache>
            </c:numRef>
          </c:val>
          <c:extLst>
            <c:ext xmlns:c16="http://schemas.microsoft.com/office/drawing/2014/chart" uri="{C3380CC4-5D6E-409C-BE32-E72D297353CC}">
              <c16:uniqueId val="{00000003-04AE-2243-B258-4F7C020A934F}"/>
            </c:ext>
          </c:extLst>
        </c:ser>
        <c:dLbls>
          <c:showLegendKey val="0"/>
          <c:showVal val="0"/>
          <c:showCatName val="0"/>
          <c:showSerName val="0"/>
          <c:showPercent val="0"/>
          <c:showBubbleSize val="0"/>
        </c:dLbls>
        <c:gapWidth val="219"/>
        <c:overlap val="-27"/>
        <c:axId val="1803122160"/>
        <c:axId val="1802687616"/>
      </c:barChart>
      <c:catAx>
        <c:axId val="180312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87616"/>
        <c:crosses val="autoZero"/>
        <c:auto val="1"/>
        <c:lblAlgn val="ctr"/>
        <c:lblOffset val="100"/>
        <c:noMultiLvlLbl val="0"/>
      </c:catAx>
      <c:valAx>
        <c:axId val="18026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2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'Fresh Food Produce Sales Data'!$AD$3</c:f>
              <c:strCache>
                <c:ptCount val="1"/>
                <c:pt idx="0">
                  <c:v>North</c:v>
                </c:pt>
              </c:strCache>
            </c:strRef>
          </c:tx>
          <c:spPr>
            <a:solidFill>
              <a:schemeClr val="accent2"/>
            </a:solidFill>
            <a:ln>
              <a:noFill/>
            </a:ln>
            <a:effectLst/>
          </c:spPr>
          <c:invertIfNegative val="0"/>
          <c:cat>
            <c:strRef>
              <c:f>'Fresh Food Produce Sales Data'!$AE$2:$AF$2</c:f>
              <c:strCache>
                <c:ptCount val="2"/>
                <c:pt idx="0">
                  <c:v>Number of Sales</c:v>
                </c:pt>
                <c:pt idx="1">
                  <c:v>Total Sales $</c:v>
                </c:pt>
              </c:strCache>
            </c:strRef>
          </c:cat>
          <c:val>
            <c:numRef>
              <c:f>'Fresh Food Produce Sales Data'!$AE$3:$AF$3</c:f>
              <c:numCache>
                <c:formatCode>General</c:formatCode>
                <c:ptCount val="2"/>
                <c:pt idx="0">
                  <c:v>5840</c:v>
                </c:pt>
                <c:pt idx="1">
                  <c:v>9316.8799999999992</c:v>
                </c:pt>
              </c:numCache>
            </c:numRef>
          </c:val>
          <c:extLst>
            <c:ext xmlns:c16="http://schemas.microsoft.com/office/drawing/2014/chart" uri="{C3380CC4-5D6E-409C-BE32-E72D297353CC}">
              <c16:uniqueId val="{00000000-C799-1143-ABA7-234B76BD0A37}"/>
            </c:ext>
          </c:extLst>
        </c:ser>
        <c:ser>
          <c:idx val="1"/>
          <c:order val="1"/>
          <c:tx>
            <c:strRef>
              <c:f>'Fresh Food Produce Sales Data'!$AD$4</c:f>
              <c:strCache>
                <c:ptCount val="1"/>
                <c:pt idx="0">
                  <c:v>South</c:v>
                </c:pt>
              </c:strCache>
            </c:strRef>
          </c:tx>
          <c:spPr>
            <a:solidFill>
              <a:schemeClr val="accent4"/>
            </a:solidFill>
            <a:ln>
              <a:noFill/>
            </a:ln>
            <a:effectLst/>
          </c:spPr>
          <c:invertIfNegative val="0"/>
          <c:cat>
            <c:strRef>
              <c:f>'Fresh Food Produce Sales Data'!$AE$2:$AF$2</c:f>
              <c:strCache>
                <c:ptCount val="2"/>
                <c:pt idx="0">
                  <c:v>Number of Sales</c:v>
                </c:pt>
                <c:pt idx="1">
                  <c:v>Total Sales $</c:v>
                </c:pt>
              </c:strCache>
            </c:strRef>
          </c:cat>
          <c:val>
            <c:numRef>
              <c:f>'Fresh Food Produce Sales Data'!$AE$4:$AF$4</c:f>
              <c:numCache>
                <c:formatCode>General</c:formatCode>
                <c:ptCount val="2"/>
                <c:pt idx="0">
                  <c:v>3570</c:v>
                </c:pt>
                <c:pt idx="1">
                  <c:v>4833.1400000000003</c:v>
                </c:pt>
              </c:numCache>
            </c:numRef>
          </c:val>
          <c:extLst>
            <c:ext xmlns:c16="http://schemas.microsoft.com/office/drawing/2014/chart" uri="{C3380CC4-5D6E-409C-BE32-E72D297353CC}">
              <c16:uniqueId val="{00000001-C799-1143-ABA7-234B76BD0A37}"/>
            </c:ext>
          </c:extLst>
        </c:ser>
        <c:ser>
          <c:idx val="2"/>
          <c:order val="2"/>
          <c:tx>
            <c:strRef>
              <c:f>'Fresh Food Produce Sales Data'!$AD$5</c:f>
              <c:strCache>
                <c:ptCount val="1"/>
                <c:pt idx="0">
                  <c:v>East</c:v>
                </c:pt>
              </c:strCache>
            </c:strRef>
          </c:tx>
          <c:spPr>
            <a:solidFill>
              <a:schemeClr val="accent6"/>
            </a:solidFill>
            <a:ln>
              <a:noFill/>
            </a:ln>
            <a:effectLst/>
          </c:spPr>
          <c:invertIfNegative val="0"/>
          <c:cat>
            <c:strRef>
              <c:f>'Fresh Food Produce Sales Data'!$AE$2:$AF$2</c:f>
              <c:strCache>
                <c:ptCount val="2"/>
                <c:pt idx="0">
                  <c:v>Number of Sales</c:v>
                </c:pt>
                <c:pt idx="1">
                  <c:v>Total Sales $</c:v>
                </c:pt>
              </c:strCache>
            </c:strRef>
          </c:cat>
          <c:val>
            <c:numRef>
              <c:f>'Fresh Food Produce Sales Data'!$AE$5:$AF$5</c:f>
              <c:numCache>
                <c:formatCode>General</c:formatCode>
                <c:ptCount val="2"/>
                <c:pt idx="0">
                  <c:v>3561</c:v>
                </c:pt>
                <c:pt idx="1">
                  <c:v>4748.3900000000003</c:v>
                </c:pt>
              </c:numCache>
            </c:numRef>
          </c:val>
          <c:extLst>
            <c:ext xmlns:c16="http://schemas.microsoft.com/office/drawing/2014/chart" uri="{C3380CC4-5D6E-409C-BE32-E72D297353CC}">
              <c16:uniqueId val="{00000002-C799-1143-ABA7-234B76BD0A37}"/>
            </c:ext>
          </c:extLst>
        </c:ser>
        <c:ser>
          <c:idx val="3"/>
          <c:order val="3"/>
          <c:tx>
            <c:strRef>
              <c:f>'Fresh Food Produce Sales Data'!$AD$6</c:f>
              <c:strCache>
                <c:ptCount val="1"/>
                <c:pt idx="0">
                  <c:v>West</c:v>
                </c:pt>
              </c:strCache>
            </c:strRef>
          </c:tx>
          <c:spPr>
            <a:solidFill>
              <a:schemeClr val="accent2">
                <a:lumMod val="60000"/>
              </a:schemeClr>
            </a:solidFill>
            <a:ln>
              <a:noFill/>
            </a:ln>
            <a:effectLst/>
          </c:spPr>
          <c:invertIfNegative val="0"/>
          <c:cat>
            <c:strRef>
              <c:f>'Fresh Food Produce Sales Data'!$AE$2:$AF$2</c:f>
              <c:strCache>
                <c:ptCount val="2"/>
                <c:pt idx="0">
                  <c:v>Number of Sales</c:v>
                </c:pt>
                <c:pt idx="1">
                  <c:v>Total Sales $</c:v>
                </c:pt>
              </c:strCache>
            </c:strRef>
          </c:cat>
          <c:val>
            <c:numRef>
              <c:f>'Fresh Food Produce Sales Data'!$AE$6:$AF$6</c:f>
              <c:numCache>
                <c:formatCode>General</c:formatCode>
                <c:ptCount val="2"/>
                <c:pt idx="0">
                  <c:v>1740</c:v>
                </c:pt>
                <c:pt idx="1">
                  <c:v>2320.81</c:v>
                </c:pt>
              </c:numCache>
            </c:numRef>
          </c:val>
          <c:extLst>
            <c:ext xmlns:c16="http://schemas.microsoft.com/office/drawing/2014/chart" uri="{C3380CC4-5D6E-409C-BE32-E72D297353CC}">
              <c16:uniqueId val="{00000003-C799-1143-ABA7-234B76BD0A37}"/>
            </c:ext>
          </c:extLst>
        </c:ser>
        <c:dLbls>
          <c:showLegendKey val="0"/>
          <c:showVal val="0"/>
          <c:showCatName val="0"/>
          <c:showSerName val="0"/>
          <c:showPercent val="0"/>
          <c:showBubbleSize val="0"/>
        </c:dLbls>
        <c:gapWidth val="150"/>
        <c:overlap val="100"/>
        <c:axId val="1798104816"/>
        <c:axId val="1822977232"/>
      </c:barChart>
      <c:catAx>
        <c:axId val="179810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77232"/>
        <c:crosses val="autoZero"/>
        <c:auto val="1"/>
        <c:lblAlgn val="ctr"/>
        <c:lblOffset val="100"/>
        <c:noMultiLvlLbl val="0"/>
      </c:catAx>
      <c:valAx>
        <c:axId val="182297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10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Daily Total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Rockwell" panose="02060603020205020403"/>
            </a:rPr>
            <a:t>Daily Total Sales</a:t>
          </a:r>
        </a:p>
      </cx:txPr>
    </cx:title>
    <cx:plotArea>
      <cx:plotAreaRegion>
        <cx:series layoutId="clusteredColumn" uniqueId="{566A9AAC-C9BF-364D-9FEE-3552233D158B}">
          <cx:dataId val="0"/>
          <cx:layoutPr>
            <cx:binning intervalClosed="r">
              <cx:binSize val="5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11545</xdr:colOff>
      <xdr:row>1</xdr:row>
      <xdr:rowOff>7505</xdr:rowOff>
    </xdr:from>
    <xdr:to>
      <xdr:col>15</xdr:col>
      <xdr:colOff>0</xdr:colOff>
      <xdr:row>8</xdr:row>
      <xdr:rowOff>196273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979727" y="388505"/>
          <a:ext cx="2967182" cy="1435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libri" panose="020F0502020204030204" pitchFamily="34" charset="0"/>
              <a:cs typeface="Calibri" panose="020F0502020204030204" pitchFamily="34" charset="0"/>
            </a:rPr>
            <a:t>The average daily total</a:t>
          </a:r>
          <a:r>
            <a:rPr lang="en-US" sz="1100" b="0" i="0" baseline="0">
              <a:latin typeface="Calibri" panose="020F0502020204030204" pitchFamily="34" charset="0"/>
              <a:cs typeface="Calibri" panose="020F0502020204030204" pitchFamily="34" charset="0"/>
            </a:rPr>
            <a:t> sales was about $212, with a standard deviation of about $71 (which is fairly large).</a:t>
          </a:r>
        </a:p>
        <a:p>
          <a:endParaRPr lang="en-US" sz="1100" b="0" i="0" baseline="0">
            <a:latin typeface="Calibri" panose="020F0502020204030204" pitchFamily="34" charset="0"/>
            <a:cs typeface="Calibri" panose="020F0502020204030204" pitchFamily="34" charset="0"/>
          </a:endParaRPr>
        </a:p>
        <a:p>
          <a:r>
            <a:rPr lang="en-US" sz="1100" b="0" i="0" baseline="0">
              <a:latin typeface="Calibri" panose="020F0502020204030204" pitchFamily="34" charset="0"/>
              <a:cs typeface="Calibri" panose="020F0502020204030204" pitchFamily="34" charset="0"/>
            </a:rPr>
            <a:t>Sales ranged from $101 to about $382. </a:t>
          </a:r>
          <a:endParaRPr lang="en-US" sz="1100" b="0" i="0">
            <a:latin typeface="Calibri" panose="020F0502020204030204" pitchFamily="34" charset="0"/>
            <a:cs typeface="Calibri" panose="020F0502020204030204" pitchFamily="34" charset="0"/>
          </a:endParaRPr>
        </a:p>
      </xdr:txBody>
    </xdr:sp>
    <xdr:clientData/>
  </xdr:twoCellAnchor>
  <xdr:twoCellAnchor>
    <xdr:from>
      <xdr:col>12</xdr:col>
      <xdr:colOff>2888</xdr:colOff>
      <xdr:row>15</xdr:row>
      <xdr:rowOff>577</xdr:rowOff>
    </xdr:from>
    <xdr:to>
      <xdr:col>16</xdr:col>
      <xdr:colOff>57727</xdr:colOff>
      <xdr:row>24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971070" y="2990850"/>
          <a:ext cx="3033566" cy="1869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libri" panose="020F0502020204030204" pitchFamily="34" charset="0"/>
              <a:cs typeface="Calibri" panose="020F0502020204030204" pitchFamily="34" charset="0"/>
            </a:rPr>
            <a:t>Right skewed</a:t>
          </a:r>
          <a:r>
            <a:rPr lang="en-US" sz="1100" b="0" i="0" baseline="0">
              <a:latin typeface="Calibri" panose="020F0502020204030204" pitchFamily="34" charset="0"/>
              <a:cs typeface="Calibri" panose="020F0502020204030204" pitchFamily="34" charset="0"/>
            </a:rPr>
            <a:t> distribution, most sales were between $101 and $251.</a:t>
          </a:r>
        </a:p>
        <a:p>
          <a:endParaRPr lang="en-US" sz="1100" b="0" i="0" baseline="0">
            <a:latin typeface="Calibri" panose="020F0502020204030204" pitchFamily="34" charset="0"/>
            <a:cs typeface="Calibri" panose="020F0502020204030204" pitchFamily="34" charset="0"/>
          </a:endParaRPr>
        </a:p>
        <a:p>
          <a:r>
            <a:rPr lang="en-US" sz="1100" b="0" i="0" baseline="0">
              <a:latin typeface="Calibri" panose="020F0502020204030204" pitchFamily="34" charset="0"/>
              <a:cs typeface="Calibri" panose="020F0502020204030204" pitchFamily="34" charset="0"/>
            </a:rPr>
            <a:t>Most common amount of sales was between $151 and $201.</a:t>
          </a:r>
        </a:p>
        <a:p>
          <a:endParaRPr lang="en-US" sz="1100" b="0" i="0" baseline="0">
            <a:latin typeface="Calibri" panose="020F0502020204030204" pitchFamily="34" charset="0"/>
            <a:cs typeface="Calibri" panose="020F0502020204030204" pitchFamily="34" charset="0"/>
          </a:endParaRPr>
        </a:p>
        <a:p>
          <a:r>
            <a:rPr lang="en-US" sz="1100" b="0" i="0" baseline="0">
              <a:latin typeface="Calibri" panose="020F0502020204030204" pitchFamily="34" charset="0"/>
              <a:cs typeface="Calibri" panose="020F0502020204030204" pitchFamily="34" charset="0"/>
            </a:rPr>
            <a:t>Only 5 sales above $351.</a:t>
          </a:r>
        </a:p>
      </xdr:txBody>
    </xdr:sp>
    <xdr:clientData/>
  </xdr:twoCellAnchor>
  <xdr:twoCellAnchor>
    <xdr:from>
      <xdr:col>23</xdr:col>
      <xdr:colOff>6350</xdr:colOff>
      <xdr:row>19</xdr:row>
      <xdr:rowOff>158198</xdr:rowOff>
    </xdr:from>
    <xdr:to>
      <xdr:col>27</xdr:col>
      <xdr:colOff>254000</xdr:colOff>
      <xdr:row>29</xdr:row>
      <xdr:rowOff>6074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630046" y="4161459"/>
          <a:ext cx="4637432" cy="1808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libri" panose="020F0502020204030204" pitchFamily="34" charset="0"/>
              <a:cs typeface="Calibri" panose="020F0502020204030204" pitchFamily="34" charset="0"/>
            </a:rPr>
            <a:t>1) We can see that Delilah</a:t>
          </a:r>
          <a:r>
            <a:rPr lang="en-US" sz="1100" b="0" i="0" baseline="0">
              <a:latin typeface="Calibri" panose="020F0502020204030204" pitchFamily="34" charset="0"/>
              <a:cs typeface="Calibri" panose="020F0502020204030204" pitchFamily="34" charset="0"/>
            </a:rPr>
            <a:t> had the most sales, followed by Anna. Evan, Bill and Carl had a similar number of sales, while Felicia had the least by far.</a:t>
          </a:r>
        </a:p>
        <a:p>
          <a:endParaRPr lang="en-US" sz="1100" b="0" i="0" baseline="0">
            <a:latin typeface="Calibri" panose="020F0502020204030204" pitchFamily="34" charset="0"/>
            <a:cs typeface="Calibri" panose="020F0502020204030204" pitchFamily="34" charset="0"/>
          </a:endParaRPr>
        </a:p>
        <a:p>
          <a:r>
            <a:rPr lang="en-US" sz="1100" b="0" i="0" baseline="0">
              <a:latin typeface="Calibri" panose="020F0502020204030204" pitchFamily="34" charset="0"/>
              <a:cs typeface="Calibri" panose="020F0502020204030204" pitchFamily="34" charset="0"/>
            </a:rPr>
            <a:t>2) The bar graph makes it easier to compare bars that are close. The labeled perentages of the pie chart make the comparison easier though. Both give a better summary than looking at the frequency table of sales.</a:t>
          </a:r>
          <a:endParaRPr lang="en-US" sz="1100" b="0" i="0">
            <a:latin typeface="Calibri" panose="020F0502020204030204" pitchFamily="34" charset="0"/>
            <a:cs typeface="Calibri" panose="020F0502020204030204" pitchFamily="34" charset="0"/>
          </a:endParaRPr>
        </a:p>
      </xdr:txBody>
    </xdr:sp>
    <xdr:clientData/>
  </xdr:twoCellAnchor>
  <xdr:twoCellAnchor>
    <xdr:from>
      <xdr:col>35</xdr:col>
      <xdr:colOff>0</xdr:colOff>
      <xdr:row>13</xdr:row>
      <xdr:rowOff>8283</xdr:rowOff>
    </xdr:from>
    <xdr:to>
      <xdr:col>39</xdr:col>
      <xdr:colOff>355600</xdr:colOff>
      <xdr:row>23</xdr:row>
      <xdr:rowOff>138043</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2039891" y="2838174"/>
          <a:ext cx="3958535" cy="20761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libri" panose="020F0502020204030204" pitchFamily="34" charset="0"/>
              <a:cs typeface="Calibri" panose="020F0502020204030204" pitchFamily="34" charset="0"/>
            </a:rPr>
            <a:t>1) The norh region</a:t>
          </a:r>
          <a:r>
            <a:rPr lang="en-US" sz="1100" b="0" i="0" baseline="0">
              <a:latin typeface="Calibri" panose="020F0502020204030204" pitchFamily="34" charset="0"/>
              <a:cs typeface="Calibri" panose="020F0502020204030204" pitchFamily="34" charset="0"/>
            </a:rPr>
            <a:t> was by far the highest selling region (both in terms of number and amount of sales), whereas the west was the lowest. The south and east performed similarly.</a:t>
          </a:r>
          <a:endParaRPr lang="en-US" sz="1100" b="0" i="0">
            <a:latin typeface="Calibri" panose="020F0502020204030204" pitchFamily="34" charset="0"/>
            <a:cs typeface="Calibri" panose="020F0502020204030204" pitchFamily="34" charset="0"/>
          </a:endParaRPr>
        </a:p>
        <a:p>
          <a:endParaRPr lang="en-US" sz="1100" b="0" i="0">
            <a:latin typeface="Calibri" panose="020F0502020204030204" pitchFamily="34" charset="0"/>
            <a:cs typeface="Calibri" panose="020F0502020204030204" pitchFamily="34" charset="0"/>
          </a:endParaRPr>
        </a:p>
        <a:p>
          <a:r>
            <a:rPr lang="en-US" sz="1100" b="0" i="0">
              <a:latin typeface="Calibri" panose="020F0502020204030204" pitchFamily="34" charset="0"/>
              <a:cs typeface="Calibri" panose="020F0502020204030204" pitchFamily="34" charset="0"/>
            </a:rPr>
            <a:t>2) The side-by-side</a:t>
          </a:r>
          <a:r>
            <a:rPr lang="en-US" sz="1100" b="0" i="0" baseline="0">
              <a:latin typeface="Calibri" panose="020F0502020204030204" pitchFamily="34" charset="0"/>
              <a:cs typeface="Calibri" panose="020F0502020204030204" pitchFamily="34" charset="0"/>
            </a:rPr>
            <a:t> bar chart allows us to easily make comparisons across regions for the two sales variables in terms of the respective number and total amount. While the stacked bar chart lets us see proportionally where the sales are coming from (relative to the totals for all regions).</a:t>
          </a:r>
          <a:endParaRPr lang="en-US" sz="1100" b="0" i="0">
            <a:latin typeface="Calibri" panose="020F0502020204030204" pitchFamily="34" charset="0"/>
            <a:cs typeface="Calibri" panose="020F0502020204030204" pitchFamily="34" charset="0"/>
          </a:endParaRPr>
        </a:p>
      </xdr:txBody>
    </xdr:sp>
    <xdr:clientData/>
  </xdr:twoCellAnchor>
  <xdr:twoCellAnchor>
    <xdr:from>
      <xdr:col>7</xdr:col>
      <xdr:colOff>893913</xdr:colOff>
      <xdr:row>27</xdr:row>
      <xdr:rowOff>158826</xdr:rowOff>
    </xdr:from>
    <xdr:to>
      <xdr:col>16</xdr:col>
      <xdr:colOff>215900</xdr:colOff>
      <xdr:row>41</xdr:row>
      <xdr:rowOff>123901</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2DEFC98F-F94F-C28F-A629-1B9A6372FB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29613" y="5810326"/>
              <a:ext cx="6865787" cy="2809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12700</xdr:colOff>
      <xdr:row>29</xdr:row>
      <xdr:rowOff>6350</xdr:rowOff>
    </xdr:from>
    <xdr:to>
      <xdr:col>21</xdr:col>
      <xdr:colOff>812800</xdr:colOff>
      <xdr:row>42</xdr:row>
      <xdr:rowOff>107950</xdr:rowOff>
    </xdr:to>
    <xdr:graphicFrame macro="">
      <xdr:nvGraphicFramePr>
        <xdr:cNvPr id="15" name="Chart 14">
          <a:extLst>
            <a:ext uri="{FF2B5EF4-FFF2-40B4-BE49-F238E27FC236}">
              <a16:creationId xmlns:a16="http://schemas.microsoft.com/office/drawing/2014/main" id="{E7D0509E-0DF0-08A3-8523-5FC871120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12700</xdr:colOff>
      <xdr:row>9</xdr:row>
      <xdr:rowOff>6350</xdr:rowOff>
    </xdr:from>
    <xdr:to>
      <xdr:col>21</xdr:col>
      <xdr:colOff>812800</xdr:colOff>
      <xdr:row>22</xdr:row>
      <xdr:rowOff>184150</xdr:rowOff>
    </xdr:to>
    <xdr:graphicFrame macro="">
      <xdr:nvGraphicFramePr>
        <xdr:cNvPr id="16" name="Chart 15">
          <a:extLst>
            <a:ext uri="{FF2B5EF4-FFF2-40B4-BE49-F238E27FC236}">
              <a16:creationId xmlns:a16="http://schemas.microsoft.com/office/drawing/2014/main" id="{6A4330A8-3748-694C-6842-330ED80DD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840684</xdr:colOff>
      <xdr:row>7</xdr:row>
      <xdr:rowOff>126172</xdr:rowOff>
    </xdr:from>
    <xdr:to>
      <xdr:col>33</xdr:col>
      <xdr:colOff>677792</xdr:colOff>
      <xdr:row>21</xdr:row>
      <xdr:rowOff>177524</xdr:rowOff>
    </xdr:to>
    <xdr:graphicFrame macro="">
      <xdr:nvGraphicFramePr>
        <xdr:cNvPr id="17" name="Chart 16">
          <a:extLst>
            <a:ext uri="{FF2B5EF4-FFF2-40B4-BE49-F238E27FC236}">
              <a16:creationId xmlns:a16="http://schemas.microsoft.com/office/drawing/2014/main" id="{653B5670-554D-8065-836E-EE5FFB5CF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909706</xdr:colOff>
      <xdr:row>22</xdr:row>
      <xdr:rowOff>181390</xdr:rowOff>
    </xdr:from>
    <xdr:to>
      <xdr:col>34</xdr:col>
      <xdr:colOff>28988</xdr:colOff>
      <xdr:row>36</xdr:row>
      <xdr:rowOff>191329</xdr:rowOff>
    </xdr:to>
    <xdr:graphicFrame macro="">
      <xdr:nvGraphicFramePr>
        <xdr:cNvPr id="18" name="Chart 17">
          <a:extLst>
            <a:ext uri="{FF2B5EF4-FFF2-40B4-BE49-F238E27FC236}">
              <a16:creationId xmlns:a16="http://schemas.microsoft.com/office/drawing/2014/main" id="{2EA64E99-A832-DF8A-A0F8-1FE682FFB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2"/>
  <sheetViews>
    <sheetView tabSelected="1" topLeftCell="D1" zoomScale="115" zoomScaleNormal="96" workbookViewId="0">
      <selection activeCell="Y6" sqref="Y6"/>
    </sheetView>
  </sheetViews>
  <sheetFormatPr baseColWidth="10" defaultColWidth="10.83203125" defaultRowHeight="16" x14ac:dyDescent="0.2"/>
  <cols>
    <col min="1" max="1" width="11.33203125" style="3" customWidth="1"/>
    <col min="2" max="2" width="18" style="3" customWidth="1"/>
    <col min="3" max="3" width="10" style="3" customWidth="1"/>
    <col min="4" max="4" width="11" style="3" customWidth="1"/>
    <col min="5" max="5" width="9.33203125" style="3" customWidth="1"/>
    <col min="6" max="6" width="10.6640625" style="3" customWidth="1"/>
    <col min="7" max="7" width="12.33203125" style="3" customWidth="1"/>
    <col min="8" max="8" width="10.83203125" style="3"/>
    <col min="9" max="9" width="12.33203125" style="3" customWidth="1"/>
    <col min="10" max="10" width="10.6640625" style="3" customWidth="1"/>
    <col min="11" max="11" width="10.6640625" customWidth="1"/>
    <col min="12" max="12" width="5.83203125" style="3" customWidth="1"/>
    <col min="13" max="13" width="6.1640625" style="3" customWidth="1"/>
    <col min="14" max="14" width="15.33203125" style="3" customWidth="1"/>
    <col min="15" max="15" width="14" style="3" customWidth="1"/>
    <col min="16" max="16" width="12.33203125" style="3" customWidth="1"/>
    <col min="17" max="17" width="10.83203125" style="3"/>
    <col min="18" max="18" width="6.1640625" style="3" customWidth="1"/>
    <col min="19" max="19" width="15.33203125" style="3" customWidth="1"/>
    <col min="20" max="20" width="10.5" style="3" customWidth="1"/>
    <col min="21" max="23" width="10.83203125" style="3"/>
    <col min="24" max="24" width="15.33203125" style="3" customWidth="1"/>
    <col min="25" max="25" width="12.83203125" style="3" customWidth="1"/>
    <col min="26" max="29" width="10.83203125" style="3"/>
    <col min="30" max="30" width="7.1640625" style="3" customWidth="1"/>
    <col min="31" max="31" width="15" style="3" customWidth="1"/>
    <col min="32" max="32" width="16.83203125" style="3" customWidth="1"/>
    <col min="33" max="33" width="10.83203125" style="3"/>
    <col min="34" max="34" width="8.33203125" style="3" customWidth="1"/>
    <col min="35" max="37" width="10.83203125" style="3"/>
    <col min="38" max="38" width="8.5" style="3" customWidth="1"/>
    <col min="39" max="39" width="14.6640625" style="3" customWidth="1"/>
    <col min="40" max="40" width="13.1640625" style="3" customWidth="1"/>
    <col min="41" max="16384" width="10.83203125" style="3"/>
  </cols>
  <sheetData>
    <row r="1" spans="1:40" ht="43" customHeight="1" x14ac:dyDescent="0.2">
      <c r="A1" s="32" t="s">
        <v>37</v>
      </c>
      <c r="B1" s="32"/>
      <c r="C1" s="32"/>
      <c r="D1" s="32"/>
      <c r="E1" s="32"/>
      <c r="F1" s="32"/>
      <c r="G1" s="32"/>
      <c r="H1" s="21" t="s">
        <v>61</v>
      </c>
      <c r="I1" s="28" t="s">
        <v>43</v>
      </c>
      <c r="J1" s="28"/>
      <c r="M1" s="28" t="s">
        <v>46</v>
      </c>
      <c r="N1" s="28"/>
      <c r="Q1" s="21" t="s">
        <v>57</v>
      </c>
      <c r="R1" s="28" t="s">
        <v>48</v>
      </c>
      <c r="S1" s="28"/>
      <c r="T1" s="28"/>
      <c r="AC1" s="21" t="s">
        <v>58</v>
      </c>
      <c r="AD1" s="28" t="s">
        <v>51</v>
      </c>
      <c r="AE1" s="28"/>
      <c r="AF1" s="28"/>
      <c r="AG1" s="28"/>
      <c r="AH1" s="28"/>
      <c r="AI1" s="28"/>
      <c r="AJ1" s="28"/>
      <c r="AK1" s="22" t="s">
        <v>59</v>
      </c>
      <c r="AL1" s="34" t="s">
        <v>60</v>
      </c>
      <c r="AM1" s="34"/>
      <c r="AN1" s="34"/>
    </row>
    <row r="2" spans="1:40" s="4" customFormat="1" x14ac:dyDescent="0.2">
      <c r="A2" s="4" t="s">
        <v>6</v>
      </c>
      <c r="B2" s="4" t="s">
        <v>7</v>
      </c>
      <c r="C2" s="4" t="s">
        <v>5</v>
      </c>
      <c r="D2" s="4" t="s">
        <v>8</v>
      </c>
      <c r="E2" s="4" t="s">
        <v>55</v>
      </c>
      <c r="F2" s="4" t="s">
        <v>4</v>
      </c>
      <c r="G2" s="4" t="s">
        <v>24</v>
      </c>
      <c r="I2" s="33" t="s">
        <v>38</v>
      </c>
      <c r="J2" s="33"/>
      <c r="K2"/>
      <c r="M2" s="5"/>
      <c r="N2" s="5"/>
      <c r="R2" s="26" t="s">
        <v>53</v>
      </c>
      <c r="S2" s="27" t="s">
        <v>36</v>
      </c>
      <c r="T2" s="6"/>
      <c r="U2" s="5"/>
      <c r="V2" s="5"/>
      <c r="W2" s="5"/>
      <c r="AD2" s="19" t="s">
        <v>54</v>
      </c>
      <c r="AE2" s="18" t="s">
        <v>36</v>
      </c>
      <c r="AF2" s="18" t="s">
        <v>35</v>
      </c>
      <c r="AG2" s="5"/>
      <c r="AH2" s="5"/>
      <c r="AI2" s="5"/>
      <c r="AJ2" s="5"/>
      <c r="AL2" s="19" t="s">
        <v>54</v>
      </c>
      <c r="AM2" s="18" t="s">
        <v>36</v>
      </c>
      <c r="AN2" s="18" t="s">
        <v>35</v>
      </c>
    </row>
    <row r="3" spans="1:40" x14ac:dyDescent="0.2">
      <c r="A3" s="7">
        <v>43101</v>
      </c>
      <c r="B3" s="3" t="s">
        <v>34</v>
      </c>
      <c r="C3" s="3" t="s">
        <v>29</v>
      </c>
      <c r="D3" s="3" t="s">
        <v>21</v>
      </c>
      <c r="E3" s="3">
        <v>193</v>
      </c>
      <c r="F3" s="8">
        <v>1.02</v>
      </c>
      <c r="G3" s="8">
        <f t="shared" ref="G3:G34" si="0">E3*F3</f>
        <v>196.86</v>
      </c>
      <c r="I3" s="1" t="s">
        <v>40</v>
      </c>
      <c r="J3" s="9">
        <f>AVERAGE(G3:G102)</f>
        <v>212.19220000000004</v>
      </c>
      <c r="R3" s="24" t="s">
        <v>30</v>
      </c>
      <c r="S3" s="25">
        <f t="shared" ref="S3:S8" si="1">SUMIF($C$3:$C$102,R3,$E$3:$E$102)</f>
        <v>559</v>
      </c>
      <c r="T3" s="10"/>
      <c r="AD3" s="20" t="s">
        <v>31</v>
      </c>
      <c r="AE3" s="15">
        <v>5840</v>
      </c>
      <c r="AF3" s="15">
        <v>9316.8799999999992</v>
      </c>
      <c r="AG3" s="5"/>
      <c r="AH3" s="5"/>
      <c r="AI3" s="5"/>
      <c r="AJ3" s="5"/>
      <c r="AL3" s="20" t="s">
        <v>31</v>
      </c>
      <c r="AM3" s="15">
        <f>SUMIF($B$3:$B$102,AL3,$E$3:$E$102)</f>
        <v>5840</v>
      </c>
      <c r="AN3" s="15">
        <f>SUMIF($B$3:$B$102,AL3,$G$3:$G$102)</f>
        <v>9316.8799999999992</v>
      </c>
    </row>
    <row r="4" spans="1:40" ht="14" customHeight="1" x14ac:dyDescent="0.2">
      <c r="A4" s="7">
        <v>43102</v>
      </c>
      <c r="B4" s="3" t="s">
        <v>31</v>
      </c>
      <c r="C4" s="3" t="s">
        <v>25</v>
      </c>
      <c r="D4" s="3" t="s">
        <v>11</v>
      </c>
      <c r="E4" s="3">
        <v>190</v>
      </c>
      <c r="F4" s="8">
        <v>1.97</v>
      </c>
      <c r="G4" s="8">
        <f t="shared" si="0"/>
        <v>374.3</v>
      </c>
      <c r="I4" s="1" t="s">
        <v>3</v>
      </c>
      <c r="J4" s="11">
        <f>MEDIAN(G3:G102)</f>
        <v>194.54000000000002</v>
      </c>
      <c r="R4" s="24" t="s">
        <v>29</v>
      </c>
      <c r="S4" s="25">
        <f t="shared" si="1"/>
        <v>2262</v>
      </c>
      <c r="T4" s="10"/>
      <c r="AD4" s="20" t="s">
        <v>32</v>
      </c>
      <c r="AE4" s="15">
        <v>3570</v>
      </c>
      <c r="AF4" s="15">
        <v>4833.1400000000003</v>
      </c>
      <c r="AL4" s="20" t="s">
        <v>32</v>
      </c>
      <c r="AM4" s="15">
        <f>SUMIF($B$3:$B$102,AL4,$E$3:$E$102)</f>
        <v>3570</v>
      </c>
      <c r="AN4" s="15">
        <f>SUMIF($B$3:$B$102,AL4,$G$3:$G$102)</f>
        <v>4833.1399999999994</v>
      </c>
    </row>
    <row r="5" spans="1:40" x14ac:dyDescent="0.2">
      <c r="A5" s="7">
        <v>43104</v>
      </c>
      <c r="B5" s="3" t="s">
        <v>31</v>
      </c>
      <c r="C5" s="3" t="s">
        <v>27</v>
      </c>
      <c r="D5" s="3" t="s">
        <v>11</v>
      </c>
      <c r="E5" s="3">
        <v>107</v>
      </c>
      <c r="F5" s="8">
        <v>1.97</v>
      </c>
      <c r="G5" s="8">
        <f t="shared" si="0"/>
        <v>210.79</v>
      </c>
      <c r="I5" s="1" t="s">
        <v>41</v>
      </c>
      <c r="J5" s="11">
        <f>MODE(G3:G102)</f>
        <v>274.47999999999996</v>
      </c>
      <c r="R5" s="24" t="s">
        <v>28</v>
      </c>
      <c r="S5" s="25">
        <f t="shared" si="1"/>
        <v>4383</v>
      </c>
      <c r="T5" s="10"/>
      <c r="AD5" s="20" t="s">
        <v>33</v>
      </c>
      <c r="AE5" s="15">
        <v>3561</v>
      </c>
      <c r="AF5" s="15">
        <v>4748.3900000000003</v>
      </c>
      <c r="AL5" s="20" t="s">
        <v>33</v>
      </c>
      <c r="AM5" s="15">
        <f>SUMIF($B$3:$B$102,AL5,$E$3:$E$102)</f>
        <v>3561</v>
      </c>
      <c r="AN5" s="15">
        <f>SUMIF($B$3:$B$102,AL5,$G$3:$G$102)</f>
        <v>4748.3900000000003</v>
      </c>
    </row>
    <row r="6" spans="1:40" x14ac:dyDescent="0.2">
      <c r="A6" s="7">
        <v>43117</v>
      </c>
      <c r="B6" s="3" t="s">
        <v>33</v>
      </c>
      <c r="C6" s="3" t="s">
        <v>27</v>
      </c>
      <c r="D6" s="3" t="s">
        <v>13</v>
      </c>
      <c r="E6" s="3">
        <v>103</v>
      </c>
      <c r="F6" s="8">
        <v>1.19</v>
      </c>
      <c r="G6" s="8">
        <f t="shared" si="0"/>
        <v>122.57</v>
      </c>
      <c r="I6" s="1" t="s">
        <v>0</v>
      </c>
      <c r="J6" s="9">
        <f>MAX(G3:G102)</f>
        <v>382.18</v>
      </c>
      <c r="R6" s="24" t="s">
        <v>25</v>
      </c>
      <c r="S6" s="25">
        <f t="shared" si="1"/>
        <v>3587</v>
      </c>
      <c r="T6" s="10"/>
      <c r="AD6" s="20" t="s">
        <v>34</v>
      </c>
      <c r="AE6" s="15">
        <v>1740</v>
      </c>
      <c r="AF6" s="15">
        <v>2320.81</v>
      </c>
      <c r="AL6" s="20" t="s">
        <v>34</v>
      </c>
      <c r="AM6" s="15">
        <f>SUMIF($B$3:$B$102,AL6,$E$3:$E$102)</f>
        <v>1740</v>
      </c>
      <c r="AN6" s="15">
        <f>SUMIF($B$3:$B$102,AL6,$G$3:$G$102)</f>
        <v>2320.8100000000004</v>
      </c>
    </row>
    <row r="7" spans="1:40" x14ac:dyDescent="0.2">
      <c r="A7" s="7">
        <v>43117</v>
      </c>
      <c r="B7" s="3" t="s">
        <v>31</v>
      </c>
      <c r="C7" s="3" t="s">
        <v>26</v>
      </c>
      <c r="D7" s="3" t="s">
        <v>20</v>
      </c>
      <c r="E7" s="3">
        <v>131</v>
      </c>
      <c r="F7" s="8">
        <v>1.64</v>
      </c>
      <c r="G7" s="8">
        <f t="shared" si="0"/>
        <v>214.83999999999997</v>
      </c>
      <c r="I7" s="1" t="s">
        <v>1</v>
      </c>
      <c r="J7" s="9">
        <f>MIN(G3:G102)</f>
        <v>101</v>
      </c>
      <c r="R7" s="24" t="s">
        <v>26</v>
      </c>
      <c r="S7" s="25">
        <f t="shared" si="1"/>
        <v>2231</v>
      </c>
      <c r="T7" s="10"/>
    </row>
    <row r="8" spans="1:40" x14ac:dyDescent="0.2">
      <c r="A8" s="7">
        <v>43117</v>
      </c>
      <c r="B8" s="3" t="s">
        <v>31</v>
      </c>
      <c r="C8" s="3" t="s">
        <v>28</v>
      </c>
      <c r="D8" s="3" t="s">
        <v>15</v>
      </c>
      <c r="E8" s="3">
        <v>134</v>
      </c>
      <c r="F8" s="8">
        <v>1.79</v>
      </c>
      <c r="G8" s="8">
        <f t="shared" si="0"/>
        <v>239.86</v>
      </c>
      <c r="I8" s="1" t="s">
        <v>2</v>
      </c>
      <c r="J8" s="9">
        <f>J6-J7</f>
        <v>281.18</v>
      </c>
      <c r="R8" s="24" t="s">
        <v>27</v>
      </c>
      <c r="S8" s="25">
        <f t="shared" si="1"/>
        <v>1689</v>
      </c>
      <c r="T8" s="10"/>
    </row>
    <row r="9" spans="1:40" x14ac:dyDescent="0.2">
      <c r="A9" s="7">
        <v>43118</v>
      </c>
      <c r="B9" s="3" t="s">
        <v>33</v>
      </c>
      <c r="C9" s="3" t="s">
        <v>28</v>
      </c>
      <c r="D9" s="3" t="s">
        <v>21</v>
      </c>
      <c r="E9" s="3">
        <v>134</v>
      </c>
      <c r="F9" s="8">
        <v>1.02</v>
      </c>
      <c r="G9" s="8">
        <f t="shared" si="0"/>
        <v>136.68</v>
      </c>
      <c r="I9" s="1" t="s">
        <v>42</v>
      </c>
      <c r="J9" s="11">
        <f>_xlfn.STDEV.S(G3:G102)</f>
        <v>71.32790917610248</v>
      </c>
    </row>
    <row r="10" spans="1:40" x14ac:dyDescent="0.2">
      <c r="A10" s="7">
        <v>43119</v>
      </c>
      <c r="B10" s="3" t="s">
        <v>31</v>
      </c>
      <c r="C10" s="3" t="s">
        <v>28</v>
      </c>
      <c r="D10" s="3" t="s">
        <v>22</v>
      </c>
      <c r="E10" s="3">
        <v>145</v>
      </c>
      <c r="F10" s="8">
        <v>1.6</v>
      </c>
      <c r="G10" s="8">
        <f t="shared" si="0"/>
        <v>232</v>
      </c>
      <c r="J10" s="12"/>
    </row>
    <row r="11" spans="1:40" x14ac:dyDescent="0.2">
      <c r="A11" s="7">
        <v>43121</v>
      </c>
      <c r="B11" s="3" t="s">
        <v>33</v>
      </c>
      <c r="C11" s="3" t="s">
        <v>28</v>
      </c>
      <c r="D11" s="3" t="s">
        <v>22</v>
      </c>
      <c r="E11" s="3">
        <v>129</v>
      </c>
      <c r="F11" s="8">
        <v>1.6</v>
      </c>
      <c r="G11" s="8">
        <f t="shared" si="0"/>
        <v>206.4</v>
      </c>
      <c r="H11" s="35" t="s">
        <v>56</v>
      </c>
      <c r="I11" s="28" t="s">
        <v>44</v>
      </c>
      <c r="J11" s="28"/>
      <c r="AJ11" s="28" t="s">
        <v>52</v>
      </c>
      <c r="AK11" s="28"/>
      <c r="AL11" s="28"/>
      <c r="AM11" s="28"/>
    </row>
    <row r="12" spans="1:40" ht="13.5" customHeight="1" x14ac:dyDescent="0.2">
      <c r="A12" s="7">
        <v>43121</v>
      </c>
      <c r="B12" s="3" t="s">
        <v>32</v>
      </c>
      <c r="C12" s="3" t="s">
        <v>29</v>
      </c>
      <c r="D12" s="3" t="s">
        <v>22</v>
      </c>
      <c r="E12" s="3">
        <v>167</v>
      </c>
      <c r="F12" s="8">
        <v>1.6</v>
      </c>
      <c r="G12" s="8">
        <f t="shared" si="0"/>
        <v>267.2</v>
      </c>
      <c r="H12" s="35"/>
      <c r="I12" s="28"/>
      <c r="J12" s="28"/>
      <c r="AJ12" s="28"/>
      <c r="AK12" s="28"/>
      <c r="AL12" s="28"/>
      <c r="AM12" s="28"/>
    </row>
    <row r="13" spans="1:40" ht="15.5" customHeight="1" x14ac:dyDescent="0.2">
      <c r="A13" s="7">
        <v>43123</v>
      </c>
      <c r="B13" s="3" t="s">
        <v>34</v>
      </c>
      <c r="C13" s="3" t="s">
        <v>30</v>
      </c>
      <c r="D13" s="3" t="s">
        <v>17</v>
      </c>
      <c r="E13" s="3">
        <v>122</v>
      </c>
      <c r="F13" s="8">
        <v>1.1299999999999999</v>
      </c>
      <c r="G13" s="8">
        <f t="shared" si="0"/>
        <v>137.85999999999999</v>
      </c>
      <c r="I13" s="28"/>
      <c r="J13" s="28"/>
      <c r="AJ13" s="28"/>
      <c r="AK13" s="28"/>
      <c r="AL13" s="28"/>
      <c r="AM13" s="28"/>
    </row>
    <row r="14" spans="1:40" ht="16" customHeight="1" x14ac:dyDescent="0.2">
      <c r="A14" s="7">
        <v>43124</v>
      </c>
      <c r="B14" s="3" t="s">
        <v>31</v>
      </c>
      <c r="C14" s="3" t="s">
        <v>27</v>
      </c>
      <c r="D14" s="3" t="s">
        <v>12</v>
      </c>
      <c r="E14" s="3">
        <v>144</v>
      </c>
      <c r="F14" s="8">
        <v>1.1000000000000001</v>
      </c>
      <c r="G14" s="8">
        <f t="shared" si="0"/>
        <v>158.4</v>
      </c>
      <c r="I14" s="29" t="s">
        <v>35</v>
      </c>
      <c r="J14" s="30"/>
      <c r="K14" s="31"/>
      <c r="M14" s="28" t="s">
        <v>47</v>
      </c>
      <c r="N14" s="28"/>
      <c r="O14" s="28"/>
      <c r="P14" s="13"/>
    </row>
    <row r="15" spans="1:40" ht="16" customHeight="1" x14ac:dyDescent="0.2">
      <c r="A15" s="7">
        <v>43127</v>
      </c>
      <c r="B15" s="3" t="s">
        <v>31</v>
      </c>
      <c r="C15" s="3" t="s">
        <v>30</v>
      </c>
      <c r="D15" s="3" t="s">
        <v>18</v>
      </c>
      <c r="E15" s="3">
        <v>121</v>
      </c>
      <c r="F15" s="8">
        <v>1.88</v>
      </c>
      <c r="G15" s="8">
        <f t="shared" si="0"/>
        <v>227.48</v>
      </c>
      <c r="I15" s="17" t="s">
        <v>73</v>
      </c>
      <c r="J15" s="17" t="s">
        <v>74</v>
      </c>
      <c r="K15" s="17" t="s">
        <v>39</v>
      </c>
      <c r="M15" s="28"/>
      <c r="N15" s="28"/>
      <c r="O15" s="28"/>
      <c r="P15" s="13"/>
      <c r="X15" s="28" t="s">
        <v>50</v>
      </c>
      <c r="Y15" s="28"/>
      <c r="Z15" s="28"/>
      <c r="AA15" s="28"/>
    </row>
    <row r="16" spans="1:40" ht="15" customHeight="1" x14ac:dyDescent="0.2">
      <c r="A16" s="7">
        <v>43127</v>
      </c>
      <c r="B16" s="3" t="s">
        <v>34</v>
      </c>
      <c r="C16" s="3" t="s">
        <v>27</v>
      </c>
      <c r="D16" s="3" t="s">
        <v>11</v>
      </c>
      <c r="E16" s="3">
        <v>177</v>
      </c>
      <c r="F16" s="8">
        <v>1.97</v>
      </c>
      <c r="G16" s="8">
        <f t="shared" si="0"/>
        <v>348.69</v>
      </c>
      <c r="I16" s="2">
        <v>101</v>
      </c>
      <c r="J16" s="2">
        <f>I16+50</f>
        <v>151</v>
      </c>
      <c r="K16" s="14">
        <f>COUNTIFS($G$3:$G$102, "&gt;="&amp;I16,$G$3:$G$102, "&lt;="&amp;J16)</f>
        <v>21</v>
      </c>
      <c r="X16" s="28"/>
      <c r="Y16" s="28"/>
      <c r="Z16" s="28"/>
      <c r="AA16" s="28"/>
    </row>
    <row r="17" spans="1:27" ht="15" x14ac:dyDescent="0.2">
      <c r="A17" s="7">
        <v>43130</v>
      </c>
      <c r="B17" s="3" t="s">
        <v>31</v>
      </c>
      <c r="C17" s="3" t="s">
        <v>25</v>
      </c>
      <c r="D17" s="3" t="s">
        <v>17</v>
      </c>
      <c r="E17" s="3">
        <v>115</v>
      </c>
      <c r="F17" s="8">
        <v>1.1299999999999999</v>
      </c>
      <c r="G17" s="8">
        <f t="shared" si="0"/>
        <v>129.94999999999999</v>
      </c>
      <c r="I17" s="2">
        <f>I16+50</f>
        <v>151</v>
      </c>
      <c r="J17" s="2">
        <f t="shared" ref="J17:J22" si="2">I17+50</f>
        <v>201</v>
      </c>
      <c r="K17" s="14">
        <f>COUNTIFS($G$3:$G$102, "&gt;"&amp;I17,$G$3:$G$102, "&lt;="&amp;J17)</f>
        <v>31</v>
      </c>
      <c r="X17" s="28"/>
      <c r="Y17" s="28"/>
      <c r="Z17" s="28"/>
      <c r="AA17" s="28"/>
    </row>
    <row r="18" spans="1:27" ht="15" x14ac:dyDescent="0.2">
      <c r="A18" s="7">
        <v>43133</v>
      </c>
      <c r="B18" s="3" t="s">
        <v>34</v>
      </c>
      <c r="C18" s="3" t="s">
        <v>28</v>
      </c>
      <c r="D18" s="3" t="s">
        <v>18</v>
      </c>
      <c r="E18" s="3">
        <v>146</v>
      </c>
      <c r="F18" s="8">
        <v>1.88</v>
      </c>
      <c r="G18" s="8">
        <f t="shared" si="0"/>
        <v>274.47999999999996</v>
      </c>
      <c r="I18" s="2">
        <f t="shared" ref="I18:I22" si="3">I17+50</f>
        <v>201</v>
      </c>
      <c r="J18" s="2">
        <f t="shared" si="2"/>
        <v>251</v>
      </c>
      <c r="K18" s="14">
        <f t="shared" ref="K18:K20" si="4">COUNTIFS($G$3:$G$102, "&gt;"&amp;I18,$G$3:$G$102, "&lt;="&amp;J18)</f>
        <v>23</v>
      </c>
      <c r="X18" s="28"/>
      <c r="Y18" s="28"/>
      <c r="Z18" s="28"/>
      <c r="AA18" s="28"/>
    </row>
    <row r="19" spans="1:27" ht="15" x14ac:dyDescent="0.2">
      <c r="A19" s="7">
        <v>43134</v>
      </c>
      <c r="B19" s="3" t="s">
        <v>32</v>
      </c>
      <c r="C19" s="3" t="s">
        <v>28</v>
      </c>
      <c r="D19" s="3" t="s">
        <v>19</v>
      </c>
      <c r="E19" s="3">
        <v>187</v>
      </c>
      <c r="F19" s="8">
        <v>1.75</v>
      </c>
      <c r="G19" s="8">
        <f t="shared" si="0"/>
        <v>327.25</v>
      </c>
      <c r="I19" s="2">
        <f t="shared" si="3"/>
        <v>251</v>
      </c>
      <c r="J19" s="2">
        <f t="shared" si="2"/>
        <v>301</v>
      </c>
      <c r="K19" s="14">
        <f t="shared" si="4"/>
        <v>11</v>
      </c>
      <c r="X19" s="28"/>
      <c r="Y19" s="28"/>
      <c r="Z19" s="28"/>
      <c r="AA19" s="28"/>
    </row>
    <row r="20" spans="1:27" ht="15" x14ac:dyDescent="0.2">
      <c r="A20" s="7">
        <v>43135</v>
      </c>
      <c r="B20" s="3" t="s">
        <v>31</v>
      </c>
      <c r="C20" s="3" t="s">
        <v>28</v>
      </c>
      <c r="D20" s="3" t="s">
        <v>19</v>
      </c>
      <c r="E20" s="3">
        <v>186</v>
      </c>
      <c r="F20" s="8">
        <v>1.75</v>
      </c>
      <c r="G20" s="8">
        <f t="shared" si="0"/>
        <v>325.5</v>
      </c>
      <c r="I20" s="2">
        <f t="shared" si="3"/>
        <v>301</v>
      </c>
      <c r="J20" s="2">
        <f t="shared" si="2"/>
        <v>351</v>
      </c>
      <c r="K20" s="14">
        <f t="shared" si="4"/>
        <v>9</v>
      </c>
    </row>
    <row r="21" spans="1:27" ht="15" x14ac:dyDescent="0.2">
      <c r="A21" s="7">
        <v>43136</v>
      </c>
      <c r="B21" s="3" t="s">
        <v>31</v>
      </c>
      <c r="C21" s="3" t="s">
        <v>27</v>
      </c>
      <c r="D21" s="3" t="s">
        <v>19</v>
      </c>
      <c r="E21" s="3">
        <v>196</v>
      </c>
      <c r="F21" s="8">
        <v>1.75</v>
      </c>
      <c r="G21" s="8">
        <f t="shared" si="0"/>
        <v>343</v>
      </c>
      <c r="I21" s="2">
        <f t="shared" si="3"/>
        <v>351</v>
      </c>
      <c r="J21" s="2">
        <f t="shared" si="2"/>
        <v>401</v>
      </c>
      <c r="K21" s="14">
        <f>COUNTIFS($G$3:$G$102, "&gt;"&amp;I21,$G$3:$G$102, "&lt;="&amp;J21)</f>
        <v>5</v>
      </c>
    </row>
    <row r="22" spans="1:27" ht="15" x14ac:dyDescent="0.2">
      <c r="A22" s="7">
        <v>43137</v>
      </c>
      <c r="B22" s="3" t="s">
        <v>33</v>
      </c>
      <c r="C22" s="3" t="s">
        <v>28</v>
      </c>
      <c r="D22" s="3" t="s">
        <v>21</v>
      </c>
      <c r="E22" s="3">
        <v>124</v>
      </c>
      <c r="F22" s="8">
        <v>1.02</v>
      </c>
      <c r="G22" s="8">
        <f t="shared" si="0"/>
        <v>126.48</v>
      </c>
      <c r="I22" s="2">
        <f t="shared" si="3"/>
        <v>401</v>
      </c>
      <c r="J22" s="2">
        <f t="shared" si="2"/>
        <v>451</v>
      </c>
      <c r="K22" s="14">
        <f>COUNTIFS($G$3:$G$102, "&gt;"&amp;I22,$G$3:$G$102, "&lt;="&amp;J22)</f>
        <v>0</v>
      </c>
    </row>
    <row r="23" spans="1:27" x14ac:dyDescent="0.2">
      <c r="A23" s="7">
        <v>43137</v>
      </c>
      <c r="B23" s="3" t="s">
        <v>31</v>
      </c>
      <c r="C23" s="3" t="s">
        <v>25</v>
      </c>
      <c r="D23" s="3" t="s">
        <v>17</v>
      </c>
      <c r="E23" s="3">
        <v>126</v>
      </c>
      <c r="F23" s="8">
        <v>1.1299999999999999</v>
      </c>
      <c r="G23" s="8">
        <f t="shared" si="0"/>
        <v>142.38</v>
      </c>
    </row>
    <row r="24" spans="1:27" ht="16" customHeight="1" x14ac:dyDescent="0.2">
      <c r="A24" s="7">
        <v>43137</v>
      </c>
      <c r="B24" s="3" t="s">
        <v>31</v>
      </c>
      <c r="C24" s="3" t="s">
        <v>28</v>
      </c>
      <c r="D24" s="3" t="s">
        <v>22</v>
      </c>
      <c r="E24" s="3">
        <v>121</v>
      </c>
      <c r="F24" s="8">
        <v>1.6</v>
      </c>
      <c r="G24" s="8">
        <f t="shared" si="0"/>
        <v>193.60000000000002</v>
      </c>
      <c r="I24" s="28" t="s">
        <v>45</v>
      </c>
      <c r="J24" s="28"/>
      <c r="L24" s="16"/>
    </row>
    <row r="25" spans="1:27" x14ac:dyDescent="0.2">
      <c r="A25" s="7">
        <v>43137</v>
      </c>
      <c r="B25" s="3" t="s">
        <v>31</v>
      </c>
      <c r="C25" s="3" t="s">
        <v>28</v>
      </c>
      <c r="D25" s="3" t="s">
        <v>16</v>
      </c>
      <c r="E25" s="3">
        <v>121</v>
      </c>
      <c r="F25" s="8">
        <v>1.6</v>
      </c>
      <c r="G25" s="8">
        <f t="shared" si="0"/>
        <v>193.60000000000002</v>
      </c>
      <c r="I25" s="28"/>
      <c r="J25" s="28"/>
      <c r="L25" s="16"/>
    </row>
    <row r="26" spans="1:27" x14ac:dyDescent="0.2">
      <c r="A26" s="7">
        <v>43141</v>
      </c>
      <c r="B26" s="3" t="s">
        <v>33</v>
      </c>
      <c r="C26" s="3" t="s">
        <v>28</v>
      </c>
      <c r="D26" s="3" t="s">
        <v>9</v>
      </c>
      <c r="E26" s="3">
        <v>114</v>
      </c>
      <c r="F26" s="8">
        <v>1</v>
      </c>
      <c r="G26" s="8">
        <f t="shared" si="0"/>
        <v>114</v>
      </c>
      <c r="I26" s="28"/>
      <c r="J26" s="28"/>
      <c r="R26" s="28" t="s">
        <v>49</v>
      </c>
      <c r="S26" s="28"/>
      <c r="T26" s="28"/>
    </row>
    <row r="27" spans="1:27" ht="16" customHeight="1" x14ac:dyDescent="0.2">
      <c r="A27" s="7">
        <v>43152</v>
      </c>
      <c r="B27" s="3" t="s">
        <v>31</v>
      </c>
      <c r="C27" s="3" t="s">
        <v>25</v>
      </c>
      <c r="D27" s="3" t="s">
        <v>15</v>
      </c>
      <c r="E27" s="3">
        <v>130</v>
      </c>
      <c r="F27" s="8">
        <v>1.79</v>
      </c>
      <c r="G27" s="8">
        <f t="shared" si="0"/>
        <v>232.70000000000002</v>
      </c>
      <c r="R27" s="28"/>
      <c r="S27" s="28"/>
      <c r="T27" s="28"/>
    </row>
    <row r="28" spans="1:27" x14ac:dyDescent="0.2">
      <c r="A28" s="7">
        <v>43154</v>
      </c>
      <c r="B28" s="3" t="s">
        <v>32</v>
      </c>
      <c r="C28" s="3" t="s">
        <v>26</v>
      </c>
      <c r="D28" s="3" t="s">
        <v>9</v>
      </c>
      <c r="E28" s="3">
        <v>171</v>
      </c>
      <c r="F28" s="8">
        <v>1</v>
      </c>
      <c r="G28" s="8">
        <f t="shared" si="0"/>
        <v>171</v>
      </c>
      <c r="R28" s="28"/>
      <c r="S28" s="28"/>
      <c r="T28" s="28"/>
    </row>
    <row r="29" spans="1:27" x14ac:dyDescent="0.2">
      <c r="A29" s="7">
        <v>43158</v>
      </c>
      <c r="B29" s="3" t="s">
        <v>33</v>
      </c>
      <c r="C29" s="3" t="s">
        <v>29</v>
      </c>
      <c r="D29" s="3" t="s">
        <v>13</v>
      </c>
      <c r="E29" s="3">
        <v>128</v>
      </c>
      <c r="F29" s="8">
        <v>1.19</v>
      </c>
      <c r="G29" s="8">
        <f t="shared" si="0"/>
        <v>152.32</v>
      </c>
    </row>
    <row r="30" spans="1:27" x14ac:dyDescent="0.2">
      <c r="A30" s="7">
        <v>43159</v>
      </c>
      <c r="B30" s="3" t="s">
        <v>34</v>
      </c>
      <c r="C30" s="3" t="s">
        <v>28</v>
      </c>
      <c r="D30" s="3" t="s">
        <v>19</v>
      </c>
      <c r="E30" s="3">
        <v>133</v>
      </c>
      <c r="F30" s="8">
        <v>1.75</v>
      </c>
      <c r="G30" s="8">
        <f t="shared" si="0"/>
        <v>232.75</v>
      </c>
    </row>
    <row r="31" spans="1:27" x14ac:dyDescent="0.2">
      <c r="A31" s="7">
        <v>43160</v>
      </c>
      <c r="B31" s="3" t="s">
        <v>31</v>
      </c>
      <c r="C31" s="3" t="s">
        <v>27</v>
      </c>
      <c r="D31" s="3" t="s">
        <v>11</v>
      </c>
      <c r="E31" s="3">
        <v>194</v>
      </c>
      <c r="F31" s="8">
        <v>1.97</v>
      </c>
      <c r="G31" s="8">
        <f t="shared" si="0"/>
        <v>382.18</v>
      </c>
    </row>
    <row r="32" spans="1:27" x14ac:dyDescent="0.2">
      <c r="A32" s="7">
        <v>43162</v>
      </c>
      <c r="B32" s="3" t="s">
        <v>32</v>
      </c>
      <c r="C32" s="3" t="s">
        <v>25</v>
      </c>
      <c r="D32" s="3" t="s">
        <v>16</v>
      </c>
      <c r="E32" s="3">
        <v>182</v>
      </c>
      <c r="F32" s="8">
        <v>1.6</v>
      </c>
      <c r="G32" s="8">
        <f t="shared" si="0"/>
        <v>291.2</v>
      </c>
    </row>
    <row r="33" spans="1:10" x14ac:dyDescent="0.2">
      <c r="A33" s="7">
        <v>43163</v>
      </c>
      <c r="B33" s="3" t="s">
        <v>33</v>
      </c>
      <c r="C33" s="3" t="s">
        <v>25</v>
      </c>
      <c r="D33" s="3" t="s">
        <v>18</v>
      </c>
      <c r="E33" s="3">
        <v>114</v>
      </c>
      <c r="F33" s="8">
        <v>1.88</v>
      </c>
      <c r="G33" s="8">
        <f t="shared" si="0"/>
        <v>214.32</v>
      </c>
    </row>
    <row r="34" spans="1:10" x14ac:dyDescent="0.2">
      <c r="A34" s="7">
        <v>43166</v>
      </c>
      <c r="B34" s="3" t="s">
        <v>34</v>
      </c>
      <c r="C34" s="3" t="s">
        <v>29</v>
      </c>
      <c r="D34" s="3" t="s">
        <v>21</v>
      </c>
      <c r="E34" s="3">
        <v>175</v>
      </c>
      <c r="F34" s="8">
        <v>1.02</v>
      </c>
      <c r="G34" s="8">
        <f t="shared" si="0"/>
        <v>178.5</v>
      </c>
    </row>
    <row r="35" spans="1:10" x14ac:dyDescent="0.2">
      <c r="A35" s="7">
        <v>43167</v>
      </c>
      <c r="B35" s="3" t="s">
        <v>32</v>
      </c>
      <c r="C35" s="3" t="s">
        <v>26</v>
      </c>
      <c r="D35" s="3" t="s">
        <v>13</v>
      </c>
      <c r="E35" s="3">
        <v>122</v>
      </c>
      <c r="F35" s="8">
        <v>1.19</v>
      </c>
      <c r="G35" s="8">
        <f t="shared" ref="G35:G66" si="5">E35*F35</f>
        <v>145.18</v>
      </c>
    </row>
    <row r="36" spans="1:10" x14ac:dyDescent="0.2">
      <c r="A36" s="7">
        <v>43168</v>
      </c>
      <c r="B36" s="3" t="s">
        <v>33</v>
      </c>
      <c r="C36" s="3" t="s">
        <v>28</v>
      </c>
      <c r="D36" s="3" t="s">
        <v>12</v>
      </c>
      <c r="E36" s="3">
        <v>147</v>
      </c>
      <c r="F36" s="8">
        <v>1.1000000000000001</v>
      </c>
      <c r="G36" s="8">
        <f t="shared" si="5"/>
        <v>161.70000000000002</v>
      </c>
    </row>
    <row r="37" spans="1:10" x14ac:dyDescent="0.2">
      <c r="A37" s="7">
        <v>43170</v>
      </c>
      <c r="B37" s="3" t="s">
        <v>31</v>
      </c>
      <c r="C37" s="3" t="s">
        <v>25</v>
      </c>
      <c r="D37" s="3" t="s">
        <v>23</v>
      </c>
      <c r="E37" s="3">
        <v>199</v>
      </c>
      <c r="F37" s="8">
        <v>1.0900000000000001</v>
      </c>
      <c r="G37" s="8">
        <f t="shared" si="5"/>
        <v>216.91000000000003</v>
      </c>
    </row>
    <row r="38" spans="1:10" x14ac:dyDescent="0.2">
      <c r="A38" s="7">
        <v>43171</v>
      </c>
      <c r="B38" s="3" t="s">
        <v>32</v>
      </c>
      <c r="C38" s="3" t="s">
        <v>27</v>
      </c>
      <c r="D38" s="3" t="s">
        <v>21</v>
      </c>
      <c r="E38" s="3">
        <v>128</v>
      </c>
      <c r="F38" s="8">
        <v>1.02</v>
      </c>
      <c r="G38" s="8">
        <f t="shared" si="5"/>
        <v>130.56</v>
      </c>
    </row>
    <row r="39" spans="1:10" x14ac:dyDescent="0.2">
      <c r="A39" s="7">
        <v>43173</v>
      </c>
      <c r="B39" s="3" t="s">
        <v>34</v>
      </c>
      <c r="C39" s="3" t="s">
        <v>26</v>
      </c>
      <c r="D39" s="3" t="s">
        <v>20</v>
      </c>
      <c r="E39" s="3">
        <v>114</v>
      </c>
      <c r="F39" s="8">
        <v>1.64</v>
      </c>
      <c r="G39" s="8">
        <f t="shared" si="5"/>
        <v>186.95999999999998</v>
      </c>
    </row>
    <row r="40" spans="1:10" x14ac:dyDescent="0.2">
      <c r="A40" s="7">
        <v>43176</v>
      </c>
      <c r="B40" s="3" t="s">
        <v>31</v>
      </c>
      <c r="C40" s="3" t="s">
        <v>25</v>
      </c>
      <c r="D40" s="3" t="s">
        <v>11</v>
      </c>
      <c r="E40" s="3">
        <v>185</v>
      </c>
      <c r="F40" s="8">
        <v>1.97</v>
      </c>
      <c r="G40" s="8">
        <f t="shared" si="5"/>
        <v>364.45</v>
      </c>
    </row>
    <row r="41" spans="1:10" x14ac:dyDescent="0.2">
      <c r="A41" s="7">
        <v>43177</v>
      </c>
      <c r="B41" s="3" t="s">
        <v>32</v>
      </c>
      <c r="C41" s="3" t="s">
        <v>29</v>
      </c>
      <c r="D41" s="3" t="s">
        <v>20</v>
      </c>
      <c r="E41" s="3">
        <v>135</v>
      </c>
      <c r="F41" s="8">
        <v>1.64</v>
      </c>
      <c r="G41" s="8">
        <f t="shared" si="5"/>
        <v>221.39999999999998</v>
      </c>
    </row>
    <row r="42" spans="1:10" x14ac:dyDescent="0.2">
      <c r="A42" s="7">
        <v>43181</v>
      </c>
      <c r="B42" s="3" t="s">
        <v>34</v>
      </c>
      <c r="C42" s="3" t="s">
        <v>25</v>
      </c>
      <c r="D42" s="3" t="s">
        <v>23</v>
      </c>
      <c r="E42" s="3">
        <v>118</v>
      </c>
      <c r="F42" s="8">
        <v>1.0900000000000001</v>
      </c>
      <c r="G42" s="8">
        <f t="shared" si="5"/>
        <v>128.62</v>
      </c>
    </row>
    <row r="43" spans="1:10" x14ac:dyDescent="0.2">
      <c r="A43" s="7">
        <v>43182</v>
      </c>
      <c r="B43" s="3" t="s">
        <v>34</v>
      </c>
      <c r="C43" s="3" t="s">
        <v>25</v>
      </c>
      <c r="D43" s="3" t="s">
        <v>10</v>
      </c>
      <c r="E43" s="3">
        <v>169</v>
      </c>
      <c r="F43" s="8">
        <v>1.29</v>
      </c>
      <c r="G43" s="8">
        <f t="shared" si="5"/>
        <v>218.01000000000002</v>
      </c>
    </row>
    <row r="44" spans="1:10" x14ac:dyDescent="0.2">
      <c r="A44" s="7">
        <v>43183</v>
      </c>
      <c r="B44" s="3" t="s">
        <v>33</v>
      </c>
      <c r="C44" s="3" t="s">
        <v>29</v>
      </c>
      <c r="D44" s="3" t="s">
        <v>9</v>
      </c>
      <c r="E44" s="3">
        <v>122</v>
      </c>
      <c r="F44" s="8">
        <v>1</v>
      </c>
      <c r="G44" s="8">
        <f t="shared" si="5"/>
        <v>122</v>
      </c>
    </row>
    <row r="45" spans="1:10" x14ac:dyDescent="0.2">
      <c r="A45" s="7">
        <v>43184</v>
      </c>
      <c r="B45" s="3" t="s">
        <v>33</v>
      </c>
      <c r="C45" s="3" t="s">
        <v>25</v>
      </c>
      <c r="D45" s="3" t="s">
        <v>17</v>
      </c>
      <c r="E45" s="3">
        <v>146</v>
      </c>
      <c r="F45" s="8">
        <v>1.1299999999999999</v>
      </c>
      <c r="G45" s="8">
        <f t="shared" si="5"/>
        <v>164.98</v>
      </c>
      <c r="I45" s="23" t="s">
        <v>62</v>
      </c>
    </row>
    <row r="46" spans="1:10" x14ac:dyDescent="0.2">
      <c r="A46" s="7">
        <v>43185</v>
      </c>
      <c r="B46" s="3" t="s">
        <v>31</v>
      </c>
      <c r="C46" s="3" t="s">
        <v>26</v>
      </c>
      <c r="D46" s="3" t="s">
        <v>19</v>
      </c>
      <c r="E46" s="3">
        <v>190</v>
      </c>
      <c r="F46" s="8">
        <v>1.75</v>
      </c>
      <c r="G46" s="8">
        <f t="shared" si="5"/>
        <v>332.5</v>
      </c>
      <c r="I46" s="23" t="s">
        <v>63</v>
      </c>
    </row>
    <row r="47" spans="1:10" x14ac:dyDescent="0.2">
      <c r="A47" s="7">
        <v>43186</v>
      </c>
      <c r="B47" s="3" t="s">
        <v>33</v>
      </c>
      <c r="C47" s="3" t="s">
        <v>28</v>
      </c>
      <c r="D47" s="3" t="s">
        <v>17</v>
      </c>
      <c r="E47" s="3">
        <v>120</v>
      </c>
      <c r="F47" s="8">
        <v>1.1299999999999999</v>
      </c>
      <c r="G47" s="8">
        <f t="shared" si="5"/>
        <v>135.6</v>
      </c>
      <c r="I47" s="4" t="s">
        <v>64</v>
      </c>
      <c r="J47" s="4" t="s">
        <v>72</v>
      </c>
    </row>
    <row r="48" spans="1:10" x14ac:dyDescent="0.2">
      <c r="A48" s="7">
        <v>43187</v>
      </c>
      <c r="B48" s="3" t="s">
        <v>32</v>
      </c>
      <c r="C48" s="3" t="s">
        <v>26</v>
      </c>
      <c r="D48" s="3" t="s">
        <v>11</v>
      </c>
      <c r="E48" s="3">
        <v>116</v>
      </c>
      <c r="F48" s="8">
        <v>1.97</v>
      </c>
      <c r="G48" s="8">
        <f t="shared" si="5"/>
        <v>228.52</v>
      </c>
      <c r="I48" s="3" t="s">
        <v>65</v>
      </c>
      <c r="J48" s="3" t="s">
        <v>68</v>
      </c>
    </row>
    <row r="49" spans="1:10" x14ac:dyDescent="0.2">
      <c r="A49" s="7">
        <v>43187</v>
      </c>
      <c r="B49" s="3" t="s">
        <v>31</v>
      </c>
      <c r="C49" s="3" t="s">
        <v>26</v>
      </c>
      <c r="D49" s="3" t="s">
        <v>18</v>
      </c>
      <c r="E49" s="3">
        <v>146</v>
      </c>
      <c r="F49" s="8">
        <v>1.88</v>
      </c>
      <c r="G49" s="8">
        <f t="shared" si="5"/>
        <v>274.47999999999996</v>
      </c>
      <c r="I49" s="3" t="s">
        <v>66</v>
      </c>
      <c r="J49" s="3" t="s">
        <v>69</v>
      </c>
    </row>
    <row r="50" spans="1:10" x14ac:dyDescent="0.2">
      <c r="A50" s="7">
        <v>43187</v>
      </c>
      <c r="B50" s="3" t="s">
        <v>31</v>
      </c>
      <c r="C50" s="3" t="s">
        <v>26</v>
      </c>
      <c r="D50" s="3" t="s">
        <v>18</v>
      </c>
      <c r="E50" s="3">
        <v>194</v>
      </c>
      <c r="F50" s="8">
        <v>1.88</v>
      </c>
      <c r="G50" s="8">
        <f t="shared" si="5"/>
        <v>364.71999999999997</v>
      </c>
      <c r="I50" s="3" t="s">
        <v>71</v>
      </c>
      <c r="J50" s="3" t="s">
        <v>70</v>
      </c>
    </row>
    <row r="51" spans="1:10" x14ac:dyDescent="0.2">
      <c r="A51" s="7">
        <v>43188</v>
      </c>
      <c r="B51" s="3" t="s">
        <v>31</v>
      </c>
      <c r="C51" s="3" t="s">
        <v>25</v>
      </c>
      <c r="D51" s="3" t="s">
        <v>11</v>
      </c>
      <c r="E51" s="3">
        <v>142</v>
      </c>
      <c r="F51" s="8">
        <v>1.97</v>
      </c>
      <c r="G51" s="8">
        <f t="shared" si="5"/>
        <v>279.74</v>
      </c>
      <c r="I51" s="3" t="s">
        <v>67</v>
      </c>
      <c r="J51" s="3" t="s">
        <v>67</v>
      </c>
    </row>
    <row r="52" spans="1:10" x14ac:dyDescent="0.2">
      <c r="A52" s="7">
        <v>43191</v>
      </c>
      <c r="B52" s="3" t="s">
        <v>32</v>
      </c>
      <c r="C52" s="3" t="s">
        <v>29</v>
      </c>
      <c r="D52" s="3" t="s">
        <v>11</v>
      </c>
      <c r="E52" s="3">
        <v>128</v>
      </c>
      <c r="F52" s="8">
        <v>1.97</v>
      </c>
      <c r="G52" s="8">
        <f t="shared" si="5"/>
        <v>252.16</v>
      </c>
    </row>
    <row r="53" spans="1:10" x14ac:dyDescent="0.2">
      <c r="A53" s="7">
        <v>43191</v>
      </c>
      <c r="B53" s="3" t="s">
        <v>32</v>
      </c>
      <c r="C53" s="3" t="s">
        <v>25</v>
      </c>
      <c r="D53" s="3" t="s">
        <v>18</v>
      </c>
      <c r="E53" s="3">
        <v>178</v>
      </c>
      <c r="F53" s="8">
        <v>1.88</v>
      </c>
      <c r="G53" s="8">
        <f t="shared" si="5"/>
        <v>334.64</v>
      </c>
    </row>
    <row r="54" spans="1:10" x14ac:dyDescent="0.2">
      <c r="A54" s="7">
        <v>43192</v>
      </c>
      <c r="B54" s="3" t="s">
        <v>33</v>
      </c>
      <c r="C54" s="3" t="s">
        <v>25</v>
      </c>
      <c r="D54" s="3" t="s">
        <v>20</v>
      </c>
      <c r="E54" s="3">
        <v>106</v>
      </c>
      <c r="F54" s="8">
        <v>1.64</v>
      </c>
      <c r="G54" s="8">
        <f t="shared" si="5"/>
        <v>173.84</v>
      </c>
    </row>
    <row r="55" spans="1:10" x14ac:dyDescent="0.2">
      <c r="A55" s="7">
        <v>43197</v>
      </c>
      <c r="B55" s="3" t="s">
        <v>31</v>
      </c>
      <c r="C55" s="3" t="s">
        <v>28</v>
      </c>
      <c r="D55" s="3" t="s">
        <v>9</v>
      </c>
      <c r="E55" s="3">
        <v>109</v>
      </c>
      <c r="F55" s="8">
        <v>1</v>
      </c>
      <c r="G55" s="8">
        <f t="shared" si="5"/>
        <v>109</v>
      </c>
    </row>
    <row r="56" spans="1:10" x14ac:dyDescent="0.2">
      <c r="A56" s="7">
        <v>43197</v>
      </c>
      <c r="B56" s="3" t="s">
        <v>31</v>
      </c>
      <c r="C56" s="3" t="s">
        <v>26</v>
      </c>
      <c r="D56" s="3" t="s">
        <v>11</v>
      </c>
      <c r="E56" s="3">
        <v>122</v>
      </c>
      <c r="F56" s="8">
        <v>1.97</v>
      </c>
      <c r="G56" s="8">
        <f t="shared" si="5"/>
        <v>240.34</v>
      </c>
    </row>
    <row r="57" spans="1:10" x14ac:dyDescent="0.2">
      <c r="A57" s="7">
        <v>43198</v>
      </c>
      <c r="B57" s="3" t="s">
        <v>34</v>
      </c>
      <c r="C57" s="3" t="s">
        <v>26</v>
      </c>
      <c r="D57" s="3" t="s">
        <v>9</v>
      </c>
      <c r="E57" s="3">
        <v>110</v>
      </c>
      <c r="F57" s="8">
        <v>1</v>
      </c>
      <c r="G57" s="8">
        <f t="shared" si="5"/>
        <v>110</v>
      </c>
    </row>
    <row r="58" spans="1:10" x14ac:dyDescent="0.2">
      <c r="A58" s="7">
        <v>43198</v>
      </c>
      <c r="B58" s="3" t="s">
        <v>31</v>
      </c>
      <c r="C58" s="3" t="s">
        <v>25</v>
      </c>
      <c r="D58" s="3" t="s">
        <v>15</v>
      </c>
      <c r="E58" s="3">
        <v>109</v>
      </c>
      <c r="F58" s="8">
        <v>1.79</v>
      </c>
      <c r="G58" s="8">
        <f t="shared" si="5"/>
        <v>195.11</v>
      </c>
    </row>
    <row r="59" spans="1:10" x14ac:dyDescent="0.2">
      <c r="A59" s="7">
        <v>43200</v>
      </c>
      <c r="B59" s="3" t="s">
        <v>32</v>
      </c>
      <c r="C59" s="3" t="s">
        <v>25</v>
      </c>
      <c r="D59" s="3" t="s">
        <v>9</v>
      </c>
      <c r="E59" s="3">
        <v>134</v>
      </c>
      <c r="F59" s="8">
        <v>1</v>
      </c>
      <c r="G59" s="8">
        <f t="shared" si="5"/>
        <v>134</v>
      </c>
    </row>
    <row r="60" spans="1:10" x14ac:dyDescent="0.2">
      <c r="A60" s="7">
        <v>43202</v>
      </c>
      <c r="B60" s="3" t="s">
        <v>33</v>
      </c>
      <c r="C60" s="3" t="s">
        <v>26</v>
      </c>
      <c r="D60" s="3" t="s">
        <v>13</v>
      </c>
      <c r="E60" s="3">
        <v>152</v>
      </c>
      <c r="F60" s="8">
        <v>1.19</v>
      </c>
      <c r="G60" s="8">
        <f t="shared" si="5"/>
        <v>180.88</v>
      </c>
    </row>
    <row r="61" spans="1:10" x14ac:dyDescent="0.2">
      <c r="A61" s="7">
        <v>43202</v>
      </c>
      <c r="B61" s="3" t="s">
        <v>31</v>
      </c>
      <c r="C61" s="3" t="s">
        <v>29</v>
      </c>
      <c r="D61" s="3" t="s">
        <v>19</v>
      </c>
      <c r="E61" s="3">
        <v>136</v>
      </c>
      <c r="F61" s="8">
        <v>1.75</v>
      </c>
      <c r="G61" s="8">
        <f t="shared" si="5"/>
        <v>238</v>
      </c>
    </row>
    <row r="62" spans="1:10" x14ac:dyDescent="0.2">
      <c r="A62" s="7">
        <v>43207</v>
      </c>
      <c r="B62" s="3" t="s">
        <v>33</v>
      </c>
      <c r="C62" s="3" t="s">
        <v>25</v>
      </c>
      <c r="D62" s="3" t="s">
        <v>15</v>
      </c>
      <c r="E62" s="3">
        <v>179</v>
      </c>
      <c r="F62" s="8">
        <v>1.79</v>
      </c>
      <c r="G62" s="8">
        <f t="shared" si="5"/>
        <v>320.41000000000003</v>
      </c>
    </row>
    <row r="63" spans="1:10" x14ac:dyDescent="0.2">
      <c r="A63" s="7">
        <v>43208</v>
      </c>
      <c r="B63" s="3" t="s">
        <v>33</v>
      </c>
      <c r="C63" s="3" t="s">
        <v>29</v>
      </c>
      <c r="D63" s="3" t="s">
        <v>16</v>
      </c>
      <c r="E63" s="3">
        <v>112</v>
      </c>
      <c r="F63" s="8">
        <v>1.6</v>
      </c>
      <c r="G63" s="8">
        <f t="shared" si="5"/>
        <v>179.20000000000002</v>
      </c>
    </row>
    <row r="64" spans="1:10" x14ac:dyDescent="0.2">
      <c r="A64" s="7">
        <v>43208</v>
      </c>
      <c r="B64" s="3" t="s">
        <v>31</v>
      </c>
      <c r="C64" s="3" t="s">
        <v>29</v>
      </c>
      <c r="D64" s="3" t="s">
        <v>18</v>
      </c>
      <c r="E64" s="3">
        <v>200</v>
      </c>
      <c r="F64" s="8">
        <v>1.88</v>
      </c>
      <c r="G64" s="8">
        <f t="shared" si="5"/>
        <v>376</v>
      </c>
    </row>
    <row r="65" spans="1:7" x14ac:dyDescent="0.2">
      <c r="A65" s="7">
        <v>43209</v>
      </c>
      <c r="B65" s="3" t="s">
        <v>32</v>
      </c>
      <c r="C65" s="3" t="s">
        <v>28</v>
      </c>
      <c r="D65" s="3" t="s">
        <v>9</v>
      </c>
      <c r="E65" s="3">
        <v>101</v>
      </c>
      <c r="F65" s="8">
        <v>1</v>
      </c>
      <c r="G65" s="8">
        <f t="shared" si="5"/>
        <v>101</v>
      </c>
    </row>
    <row r="66" spans="1:7" x14ac:dyDescent="0.2">
      <c r="A66" s="7">
        <v>43210</v>
      </c>
      <c r="B66" s="3" t="s">
        <v>31</v>
      </c>
      <c r="C66" s="3" t="s">
        <v>28</v>
      </c>
      <c r="D66" s="3" t="s">
        <v>12</v>
      </c>
      <c r="E66" s="3">
        <v>125</v>
      </c>
      <c r="F66" s="8">
        <v>1.1000000000000001</v>
      </c>
      <c r="G66" s="8">
        <f t="shared" si="5"/>
        <v>137.5</v>
      </c>
    </row>
    <row r="67" spans="1:7" x14ac:dyDescent="0.2">
      <c r="A67" s="7">
        <v>43216</v>
      </c>
      <c r="B67" s="3" t="s">
        <v>31</v>
      </c>
      <c r="C67" s="3" t="s">
        <v>28</v>
      </c>
      <c r="D67" s="3" t="s">
        <v>14</v>
      </c>
      <c r="E67" s="3">
        <v>153</v>
      </c>
      <c r="F67" s="8">
        <v>1.63</v>
      </c>
      <c r="G67" s="8">
        <f t="shared" ref="G67:G98" si="6">E67*F67</f>
        <v>249.39</v>
      </c>
    </row>
    <row r="68" spans="1:7" x14ac:dyDescent="0.2">
      <c r="A68" s="7">
        <v>43218</v>
      </c>
      <c r="B68" s="3" t="s">
        <v>32</v>
      </c>
      <c r="C68" s="3" t="s">
        <v>30</v>
      </c>
      <c r="D68" s="3" t="s">
        <v>21</v>
      </c>
      <c r="E68" s="3">
        <v>151</v>
      </c>
      <c r="F68" s="8">
        <v>1.02</v>
      </c>
      <c r="G68" s="8">
        <f t="shared" si="6"/>
        <v>154.02000000000001</v>
      </c>
    </row>
    <row r="69" spans="1:7" x14ac:dyDescent="0.2">
      <c r="A69" s="7">
        <v>43221</v>
      </c>
      <c r="B69" s="3" t="s">
        <v>33</v>
      </c>
      <c r="C69" s="3" t="s">
        <v>26</v>
      </c>
      <c r="D69" s="3" t="s">
        <v>9</v>
      </c>
      <c r="E69" s="3">
        <v>182</v>
      </c>
      <c r="F69" s="8">
        <v>1</v>
      </c>
      <c r="G69" s="8">
        <f t="shared" si="6"/>
        <v>182</v>
      </c>
    </row>
    <row r="70" spans="1:7" x14ac:dyDescent="0.2">
      <c r="A70" s="7">
        <v>43225</v>
      </c>
      <c r="B70" s="3" t="s">
        <v>31</v>
      </c>
      <c r="C70" s="3" t="s">
        <v>29</v>
      </c>
      <c r="D70" s="3" t="s">
        <v>10</v>
      </c>
      <c r="E70" s="3">
        <v>192</v>
      </c>
      <c r="F70" s="8">
        <v>1.29</v>
      </c>
      <c r="G70" s="8">
        <f t="shared" si="6"/>
        <v>247.68</v>
      </c>
    </row>
    <row r="71" spans="1:7" x14ac:dyDescent="0.2">
      <c r="A71" s="7">
        <v>43227</v>
      </c>
      <c r="B71" s="3" t="s">
        <v>31</v>
      </c>
      <c r="C71" s="3" t="s">
        <v>28</v>
      </c>
      <c r="D71" s="3" t="s">
        <v>15</v>
      </c>
      <c r="E71" s="3">
        <v>163</v>
      </c>
      <c r="F71" s="8">
        <v>1.79</v>
      </c>
      <c r="G71" s="8">
        <f t="shared" si="6"/>
        <v>291.77</v>
      </c>
    </row>
    <row r="72" spans="1:7" x14ac:dyDescent="0.2">
      <c r="A72" s="7">
        <v>43229</v>
      </c>
      <c r="B72" s="3" t="s">
        <v>33</v>
      </c>
      <c r="C72" s="3" t="s">
        <v>27</v>
      </c>
      <c r="D72" s="3" t="s">
        <v>15</v>
      </c>
      <c r="E72" s="3">
        <v>163</v>
      </c>
      <c r="F72" s="8">
        <v>1.79</v>
      </c>
      <c r="G72" s="8">
        <f t="shared" si="6"/>
        <v>291.77</v>
      </c>
    </row>
    <row r="73" spans="1:7" x14ac:dyDescent="0.2">
      <c r="A73" s="7">
        <v>43230</v>
      </c>
      <c r="B73" s="3" t="s">
        <v>31</v>
      </c>
      <c r="C73" s="3" t="s">
        <v>28</v>
      </c>
      <c r="D73" s="3" t="s">
        <v>9</v>
      </c>
      <c r="E73" s="3">
        <v>135</v>
      </c>
      <c r="F73" s="8">
        <v>1</v>
      </c>
      <c r="G73" s="8">
        <f t="shared" si="6"/>
        <v>135</v>
      </c>
    </row>
    <row r="74" spans="1:7" x14ac:dyDescent="0.2">
      <c r="A74" s="7">
        <v>43230</v>
      </c>
      <c r="B74" s="3" t="s">
        <v>33</v>
      </c>
      <c r="C74" s="3" t="s">
        <v>29</v>
      </c>
      <c r="D74" s="3" t="s">
        <v>13</v>
      </c>
      <c r="E74" s="3">
        <v>160</v>
      </c>
      <c r="F74" s="8">
        <v>1.19</v>
      </c>
      <c r="G74" s="8">
        <f t="shared" si="6"/>
        <v>190.39999999999998</v>
      </c>
    </row>
    <row r="75" spans="1:7" x14ac:dyDescent="0.2">
      <c r="A75" s="7">
        <v>43230</v>
      </c>
      <c r="B75" s="3" t="s">
        <v>31</v>
      </c>
      <c r="C75" s="3" t="s">
        <v>28</v>
      </c>
      <c r="D75" s="3" t="s">
        <v>19</v>
      </c>
      <c r="E75" s="3">
        <v>146</v>
      </c>
      <c r="F75" s="8">
        <v>1.75</v>
      </c>
      <c r="G75" s="8">
        <f t="shared" si="6"/>
        <v>255.5</v>
      </c>
    </row>
    <row r="76" spans="1:7" x14ac:dyDescent="0.2">
      <c r="A76" s="7">
        <v>43231</v>
      </c>
      <c r="B76" s="3" t="s">
        <v>32</v>
      </c>
      <c r="C76" s="3" t="s">
        <v>27</v>
      </c>
      <c r="D76" s="3" t="s">
        <v>23</v>
      </c>
      <c r="E76" s="3">
        <v>152</v>
      </c>
      <c r="F76" s="8">
        <v>1.0900000000000001</v>
      </c>
      <c r="G76" s="8">
        <f t="shared" si="6"/>
        <v>165.68</v>
      </c>
    </row>
    <row r="77" spans="1:7" x14ac:dyDescent="0.2">
      <c r="A77" s="7">
        <v>43231</v>
      </c>
      <c r="B77" s="3" t="s">
        <v>32</v>
      </c>
      <c r="C77" s="3" t="s">
        <v>29</v>
      </c>
      <c r="D77" s="3" t="s">
        <v>9</v>
      </c>
      <c r="E77" s="3">
        <v>175</v>
      </c>
      <c r="F77" s="8">
        <v>1</v>
      </c>
      <c r="G77" s="8">
        <f t="shared" si="6"/>
        <v>175</v>
      </c>
    </row>
    <row r="78" spans="1:7" x14ac:dyDescent="0.2">
      <c r="A78" s="7">
        <v>43233</v>
      </c>
      <c r="B78" s="3" t="s">
        <v>32</v>
      </c>
      <c r="C78" s="3" t="s">
        <v>28</v>
      </c>
      <c r="D78" s="3" t="s">
        <v>10</v>
      </c>
      <c r="E78" s="3">
        <v>166</v>
      </c>
      <c r="F78" s="8">
        <v>1.29</v>
      </c>
      <c r="G78" s="8">
        <f t="shared" si="6"/>
        <v>214.14000000000001</v>
      </c>
    </row>
    <row r="79" spans="1:7" x14ac:dyDescent="0.2">
      <c r="A79" s="7">
        <v>43236</v>
      </c>
      <c r="B79" s="3" t="s">
        <v>32</v>
      </c>
      <c r="C79" s="3" t="s">
        <v>27</v>
      </c>
      <c r="D79" s="3" t="s">
        <v>13</v>
      </c>
      <c r="E79" s="3">
        <v>180</v>
      </c>
      <c r="F79" s="8">
        <v>1.19</v>
      </c>
      <c r="G79" s="8">
        <f t="shared" si="6"/>
        <v>214.2</v>
      </c>
    </row>
    <row r="80" spans="1:7" x14ac:dyDescent="0.2">
      <c r="A80" s="7">
        <v>43236</v>
      </c>
      <c r="B80" s="3" t="s">
        <v>32</v>
      </c>
      <c r="C80" s="3" t="s">
        <v>25</v>
      </c>
      <c r="D80" s="3" t="s">
        <v>10</v>
      </c>
      <c r="E80" s="3">
        <v>178</v>
      </c>
      <c r="F80" s="8">
        <v>1.29</v>
      </c>
      <c r="G80" s="8">
        <f t="shared" si="6"/>
        <v>229.62</v>
      </c>
    </row>
    <row r="81" spans="1:7" x14ac:dyDescent="0.2">
      <c r="A81" s="7">
        <v>43238</v>
      </c>
      <c r="B81" s="3" t="s">
        <v>33</v>
      </c>
      <c r="C81" s="3" t="s">
        <v>25</v>
      </c>
      <c r="D81" s="3" t="s">
        <v>16</v>
      </c>
      <c r="E81" s="3">
        <v>194</v>
      </c>
      <c r="F81" s="8">
        <v>1.6</v>
      </c>
      <c r="G81" s="8">
        <f t="shared" si="6"/>
        <v>310.40000000000003</v>
      </c>
    </row>
    <row r="82" spans="1:7" x14ac:dyDescent="0.2">
      <c r="A82" s="7">
        <v>43239</v>
      </c>
      <c r="B82" s="3" t="s">
        <v>33</v>
      </c>
      <c r="C82" s="3" t="s">
        <v>25</v>
      </c>
      <c r="D82" s="3" t="s">
        <v>11</v>
      </c>
      <c r="E82" s="3">
        <v>168</v>
      </c>
      <c r="F82" s="8">
        <v>1.97</v>
      </c>
      <c r="G82" s="8">
        <f t="shared" si="6"/>
        <v>330.96</v>
      </c>
    </row>
    <row r="83" spans="1:7" x14ac:dyDescent="0.2">
      <c r="A83" s="7">
        <v>43244</v>
      </c>
      <c r="B83" s="3" t="s">
        <v>33</v>
      </c>
      <c r="C83" s="3" t="s">
        <v>25</v>
      </c>
      <c r="D83" s="3" t="s">
        <v>9</v>
      </c>
      <c r="E83" s="3">
        <v>152</v>
      </c>
      <c r="F83" s="8">
        <v>1</v>
      </c>
      <c r="G83" s="8">
        <f t="shared" si="6"/>
        <v>152</v>
      </c>
    </row>
    <row r="84" spans="1:7" x14ac:dyDescent="0.2">
      <c r="A84" s="7">
        <v>43245</v>
      </c>
      <c r="B84" s="3" t="s">
        <v>31</v>
      </c>
      <c r="C84" s="3" t="s">
        <v>28</v>
      </c>
      <c r="D84" s="3" t="s">
        <v>16</v>
      </c>
      <c r="E84" s="3">
        <v>100</v>
      </c>
      <c r="F84" s="8">
        <v>1.6</v>
      </c>
      <c r="G84" s="8">
        <f t="shared" si="6"/>
        <v>160</v>
      </c>
    </row>
    <row r="85" spans="1:7" x14ac:dyDescent="0.2">
      <c r="A85" s="7">
        <v>43246</v>
      </c>
      <c r="B85" s="3" t="s">
        <v>34</v>
      </c>
      <c r="C85" s="3" t="s">
        <v>25</v>
      </c>
      <c r="D85" s="3" t="s">
        <v>13</v>
      </c>
      <c r="E85" s="3">
        <v>132</v>
      </c>
      <c r="F85" s="8">
        <v>1.19</v>
      </c>
      <c r="G85" s="8">
        <f t="shared" si="6"/>
        <v>157.07999999999998</v>
      </c>
    </row>
    <row r="86" spans="1:7" x14ac:dyDescent="0.2">
      <c r="A86" s="7">
        <v>43246</v>
      </c>
      <c r="B86" s="3" t="s">
        <v>32</v>
      </c>
      <c r="C86" s="3" t="s">
        <v>28</v>
      </c>
      <c r="D86" s="3" t="s">
        <v>9</v>
      </c>
      <c r="E86" s="3">
        <v>181</v>
      </c>
      <c r="F86" s="8">
        <v>1</v>
      </c>
      <c r="G86" s="8">
        <f t="shared" si="6"/>
        <v>181</v>
      </c>
    </row>
    <row r="87" spans="1:7" x14ac:dyDescent="0.2">
      <c r="A87" s="7">
        <v>43247</v>
      </c>
      <c r="B87" s="3" t="s">
        <v>33</v>
      </c>
      <c r="C87" s="3" t="s">
        <v>26</v>
      </c>
      <c r="D87" s="3" t="s">
        <v>17</v>
      </c>
      <c r="E87" s="3">
        <v>186</v>
      </c>
      <c r="F87" s="8">
        <v>1.1299999999999999</v>
      </c>
      <c r="G87" s="8">
        <f t="shared" si="6"/>
        <v>210.17999999999998</v>
      </c>
    </row>
    <row r="88" spans="1:7" x14ac:dyDescent="0.2">
      <c r="A88" s="7">
        <v>43248</v>
      </c>
      <c r="B88" s="3" t="s">
        <v>31</v>
      </c>
      <c r="C88" s="3" t="s">
        <v>28</v>
      </c>
      <c r="D88" s="3" t="s">
        <v>9</v>
      </c>
      <c r="E88" s="3">
        <v>188</v>
      </c>
      <c r="F88" s="8">
        <v>1</v>
      </c>
      <c r="G88" s="8">
        <f t="shared" si="6"/>
        <v>188</v>
      </c>
    </row>
    <row r="89" spans="1:7" x14ac:dyDescent="0.2">
      <c r="A89" s="7">
        <v>43249</v>
      </c>
      <c r="B89" s="3" t="s">
        <v>32</v>
      </c>
      <c r="C89" s="3" t="s">
        <v>25</v>
      </c>
      <c r="D89" s="3" t="s">
        <v>23</v>
      </c>
      <c r="E89" s="3">
        <v>136</v>
      </c>
      <c r="F89" s="8">
        <v>1.0900000000000001</v>
      </c>
      <c r="G89" s="8">
        <f t="shared" si="6"/>
        <v>148.24</v>
      </c>
    </row>
    <row r="90" spans="1:7" x14ac:dyDescent="0.2">
      <c r="A90" s="7">
        <v>43249</v>
      </c>
      <c r="B90" s="3" t="s">
        <v>31</v>
      </c>
      <c r="C90" s="3" t="s">
        <v>28</v>
      </c>
      <c r="D90" s="3" t="s">
        <v>18</v>
      </c>
      <c r="E90" s="3">
        <v>153</v>
      </c>
      <c r="F90" s="8">
        <v>1.88</v>
      </c>
      <c r="G90" s="8">
        <f t="shared" si="6"/>
        <v>287.64</v>
      </c>
    </row>
    <row r="91" spans="1:7" x14ac:dyDescent="0.2">
      <c r="A91" s="7">
        <v>43252</v>
      </c>
      <c r="B91" s="3" t="s">
        <v>31</v>
      </c>
      <c r="C91" s="3" t="s">
        <v>29</v>
      </c>
      <c r="D91" s="3" t="s">
        <v>9</v>
      </c>
      <c r="E91" s="3">
        <v>126</v>
      </c>
      <c r="F91" s="8">
        <v>1</v>
      </c>
      <c r="G91" s="8">
        <f t="shared" si="6"/>
        <v>126</v>
      </c>
    </row>
    <row r="92" spans="1:7" x14ac:dyDescent="0.2">
      <c r="A92" s="7">
        <v>43252</v>
      </c>
      <c r="B92" s="3" t="s">
        <v>33</v>
      </c>
      <c r="C92" s="3" t="s">
        <v>27</v>
      </c>
      <c r="D92" s="3" t="s">
        <v>23</v>
      </c>
      <c r="E92" s="3">
        <v>145</v>
      </c>
      <c r="F92" s="8">
        <v>1.0900000000000001</v>
      </c>
      <c r="G92" s="8">
        <f t="shared" si="6"/>
        <v>158.05000000000001</v>
      </c>
    </row>
    <row r="93" spans="1:7" x14ac:dyDescent="0.2">
      <c r="A93" s="7">
        <v>43253</v>
      </c>
      <c r="B93" s="3" t="s">
        <v>32</v>
      </c>
      <c r="C93" s="3" t="s">
        <v>26</v>
      </c>
      <c r="D93" s="3" t="s">
        <v>21</v>
      </c>
      <c r="E93" s="3">
        <v>176</v>
      </c>
      <c r="F93" s="8">
        <v>1.02</v>
      </c>
      <c r="G93" s="8">
        <f t="shared" si="6"/>
        <v>179.52</v>
      </c>
    </row>
    <row r="94" spans="1:7" x14ac:dyDescent="0.2">
      <c r="A94" s="7">
        <v>43258</v>
      </c>
      <c r="B94" s="3" t="s">
        <v>31</v>
      </c>
      <c r="C94" s="3" t="s">
        <v>28</v>
      </c>
      <c r="D94" s="3" t="s">
        <v>9</v>
      </c>
      <c r="E94" s="3">
        <v>182</v>
      </c>
      <c r="F94" s="8">
        <v>1</v>
      </c>
      <c r="G94" s="8">
        <f t="shared" si="6"/>
        <v>182</v>
      </c>
    </row>
    <row r="95" spans="1:7" x14ac:dyDescent="0.2">
      <c r="A95" s="7">
        <v>43258</v>
      </c>
      <c r="B95" s="3" t="s">
        <v>31</v>
      </c>
      <c r="C95" s="3" t="s">
        <v>26</v>
      </c>
      <c r="D95" s="3" t="s">
        <v>14</v>
      </c>
      <c r="E95" s="3">
        <v>119</v>
      </c>
      <c r="F95" s="8">
        <v>1.63</v>
      </c>
      <c r="G95" s="8">
        <f t="shared" si="6"/>
        <v>193.97</v>
      </c>
    </row>
    <row r="96" spans="1:7" x14ac:dyDescent="0.2">
      <c r="A96" s="7">
        <v>43260</v>
      </c>
      <c r="B96" s="3" t="s">
        <v>32</v>
      </c>
      <c r="C96" s="3" t="s">
        <v>29</v>
      </c>
      <c r="D96" s="3" t="s">
        <v>11</v>
      </c>
      <c r="E96" s="3">
        <v>113</v>
      </c>
      <c r="F96" s="8">
        <v>1.97</v>
      </c>
      <c r="G96" s="8">
        <f t="shared" si="6"/>
        <v>222.60999999999999</v>
      </c>
    </row>
    <row r="97" spans="1:7" x14ac:dyDescent="0.2">
      <c r="A97" s="7">
        <v>43264</v>
      </c>
      <c r="B97" s="3" t="s">
        <v>34</v>
      </c>
      <c r="C97" s="3" t="s">
        <v>28</v>
      </c>
      <c r="D97" s="3" t="s">
        <v>9</v>
      </c>
      <c r="E97" s="3">
        <v>151</v>
      </c>
      <c r="F97" s="8">
        <v>1</v>
      </c>
      <c r="G97" s="8">
        <f t="shared" si="6"/>
        <v>151</v>
      </c>
    </row>
    <row r="98" spans="1:7" x14ac:dyDescent="0.2">
      <c r="A98" s="7">
        <v>43264</v>
      </c>
      <c r="B98" s="3" t="s">
        <v>32</v>
      </c>
      <c r="C98" s="3" t="s">
        <v>28</v>
      </c>
      <c r="D98" s="3" t="s">
        <v>22</v>
      </c>
      <c r="E98" s="3">
        <v>108</v>
      </c>
      <c r="F98" s="8">
        <v>1.6</v>
      </c>
      <c r="G98" s="8">
        <f t="shared" si="6"/>
        <v>172.8</v>
      </c>
    </row>
    <row r="99" spans="1:7" x14ac:dyDescent="0.2">
      <c r="A99" s="7">
        <v>43270</v>
      </c>
      <c r="B99" s="3" t="s">
        <v>33</v>
      </c>
      <c r="C99" s="3" t="s">
        <v>28</v>
      </c>
      <c r="D99" s="3" t="s">
        <v>19</v>
      </c>
      <c r="E99" s="3">
        <v>106</v>
      </c>
      <c r="F99" s="8">
        <v>1.75</v>
      </c>
      <c r="G99" s="8">
        <f t="shared" ref="G99:G102" si="7">E99*F99</f>
        <v>185.5</v>
      </c>
    </row>
    <row r="100" spans="1:7" x14ac:dyDescent="0.2">
      <c r="A100" s="7">
        <v>43274</v>
      </c>
      <c r="B100" s="3" t="s">
        <v>32</v>
      </c>
      <c r="C100" s="3" t="s">
        <v>25</v>
      </c>
      <c r="D100" s="3" t="s">
        <v>20</v>
      </c>
      <c r="E100" s="3">
        <v>105</v>
      </c>
      <c r="F100" s="8">
        <v>1.64</v>
      </c>
      <c r="G100" s="8">
        <f t="shared" si="7"/>
        <v>172.2</v>
      </c>
    </row>
    <row r="101" spans="1:7" x14ac:dyDescent="0.2">
      <c r="A101" s="7">
        <v>43276</v>
      </c>
      <c r="B101" s="3" t="s">
        <v>31</v>
      </c>
      <c r="C101" s="3" t="s">
        <v>30</v>
      </c>
      <c r="D101" s="3" t="s">
        <v>20</v>
      </c>
      <c r="E101" s="3">
        <v>165</v>
      </c>
      <c r="F101" s="8">
        <v>1.64</v>
      </c>
      <c r="G101" s="8">
        <f t="shared" si="7"/>
        <v>270.59999999999997</v>
      </c>
    </row>
    <row r="102" spans="1:7" x14ac:dyDescent="0.2">
      <c r="A102" s="7">
        <v>43281</v>
      </c>
      <c r="B102" s="3" t="s">
        <v>33</v>
      </c>
      <c r="C102" s="3" t="s">
        <v>28</v>
      </c>
      <c r="D102" s="3" t="s">
        <v>10</v>
      </c>
      <c r="E102" s="3">
        <v>175</v>
      </c>
      <c r="F102" s="8">
        <v>1.29</v>
      </c>
      <c r="G102" s="8">
        <f t="shared" si="7"/>
        <v>225.75</v>
      </c>
    </row>
  </sheetData>
  <sortState xmlns:xlrd2="http://schemas.microsoft.com/office/spreadsheetml/2017/richdata2" ref="A3:G102">
    <sortCondition ref="G3:G102"/>
  </sortState>
  <mergeCells count="15">
    <mergeCell ref="A1:G1"/>
    <mergeCell ref="I2:J2"/>
    <mergeCell ref="I1:J1"/>
    <mergeCell ref="AL1:AN1"/>
    <mergeCell ref="H11:H12"/>
    <mergeCell ref="I11:J13"/>
    <mergeCell ref="R1:T1"/>
    <mergeCell ref="AD1:AJ1"/>
    <mergeCell ref="M1:N1"/>
    <mergeCell ref="M14:O15"/>
    <mergeCell ref="AJ11:AM13"/>
    <mergeCell ref="I14:K14"/>
    <mergeCell ref="I24:J26"/>
    <mergeCell ref="R26:T28"/>
    <mergeCell ref="X15:AA19"/>
  </mergeCells>
  <phoneticPr fontId="2"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Fresh Food Produce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Kyla Whitehair</dc:creator>
  <cp:lastModifiedBy>Colton Gearhart</cp:lastModifiedBy>
  <dcterms:created xsi:type="dcterms:W3CDTF">2017-09-27T14:40:49Z</dcterms:created>
  <dcterms:modified xsi:type="dcterms:W3CDTF">2023-04-14T12:11:25Z</dcterms:modified>
</cp:coreProperties>
</file>