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defaultThemeVersion="166925"/>
  <mc:AlternateContent xmlns:mc="http://schemas.openxmlformats.org/markup-compatibility/2006">
    <mc:Choice Requires="x15">
      <x15ac:absPath xmlns:x15ac="http://schemas.microsoft.com/office/spreadsheetml/2010/11/ac" url="/Users/coltongearhart/Documents/Ball State/MATH 125/Modules/8 - Statistics/Data Analysis Project/"/>
    </mc:Choice>
  </mc:AlternateContent>
  <xr:revisionPtr revIDLastSave="0" documentId="13_ncr:1_{82BD65C1-5925-AC44-A6E3-D9BF9E9D9E43}" xr6:coauthVersionLast="47" xr6:coauthVersionMax="47" xr10:uidLastSave="{00000000-0000-0000-0000-000000000000}"/>
  <bookViews>
    <workbookView xWindow="5500" yWindow="500" windowWidth="25600" windowHeight="14260" activeTab="1" xr2:uid="{00000000-000D-0000-FFFF-FFFF00000000}"/>
  </bookViews>
  <sheets>
    <sheet name="Completion Rate by State" sheetId="1" r:id="rId1"/>
    <sheet name="Pupil-Teacher Ratio" sheetId="8" r:id="rId2"/>
    <sheet name="Average Teacher's Salary" sheetId="2" r:id="rId3"/>
    <sheet name="Avg Teacher's Salary by Region" sheetId="5" r:id="rId4"/>
    <sheet name="Data by Region" sheetId="6" r:id="rId5"/>
  </sheets>
  <definedNames>
    <definedName name="_xlnm._FilterDatabase" localSheetId="2" hidden="1">'Average Teacher''s Salary'!$A$2:$B$2</definedName>
    <definedName name="_xlnm._FilterDatabase" localSheetId="0" hidden="1">'Completion Rate by State'!$A$2:$B$2</definedName>
    <definedName name="_xlnm._FilterDatabase" localSheetId="1" hidden="1">'Pupil-Teacher Ratio'!$A$2:$B$2</definedName>
    <definedName name="_xlchart.v1.0" hidden="1">'Completion Rate by State'!$B$3:$B$52</definedName>
    <definedName name="_xlchart.v1.1" hidden="1">'Pupil-Teacher Ratio'!$B$3:$B$52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8" l="1"/>
  <c r="E18" i="8"/>
  <c r="E19" i="8"/>
  <c r="E20" i="8"/>
  <c r="E21" i="8"/>
  <c r="E22" i="8"/>
  <c r="D19" i="8"/>
  <c r="D20" i="8" s="1"/>
  <c r="E17" i="8"/>
  <c r="D18" i="8"/>
  <c r="F18" i="8" s="1"/>
  <c r="F20" i="8" l="1"/>
  <c r="D21" i="8"/>
  <c r="F19" i="8"/>
  <c r="E18" i="1"/>
  <c r="E19" i="1"/>
  <c r="E20" i="1"/>
  <c r="E21" i="1"/>
  <c r="E22" i="1"/>
  <c r="D19" i="1"/>
  <c r="D20" i="1" s="1"/>
  <c r="D18" i="1"/>
  <c r="F18" i="1"/>
  <c r="E17" i="1"/>
  <c r="F19" i="1"/>
  <c r="F17" i="1"/>
  <c r="E5" i="8"/>
  <c r="E11" i="8"/>
  <c r="E9" i="8"/>
  <c r="E8" i="8"/>
  <c r="E7" i="8"/>
  <c r="E6" i="8"/>
  <c r="E7" i="2"/>
  <c r="E7" i="1"/>
  <c r="E11" i="2"/>
  <c r="E9" i="2"/>
  <c r="E8" i="2"/>
  <c r="E10" i="2" s="1"/>
  <c r="E6" i="2"/>
  <c r="E5" i="2"/>
  <c r="E11" i="1"/>
  <c r="E9" i="1"/>
  <c r="E8" i="1"/>
  <c r="E10" i="1" s="1"/>
  <c r="E6" i="1"/>
  <c r="E5" i="1"/>
  <c r="D22" i="8" l="1"/>
  <c r="F22" i="8" s="1"/>
  <c r="F21" i="8"/>
  <c r="E10" i="8"/>
  <c r="F20" i="1"/>
  <c r="D21" i="1"/>
  <c r="F21" i="1" l="1"/>
  <c r="D22" i="1"/>
  <c r="F22" i="1" s="1"/>
</calcChain>
</file>

<file path=xl/sharedStrings.xml><?xml version="1.0" encoding="utf-8"?>
<sst xmlns="http://schemas.openxmlformats.org/spreadsheetml/2006/main" count="248" uniqueCount="100">
  <si>
    <t>Factors that Affect High School Completion Rates for 2013-2014</t>
  </si>
  <si>
    <t>States</t>
  </si>
  <si>
    <t>Completion Rate</t>
  </si>
  <si>
    <t>Alabama</t>
  </si>
  <si>
    <t>PART 1 - Question 1</t>
  </si>
  <si>
    <t>PART 1 - Question 2</t>
  </si>
  <si>
    <t>Alaska</t>
  </si>
  <si>
    <t>Arizona</t>
  </si>
  <si>
    <t>Arkansas</t>
  </si>
  <si>
    <t>California</t>
  </si>
  <si>
    <t>Colorado</t>
  </si>
  <si>
    <t>Connecticut</t>
  </si>
  <si>
    <t>Delaware</t>
  </si>
  <si>
    <t>Florida</t>
  </si>
  <si>
    <t>Georgia</t>
  </si>
  <si>
    <t>Hawaii</t>
  </si>
  <si>
    <t>Idaho</t>
  </si>
  <si>
    <t>PART 1 - Question 3</t>
  </si>
  <si>
    <t>Illinois</t>
  </si>
  <si>
    <t>Frequency</t>
  </si>
  <si>
    <t>PART 1 - Question 5</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</si>
  <si>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</si>
  <si>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</si>
  <si>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</si>
  <si>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</si>
  <si>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</si>
  <si>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</si>
  <si>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</si>
  <si>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</si>
  <si>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</si>
  <si>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</si>
  <si>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</si>
  <si>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</si>
  <si>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</si>
  <si>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</si>
  <si>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</si>
  <si>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</si>
  <si>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</si>
  <si>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</si>
  <si>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</si>
  <si>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</si>
  <si>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</si>
  <si>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</si>
  <si>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</si>
  <si>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</si>
  <si>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</si>
  <si>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</si>
  <si>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</si>
  <si>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</si>
  <si>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</si>
  <si>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</si>
  <si>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</si>
  <si>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</si>
  <si>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</si>
  <si>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</si>
  <si>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</si>
  <si>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</si>
  <si>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</si>
  <si>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t xml:space="preserve">Data Source: </t>
    </r>
    <r>
      <rPr>
        <b/>
        <sz val="11"/>
        <color theme="1"/>
        <rFont val="Calibri"/>
        <family val="2"/>
        <scheme val="minor"/>
      </rPr>
      <t>https://nces.ed.gov/ccd/tables/ACGR_RE_and_characteristics_2013-14.asp</t>
    </r>
  </si>
  <si>
    <t>Average Teacher's Salary ($)</t>
  </si>
  <si>
    <t>PART 2 - Question 1</t>
  </si>
  <si>
    <t>PART 2 - Question 2</t>
  </si>
  <si>
    <t>Pupil/Teacher Ratio</t>
  </si>
  <si>
    <t>PART 3 - Question 1</t>
  </si>
  <si>
    <t>PART 4 - Question 2</t>
  </si>
  <si>
    <t>PART 4 - Question 4</t>
  </si>
  <si>
    <t>West</t>
  </si>
  <si>
    <t>Midwest</t>
  </si>
  <si>
    <t>Southwest</t>
  </si>
  <si>
    <t>Southeast</t>
  </si>
  <si>
    <t>Northeast</t>
  </si>
  <si>
    <t>PART 5 - Question 2</t>
  </si>
  <si>
    <t>2013-14</t>
  </si>
  <si>
    <t>2018-19</t>
  </si>
  <si>
    <t>Average Completion Rate by Region 2013-14</t>
  </si>
  <si>
    <t>Average Teacher's Salary by Region 2013-14</t>
  </si>
  <si>
    <t>Average Pupil/Teacher Ratio by Region 2013-14</t>
  </si>
  <si>
    <t>MEAN</t>
  </si>
  <si>
    <t>MEDIAN</t>
  </si>
  <si>
    <t>MODE</t>
  </si>
  <si>
    <t>MAX</t>
  </si>
  <si>
    <t>MIN</t>
  </si>
  <si>
    <t>RANGE</t>
  </si>
  <si>
    <t>ST. DEVIATION</t>
  </si>
  <si>
    <t>Average Teacher's Salary</t>
  </si>
  <si>
    <t>PART 1 - Question 4 (Insert graph below)</t>
  </si>
  <si>
    <t>** No mode</t>
  </si>
  <si>
    <t>PART 2 - Question 3</t>
  </si>
  <si>
    <t>PART 2 - Question 4 (Insert graph below)</t>
  </si>
  <si>
    <t>PART 2 - Question 5</t>
  </si>
  <si>
    <t>PART 3 - Question 3 (Insert 2 graphs below)</t>
  </si>
  <si>
    <t>PART 3 - Question 2</t>
  </si>
  <si>
    <t>PART 3 - Question 4</t>
  </si>
  <si>
    <t xml:space="preserve">Average Teacher's Salary by Region </t>
  </si>
  <si>
    <t>Year</t>
  </si>
  <si>
    <t>PART 4 - Question 1 (Insert 2 graphs below)</t>
  </si>
  <si>
    <t>PART 4 - Question 3 (Insert 2 graphs below)</t>
  </si>
  <si>
    <t>PART 5 - Question 1 (Insert 3 graphs below)</t>
  </si>
  <si>
    <t>Lower</t>
  </si>
  <si>
    <t>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</si>
</sst>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4" tint="-0.249977111117893"/>
      <name val="Franklin Gothic Book"/>
      <family val="2"/>
    </font>
    <font>
      <b/>
      <sz val="12"/>
      <color theme="1"/>
      <name val="Franklin Gothic Book"/>
      <family val="2"/>
    </font>
    <font>
      <b/>
      <u/>
      <sz val="11"/>
      <color theme="1"/>
      <name val="Calibri"/>
      <family val="2"/>
      <scheme val="minor"/>
    </font>
    <font>
      <b/>
      <i/>
      <sz val="11"/>
      <color theme="1"/>
      <name val="Calibri"/>
      <family val="2"/>
      <scheme val="minor"/>
    </font>
    <font>
      <sz val="11"/>
      <color theme="1"/>
      <name val="Calibri"/>
      <family val="2"/>
    </font>
    <font>
      <b/>
      <sz val="11"/>
      <color theme="1"/>
      <name val="Calibri"/>
      <family val="2"/>
    </font>
  </fonts>
  <fills count="9">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3" fontId="0" fillId="0" borderId="0" xfId="0" applyNumberFormat="1"/>
    <xf numFmtId="0" fontId="3" fillId="2" borderId="0" xfId="0" applyFont="1" applyFill="1" applyAlignment="1">
      <alignment horizontal="left" vertical="center"/>
    </xf>
    <xf numFmtId="49" fontId="4" fillId="0" borderId="0" xfId="0" applyNumberFormat="1" applyFont="1" applyAlignment="1">
      <alignment horizontal="right" vertical="center"/>
    </xf>
    <xf numFmtId="0" fontId="4" fillId="0" borderId="0" xfId="0" applyFont="1" applyAlignment="1">
      <alignment horizontal="left" vertical="center"/>
    </xf>
    <xf numFmtId="0" fontId="4" fillId="0" borderId="0" xfId="0" applyFont="1" applyAlignment="1">
      <alignment vertical="center"/>
    </xf>
    <xf numFmtId="0" fontId="0" fillId="2" borderId="0" xfId="0" applyFill="1"/>
    <xf numFmtId="0" fontId="5" fillId="0" borderId="0" xfId="0" applyFont="1"/>
    <xf numFmtId="0" fontId="3" fillId="2" borderId="0" xfId="0" applyFont="1" applyFill="1" applyAlignment="1">
      <alignment vertical="center"/>
    </xf>
    <xf numFmtId="0" fontId="2" fillId="0" borderId="1" xfId="0" applyFont="1" applyBorder="1" applyAlignment="1">
      <alignment horizontal="center"/>
    </xf>
    <xf numFmtId="0" fontId="2" fillId="0" borderId="1" xfId="0" applyFont="1" applyBorder="1"/>
    <xf numFmtId="164" fontId="0" fillId="0" borderId="1" xfId="1" applyNumberFormat="1" applyFont="1" applyBorder="1"/>
    <xf numFmtId="9" fontId="0" fillId="0" borderId="1" xfId="2" applyFont="1" applyBorder="1" applyAlignment="1">
      <alignment horizontal="center"/>
    </xf>
    <xf numFmtId="0" fontId="0" fillId="0" borderId="1" xfId="0" applyBorder="1" applyAlignment="1">
      <alignment horizontal="center"/>
    </xf>
    <xf numFmtId="0" fontId="6" fillId="0" borderId="0" xfId="0" applyFont="1"/>
    <xf numFmtId="0" fontId="2" fillId="0" borderId="0" xfId="0" applyFont="1" applyAlignment="1">
      <alignment vertical="center"/>
    </xf>
    <xf numFmtId="0" fontId="8" fillId="4" borderId="1" xfId="0" applyFont="1" applyFill="1" applyBorder="1" applyAlignment="1">
      <alignment horizontal="right" vertical="center"/>
    </xf>
    <xf numFmtId="44" fontId="7" fillId="3" borderId="1" xfId="1" applyFont="1" applyFill="1" applyBorder="1"/>
    <xf numFmtId="0" fontId="0" fillId="0" borderId="0" xfId="0" applyAlignment="1">
      <alignment wrapText="1"/>
    </xf>
    <xf numFmtId="165" fontId="7" fillId="3" borderId="1" xfId="0" applyNumberFormat="1" applyFont="1" applyFill="1" applyBorder="1"/>
    <xf numFmtId="165" fontId="7" fillId="3" borderId="1" xfId="1" applyNumberFormat="1" applyFont="1" applyFill="1" applyBorder="1"/>
    <xf numFmtId="0" fontId="8" fillId="6" borderId="1" xfId="0" applyFont="1" applyFill="1" applyBorder="1" applyAlignment="1">
      <alignment horizontal="center" vertical="center"/>
    </xf>
    <xf numFmtId="0" fontId="8" fillId="7" borderId="1" xfId="0" quotePrefix="1" applyFont="1" applyFill="1" applyBorder="1" applyAlignment="1">
      <alignment horizontal="center" vertical="center"/>
    </xf>
    <xf numFmtId="0" fontId="7" fillId="8" borderId="1" xfId="0" applyFont="1" applyFill="1" applyBorder="1" applyAlignment="1">
      <alignment horizontal="center"/>
    </xf>
    <xf numFmtId="0" fontId="2" fillId="0" borderId="0" xfId="0" applyFont="1" applyAlignment="1">
      <alignment horizontal="center" vertical="center" wrapText="1"/>
    </xf>
    <xf numFmtId="0" fontId="3" fillId="2" borderId="0" xfId="0" applyFont="1" applyFill="1" applyAlignment="1">
      <alignment horizontal="left" vertical="center"/>
    </xf>
    <xf numFmtId="0" fontId="8" fillId="5" borderId="1"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E383D8"/>
      <color rgb="FFEBE0EC"/>
      <color rgb="FFE0B8D7"/>
      <color rgb="FFEA7C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Teacher''s Salary'!$B$2</c:f>
              <c:strCache>
                <c:ptCount val="1"/>
                <c:pt idx="0">
                  <c:v>Average Teacher's Salary ($)</c:v>
                </c:pt>
              </c:strCache>
            </c:strRef>
          </c:tx>
          <c:spPr>
            <a:solidFill>
              <a:schemeClr val="accent1"/>
            </a:solidFill>
            <a:ln>
              <a:noFill/>
            </a:ln>
            <a:effectLst/>
          </c:spPr>
          <c:invertIfNegative val="0"/>
          <c:cat>
            <c:strRef>
              <c:f>'Average Teacher''s Salary'!$A$3:$A$52</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'Average Teacher''s Salary'!$B$3:$B$52</c:f>
              <c:numCache>
                <c:formatCode>#,##0</c:formatCode>
                <c:ptCount val="50"/>
                <c:pt idx="0">
                  <c:v>49375</c:v>
                </c:pt>
                <c:pt idx="1">
                  <c:v>65891</c:v>
                </c:pt>
                <c:pt idx="2">
                  <c:v>45335</c:v>
                </c:pt>
                <c:pt idx="3">
                  <c:v>48493</c:v>
                </c:pt>
                <c:pt idx="4">
                  <c:v>71396</c:v>
                </c:pt>
                <c:pt idx="5">
                  <c:v>49615</c:v>
                </c:pt>
                <c:pt idx="6">
                  <c:v>70583</c:v>
                </c:pt>
                <c:pt idx="7">
                  <c:v>59305</c:v>
                </c:pt>
                <c:pt idx="8">
                  <c:v>47780</c:v>
                </c:pt>
                <c:pt idx="9">
                  <c:v>53560</c:v>
                </c:pt>
                <c:pt idx="10">
                  <c:v>56291</c:v>
                </c:pt>
                <c:pt idx="11">
                  <c:v>44465</c:v>
                </c:pt>
                <c:pt idx="12">
                  <c:v>60124</c:v>
                </c:pt>
                <c:pt idx="13">
                  <c:v>50289</c:v>
                </c:pt>
                <c:pt idx="14">
                  <c:v>51744</c:v>
                </c:pt>
                <c:pt idx="15">
                  <c:v>48221</c:v>
                </c:pt>
                <c:pt idx="16">
                  <c:v>50949</c:v>
                </c:pt>
                <c:pt idx="17">
                  <c:v>49067</c:v>
                </c:pt>
                <c:pt idx="18">
                  <c:v>48702</c:v>
                </c:pt>
                <c:pt idx="19">
                  <c:v>65363</c:v>
                </c:pt>
                <c:pt idx="20">
                  <c:v>73195</c:v>
                </c:pt>
                <c:pt idx="21">
                  <c:v>62166</c:v>
                </c:pt>
                <c:pt idx="22">
                  <c:v>54752</c:v>
                </c:pt>
                <c:pt idx="23">
                  <c:v>42187</c:v>
                </c:pt>
                <c:pt idx="24">
                  <c:v>46750</c:v>
                </c:pt>
                <c:pt idx="25">
                  <c:v>49893</c:v>
                </c:pt>
                <c:pt idx="26">
                  <c:v>49662</c:v>
                </c:pt>
                <c:pt idx="27">
                  <c:v>55813</c:v>
                </c:pt>
                <c:pt idx="28">
                  <c:v>57057</c:v>
                </c:pt>
                <c:pt idx="29">
                  <c:v>70043</c:v>
                </c:pt>
                <c:pt idx="30">
                  <c:v>46426</c:v>
                </c:pt>
                <c:pt idx="31">
                  <c:v>76409</c:v>
                </c:pt>
                <c:pt idx="32">
                  <c:v>44990</c:v>
                </c:pt>
                <c:pt idx="33">
                  <c:v>48666</c:v>
                </c:pt>
                <c:pt idx="34">
                  <c:v>54858</c:v>
                </c:pt>
                <c:pt idx="35">
                  <c:v>45529</c:v>
                </c:pt>
                <c:pt idx="36">
                  <c:v>59333</c:v>
                </c:pt>
                <c:pt idx="37">
                  <c:v>63701</c:v>
                </c:pt>
                <c:pt idx="38">
                  <c:v>64696</c:v>
                </c:pt>
                <c:pt idx="39">
                  <c:v>47198</c:v>
                </c:pt>
                <c:pt idx="40">
                  <c:v>40259</c:v>
                </c:pt>
                <c:pt idx="41">
                  <c:v>47742</c:v>
                </c:pt>
                <c:pt idx="42">
                  <c:v>50213</c:v>
                </c:pt>
                <c:pt idx="43">
                  <c:v>45654</c:v>
                </c:pt>
                <c:pt idx="44">
                  <c:v>55958</c:v>
                </c:pt>
                <c:pt idx="45">
                  <c:v>49826</c:v>
                </c:pt>
                <c:pt idx="46">
                  <c:v>53512</c:v>
                </c:pt>
                <c:pt idx="47">
                  <c:v>45887</c:v>
                </c:pt>
                <c:pt idx="48">
                  <c:v>54648</c:v>
                </c:pt>
                <c:pt idx="49">
                  <c:v>57318</c:v>
                </c:pt>
              </c:numCache>
            </c:numRef>
          </c:val>
          <c:extLst>
            <c:ext xmlns:c16="http://schemas.microsoft.com/office/drawing/2014/chart" uri="{C3380CC4-5D6E-409C-BE32-E72D297353CC}">
              <c16:uniqueId val="{00000000-AB9A-FD43-8524-4BEDDD529DED}"/>
            </c:ext>
          </c:extLst>
        </c:ser>
        <c:dLbls>
          <c:showLegendKey val="0"/>
          <c:showVal val="0"/>
          <c:showCatName val="0"/>
          <c:showSerName val="0"/>
          <c:showPercent val="0"/>
          <c:showBubbleSize val="0"/>
        </c:dLbls>
        <c:gapWidth val="219"/>
        <c:overlap val="-27"/>
        <c:axId val="1823156272"/>
        <c:axId val="1785711248"/>
      </c:barChart>
      <c:catAx>
        <c:axId val="18231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11248"/>
        <c:crosses val="autoZero"/>
        <c:auto val="1"/>
        <c:lblAlgn val="ctr"/>
        <c:lblOffset val="100"/>
        <c:noMultiLvlLbl val="0"/>
      </c:catAx>
      <c:valAx>
        <c:axId val="178571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'Average Teacher''s Salary'!$B$2</c:f>
              <c:strCache>
                <c:ptCount val="1"/>
                <c:pt idx="0">
                  <c:v>Average Teacher's Salary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C4-5F4F-AEC1-3BE4014797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C4-5F4F-AEC1-3BE4014797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C4-5F4F-AEC1-3BE4014797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C4-5F4F-AEC1-3BE4014797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C4-5F4F-AEC1-3BE4014797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4C4-5F4F-AEC1-3BE4014797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4C4-5F4F-AEC1-3BE4014797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4C4-5F4F-AEC1-3BE4014797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4C4-5F4F-AEC1-3BE4014797C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4C4-5F4F-AEC1-3BE4014797C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4C4-5F4F-AEC1-3BE4014797C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4C4-5F4F-AEC1-3BE4014797C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4C4-5F4F-AEC1-3BE4014797C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4C4-5F4F-AEC1-3BE4014797C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4C4-5F4F-AEC1-3BE4014797C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4C4-5F4F-AEC1-3BE4014797C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4C4-5F4F-AEC1-3BE4014797C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4C4-5F4F-AEC1-3BE4014797C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4C4-5F4F-AEC1-3BE4014797C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4C4-5F4F-AEC1-3BE4014797C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4C4-5F4F-AEC1-3BE4014797C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4C4-5F4F-AEC1-3BE4014797C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4C4-5F4F-AEC1-3BE4014797C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4C4-5F4F-AEC1-3BE4014797C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4C4-5F4F-AEC1-3BE4014797C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4C4-5F4F-AEC1-3BE4014797C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4C4-5F4F-AEC1-3BE4014797C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4C4-5F4F-AEC1-3BE4014797C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4C4-5F4F-AEC1-3BE4014797C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4C4-5F4F-AEC1-3BE4014797C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4C4-5F4F-AEC1-3BE4014797C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4C4-5F4F-AEC1-3BE4014797C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4C4-5F4F-AEC1-3BE4014797C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4C4-5F4F-AEC1-3BE4014797C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4C4-5F4F-AEC1-3BE4014797C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4C4-5F4F-AEC1-3BE4014797C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4C4-5F4F-AEC1-3BE4014797C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4C4-5F4F-AEC1-3BE4014797C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4C4-5F4F-AEC1-3BE4014797C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4C4-5F4F-AEC1-3BE4014797C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4C4-5F4F-AEC1-3BE4014797C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4C4-5F4F-AEC1-3BE4014797C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4C4-5F4F-AEC1-3BE4014797C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4C4-5F4F-AEC1-3BE4014797C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4C4-5F4F-AEC1-3BE4014797C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4C4-5F4F-AEC1-3BE4014797C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4C4-5F4F-AEC1-3BE4014797C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34C4-5F4F-AEC1-3BE4014797C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34C4-5F4F-AEC1-3BE4014797C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34C4-5F4F-AEC1-3BE4014797C6}"/>
              </c:ext>
            </c:extLst>
          </c:dPt>
          <c:cat>
            <c:strRef>
              <c:f>'Average Teacher''s Salary'!$A$3:$A$52</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'Average Teacher''s Salary'!$B$3:$B$52</c:f>
              <c:numCache>
                <c:formatCode>#,##0</c:formatCode>
                <c:ptCount val="50"/>
                <c:pt idx="0">
                  <c:v>49375</c:v>
                </c:pt>
                <c:pt idx="1">
                  <c:v>65891</c:v>
                </c:pt>
                <c:pt idx="2">
                  <c:v>45335</c:v>
                </c:pt>
                <c:pt idx="3">
                  <c:v>48493</c:v>
                </c:pt>
                <c:pt idx="4">
                  <c:v>71396</c:v>
                </c:pt>
                <c:pt idx="5">
                  <c:v>49615</c:v>
                </c:pt>
                <c:pt idx="6">
                  <c:v>70583</c:v>
                </c:pt>
                <c:pt idx="7">
                  <c:v>59305</c:v>
                </c:pt>
                <c:pt idx="8">
                  <c:v>47780</c:v>
                </c:pt>
                <c:pt idx="9">
                  <c:v>53560</c:v>
                </c:pt>
                <c:pt idx="10">
                  <c:v>56291</c:v>
                </c:pt>
                <c:pt idx="11">
                  <c:v>44465</c:v>
                </c:pt>
                <c:pt idx="12">
                  <c:v>60124</c:v>
                </c:pt>
                <c:pt idx="13">
                  <c:v>50289</c:v>
                </c:pt>
                <c:pt idx="14">
                  <c:v>51744</c:v>
                </c:pt>
                <c:pt idx="15">
                  <c:v>48221</c:v>
                </c:pt>
                <c:pt idx="16">
                  <c:v>50949</c:v>
                </c:pt>
                <c:pt idx="17">
                  <c:v>49067</c:v>
                </c:pt>
                <c:pt idx="18">
                  <c:v>48702</c:v>
                </c:pt>
                <c:pt idx="19">
                  <c:v>65363</c:v>
                </c:pt>
                <c:pt idx="20">
                  <c:v>73195</c:v>
                </c:pt>
                <c:pt idx="21">
                  <c:v>62166</c:v>
                </c:pt>
                <c:pt idx="22">
                  <c:v>54752</c:v>
                </c:pt>
                <c:pt idx="23">
                  <c:v>42187</c:v>
                </c:pt>
                <c:pt idx="24">
                  <c:v>46750</c:v>
                </c:pt>
                <c:pt idx="25">
                  <c:v>49893</c:v>
                </c:pt>
                <c:pt idx="26">
                  <c:v>49662</c:v>
                </c:pt>
                <c:pt idx="27">
                  <c:v>55813</c:v>
                </c:pt>
                <c:pt idx="28">
                  <c:v>57057</c:v>
                </c:pt>
                <c:pt idx="29">
                  <c:v>70043</c:v>
                </c:pt>
                <c:pt idx="30">
                  <c:v>46426</c:v>
                </c:pt>
                <c:pt idx="31">
                  <c:v>76409</c:v>
                </c:pt>
                <c:pt idx="32">
                  <c:v>44990</c:v>
                </c:pt>
                <c:pt idx="33">
                  <c:v>48666</c:v>
                </c:pt>
                <c:pt idx="34">
                  <c:v>54858</c:v>
                </c:pt>
                <c:pt idx="35">
                  <c:v>45529</c:v>
                </c:pt>
                <c:pt idx="36">
                  <c:v>59333</c:v>
                </c:pt>
                <c:pt idx="37">
                  <c:v>63701</c:v>
                </c:pt>
                <c:pt idx="38">
                  <c:v>64696</c:v>
                </c:pt>
                <c:pt idx="39">
                  <c:v>47198</c:v>
                </c:pt>
                <c:pt idx="40">
                  <c:v>40259</c:v>
                </c:pt>
                <c:pt idx="41">
                  <c:v>47742</c:v>
                </c:pt>
                <c:pt idx="42">
                  <c:v>50213</c:v>
                </c:pt>
                <c:pt idx="43">
                  <c:v>45654</c:v>
                </c:pt>
                <c:pt idx="44">
                  <c:v>55958</c:v>
                </c:pt>
                <c:pt idx="45">
                  <c:v>49826</c:v>
                </c:pt>
                <c:pt idx="46">
                  <c:v>53512</c:v>
                </c:pt>
                <c:pt idx="47">
                  <c:v>45887</c:v>
                </c:pt>
                <c:pt idx="48">
                  <c:v>54648</c:v>
                </c:pt>
                <c:pt idx="49">
                  <c:v>57318</c:v>
                </c:pt>
              </c:numCache>
            </c:numRef>
          </c:val>
          <c:extLst>
            <c:ext xmlns:c16="http://schemas.microsoft.com/office/drawing/2014/chart" uri="{C3380CC4-5D6E-409C-BE32-E72D297353CC}">
              <c16:uniqueId val="{00000000-0B0B-414D-AA18-BCEB985CB64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Teacher's Salary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'Avg Teacher''s Salary by Region'!$A$2:$E$2</c:f>
              <c:strCache>
                <c:ptCount val="5"/>
                <c:pt idx="0">
                  <c:v>West</c:v>
                </c:pt>
                <c:pt idx="1">
                  <c:v>Midwest</c:v>
                </c:pt>
                <c:pt idx="2">
                  <c:v>Southwest</c:v>
                </c:pt>
                <c:pt idx="3">
                  <c:v>Southeast</c:v>
                </c:pt>
                <c:pt idx="4">
                  <c:v>Northeast</c:v>
                </c:pt>
              </c:strCache>
            </c:strRef>
          </c:cat>
          <c:val>
            <c:numRef>
              <c:f>'Avg Teacher''s Salary by Region'!$A$3:$E$3</c:f>
              <c:numCache>
                <c:formatCode>_("$"* #,##0_);_("$"* \(#,##0\);_("$"* "-"??_);_(@_)</c:formatCode>
                <c:ptCount val="5"/>
                <c:pt idx="0">
                  <c:v>55380.090909090912</c:v>
                </c:pt>
                <c:pt idx="1">
                  <c:v>50536.222222222219</c:v>
                </c:pt>
                <c:pt idx="2">
                  <c:v>46875.75</c:v>
                </c:pt>
                <c:pt idx="3">
                  <c:v>50123</c:v>
                </c:pt>
                <c:pt idx="4">
                  <c:v>64482.666666666664</c:v>
                </c:pt>
              </c:numCache>
            </c:numRef>
          </c:val>
          <c:extLst>
            <c:ext xmlns:c16="http://schemas.microsoft.com/office/drawing/2014/chart" uri="{C3380CC4-5D6E-409C-BE32-E72D297353CC}">
              <c16:uniqueId val="{00000000-4F2B-AE4F-8FDB-D974B2FBD593}"/>
            </c:ext>
          </c:extLst>
        </c:ser>
        <c:dLbls>
          <c:showLegendKey val="0"/>
          <c:showVal val="0"/>
          <c:showCatName val="0"/>
          <c:showSerName val="0"/>
          <c:showPercent val="0"/>
          <c:showBubbleSize val="0"/>
        </c:dLbls>
        <c:gapWidth val="219"/>
        <c:overlap val="-27"/>
        <c:axId val="1396367344"/>
        <c:axId val="1396330448"/>
      </c:barChart>
      <c:catAx>
        <c:axId val="139636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30448"/>
        <c:crosses val="autoZero"/>
        <c:auto val="1"/>
        <c:lblAlgn val="ctr"/>
        <c:lblOffset val="100"/>
        <c:noMultiLvlLbl val="0"/>
      </c:catAx>
      <c:valAx>
        <c:axId val="13963304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Teacher's</a:t>
            </a:r>
            <a:r>
              <a:rPr lang="en-US" baseline="0"/>
              <a:t> Salary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'Avg Teacher''s Salary by Region'!$A$12</c:f>
              <c:strCache>
                <c:ptCount val="1"/>
                <c:pt idx="0">
                  <c:v>2013-14</c:v>
                </c:pt>
              </c:strCache>
            </c:strRef>
          </c:tx>
          <c:spPr>
            <a:solidFill>
              <a:schemeClr val="accent1"/>
            </a:solidFill>
            <a:ln>
              <a:noFill/>
            </a:ln>
            <a:effectLst/>
          </c:spPr>
          <c:invertIfNegative val="0"/>
          <c:cat>
            <c:strRef>
              <c:f>'Avg Teacher''s Salary by Region'!$B$11:$F$11</c:f>
              <c:strCache>
                <c:ptCount val="5"/>
                <c:pt idx="0">
                  <c:v>West</c:v>
                </c:pt>
                <c:pt idx="1">
                  <c:v>Midwest</c:v>
                </c:pt>
                <c:pt idx="2">
                  <c:v>Southwest</c:v>
                </c:pt>
                <c:pt idx="3">
                  <c:v>Southeast</c:v>
                </c:pt>
                <c:pt idx="4">
                  <c:v>Northeast</c:v>
                </c:pt>
              </c:strCache>
            </c:strRef>
          </c:cat>
          <c:val>
            <c:numRef>
              <c:f>'Avg Teacher''s Salary by Region'!$B$12:$F$12</c:f>
              <c:numCache>
                <c:formatCode>_("$"* #,##0_);_("$"* \(#,##0\);_("$"* "-"??_);_(@_)</c:formatCode>
                <c:ptCount val="5"/>
                <c:pt idx="0">
                  <c:v>55380.090909090912</c:v>
                </c:pt>
                <c:pt idx="1">
                  <c:v>50536.222222222219</c:v>
                </c:pt>
                <c:pt idx="2">
                  <c:v>46875.75</c:v>
                </c:pt>
                <c:pt idx="3">
                  <c:v>50123</c:v>
                </c:pt>
                <c:pt idx="4">
                  <c:v>64482.666666666664</c:v>
                </c:pt>
              </c:numCache>
            </c:numRef>
          </c:val>
          <c:extLst>
            <c:ext xmlns:c16="http://schemas.microsoft.com/office/drawing/2014/chart" uri="{C3380CC4-5D6E-409C-BE32-E72D297353CC}">
              <c16:uniqueId val="{00000000-57E0-F64C-A9D4-D6EDF9D74134}"/>
            </c:ext>
          </c:extLst>
        </c:ser>
        <c:ser>
          <c:idx val="1"/>
          <c:order val="1"/>
          <c:tx>
            <c:strRef>
              <c:f>'Avg Teacher''s Salary by Region'!$A$13</c:f>
              <c:strCache>
                <c:ptCount val="1"/>
                <c:pt idx="0">
                  <c:v>2018-19</c:v>
                </c:pt>
              </c:strCache>
            </c:strRef>
          </c:tx>
          <c:spPr>
            <a:solidFill>
              <a:schemeClr val="accent2"/>
            </a:solidFill>
            <a:ln>
              <a:noFill/>
            </a:ln>
            <a:effectLst/>
          </c:spPr>
          <c:invertIfNegative val="0"/>
          <c:cat>
            <c:strRef>
              <c:f>'Avg Teacher''s Salary by Region'!$B$11:$F$11</c:f>
              <c:strCache>
                <c:ptCount val="5"/>
                <c:pt idx="0">
                  <c:v>West</c:v>
                </c:pt>
                <c:pt idx="1">
                  <c:v>Midwest</c:v>
                </c:pt>
                <c:pt idx="2">
                  <c:v>Southwest</c:v>
                </c:pt>
                <c:pt idx="3">
                  <c:v>Southeast</c:v>
                </c:pt>
                <c:pt idx="4">
                  <c:v>Northeast</c:v>
                </c:pt>
              </c:strCache>
            </c:strRef>
          </c:cat>
          <c:val>
            <c:numRef>
              <c:f>'Avg Teacher''s Salary by Region'!$B$13:$F$13</c:f>
              <c:numCache>
                <c:formatCode>_("$"* #,##0_);_("$"* \(#,##0\);_("$"* "-"??_);_(@_)</c:formatCode>
                <c:ptCount val="5"/>
                <c:pt idx="0">
                  <c:v>60999.818181818184</c:v>
                </c:pt>
                <c:pt idx="1">
                  <c:v>54530.888888888891</c:v>
                </c:pt>
                <c:pt idx="2">
                  <c:v>51071.25</c:v>
                </c:pt>
                <c:pt idx="3">
                  <c:v>53653.357142857145</c:v>
                </c:pt>
                <c:pt idx="4">
                  <c:v>69326.222222222219</c:v>
                </c:pt>
              </c:numCache>
            </c:numRef>
          </c:val>
          <c:extLst>
            <c:ext xmlns:c16="http://schemas.microsoft.com/office/drawing/2014/chart" uri="{C3380CC4-5D6E-409C-BE32-E72D297353CC}">
              <c16:uniqueId val="{00000001-57E0-F64C-A9D4-D6EDF9D74134}"/>
            </c:ext>
          </c:extLst>
        </c:ser>
        <c:dLbls>
          <c:showLegendKey val="0"/>
          <c:showVal val="0"/>
          <c:showCatName val="0"/>
          <c:showSerName val="0"/>
          <c:showPercent val="0"/>
          <c:showBubbleSize val="0"/>
        </c:dLbls>
        <c:gapWidth val="219"/>
        <c:overlap val="-27"/>
        <c:axId val="1391254176"/>
        <c:axId val="1396662272"/>
      </c:barChart>
      <c:catAx>
        <c:axId val="13912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62272"/>
        <c:crosses val="autoZero"/>
        <c:auto val="1"/>
        <c:lblAlgn val="ctr"/>
        <c:lblOffset val="100"/>
        <c:noMultiLvlLbl val="0"/>
      </c:catAx>
      <c:valAx>
        <c:axId val="13966622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5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Average Teacher's Salary by Region</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'Avg Teacher''s Salary by Region'!$B$11</c:f>
              <c:strCache>
                <c:ptCount val="1"/>
                <c:pt idx="0">
                  <c:v>West</c:v>
                </c:pt>
              </c:strCache>
            </c:strRef>
          </c:tx>
          <c:spPr>
            <a:solidFill>
              <a:schemeClr val="accent1"/>
            </a:solidFill>
            <a:ln>
              <a:noFill/>
            </a:ln>
            <a:effectLst/>
          </c:spPr>
          <c:invertIfNegative val="0"/>
          <c:cat>
            <c:strRef>
              <c:f>'Avg Teacher''s Salary by Region'!$A$12:$A$13</c:f>
              <c:strCache>
                <c:ptCount val="2"/>
                <c:pt idx="0">
                  <c:v>2013-14</c:v>
                </c:pt>
                <c:pt idx="1">
                  <c:v>2018-19</c:v>
                </c:pt>
              </c:strCache>
            </c:strRef>
          </c:cat>
          <c:val>
            <c:numRef>
              <c:f>'Avg Teacher''s Salary by Region'!$B$12:$B$13</c:f>
              <c:numCache>
                <c:formatCode>_("$"* #,##0_);_("$"* \(#,##0\);_("$"* "-"??_);_(@_)</c:formatCode>
                <c:ptCount val="2"/>
                <c:pt idx="0">
                  <c:v>55380.090909090912</c:v>
                </c:pt>
                <c:pt idx="1">
                  <c:v>60999.818181818184</c:v>
                </c:pt>
              </c:numCache>
            </c:numRef>
          </c:val>
          <c:extLst>
            <c:ext xmlns:c16="http://schemas.microsoft.com/office/drawing/2014/chart" uri="{C3380CC4-5D6E-409C-BE32-E72D297353CC}">
              <c16:uniqueId val="{00000000-DA16-0A42-B599-551F2CB7AFC8}"/>
            </c:ext>
          </c:extLst>
        </c:ser>
        <c:ser>
          <c:idx val="1"/>
          <c:order val="1"/>
          <c:tx>
            <c:strRef>
              <c:f>'Avg Teacher''s Salary by Region'!$C$11</c:f>
              <c:strCache>
                <c:ptCount val="1"/>
                <c:pt idx="0">
                  <c:v>Midwest</c:v>
                </c:pt>
              </c:strCache>
            </c:strRef>
          </c:tx>
          <c:spPr>
            <a:solidFill>
              <a:schemeClr val="accent2"/>
            </a:solidFill>
            <a:ln>
              <a:noFill/>
            </a:ln>
            <a:effectLst/>
          </c:spPr>
          <c:invertIfNegative val="0"/>
          <c:cat>
            <c:strRef>
              <c:f>'Avg Teacher''s Salary by Region'!$A$12:$A$13</c:f>
              <c:strCache>
                <c:ptCount val="2"/>
                <c:pt idx="0">
                  <c:v>2013-14</c:v>
                </c:pt>
                <c:pt idx="1">
                  <c:v>2018-19</c:v>
                </c:pt>
              </c:strCache>
            </c:strRef>
          </c:cat>
          <c:val>
            <c:numRef>
              <c:f>'Avg Teacher''s Salary by Region'!$C$12:$C$13</c:f>
              <c:numCache>
                <c:formatCode>_("$"* #,##0_);_("$"* \(#,##0\);_("$"* "-"??_);_(@_)</c:formatCode>
                <c:ptCount val="2"/>
                <c:pt idx="0">
                  <c:v>50536.222222222219</c:v>
                </c:pt>
                <c:pt idx="1">
                  <c:v>54530.888888888891</c:v>
                </c:pt>
              </c:numCache>
            </c:numRef>
          </c:val>
          <c:extLst>
            <c:ext xmlns:c16="http://schemas.microsoft.com/office/drawing/2014/chart" uri="{C3380CC4-5D6E-409C-BE32-E72D297353CC}">
              <c16:uniqueId val="{00000001-DA16-0A42-B599-551F2CB7AFC8}"/>
            </c:ext>
          </c:extLst>
        </c:ser>
        <c:ser>
          <c:idx val="2"/>
          <c:order val="2"/>
          <c:tx>
            <c:strRef>
              <c:f>'Avg Teacher''s Salary by Region'!$D$11</c:f>
              <c:strCache>
                <c:ptCount val="1"/>
                <c:pt idx="0">
                  <c:v>Southwest</c:v>
                </c:pt>
              </c:strCache>
            </c:strRef>
          </c:tx>
          <c:spPr>
            <a:solidFill>
              <a:schemeClr val="accent3"/>
            </a:solidFill>
            <a:ln>
              <a:noFill/>
            </a:ln>
            <a:effectLst/>
          </c:spPr>
          <c:invertIfNegative val="0"/>
          <c:cat>
            <c:strRef>
              <c:f>'Avg Teacher''s Salary by Region'!$A$12:$A$13</c:f>
              <c:strCache>
                <c:ptCount val="2"/>
                <c:pt idx="0">
                  <c:v>2013-14</c:v>
                </c:pt>
                <c:pt idx="1">
                  <c:v>2018-19</c:v>
                </c:pt>
              </c:strCache>
            </c:strRef>
          </c:cat>
          <c:val>
            <c:numRef>
              <c:f>'Avg Teacher''s Salary by Region'!$D$12:$D$13</c:f>
              <c:numCache>
                <c:formatCode>_("$"* #,##0_);_("$"* \(#,##0\);_("$"* "-"??_);_(@_)</c:formatCode>
                <c:ptCount val="2"/>
                <c:pt idx="0">
                  <c:v>46875.75</c:v>
                </c:pt>
                <c:pt idx="1">
                  <c:v>51071.25</c:v>
                </c:pt>
              </c:numCache>
            </c:numRef>
          </c:val>
          <c:extLst>
            <c:ext xmlns:c16="http://schemas.microsoft.com/office/drawing/2014/chart" uri="{C3380CC4-5D6E-409C-BE32-E72D297353CC}">
              <c16:uniqueId val="{0000000E-DA16-0A42-B599-551F2CB7AFC8}"/>
            </c:ext>
          </c:extLst>
        </c:ser>
        <c:ser>
          <c:idx val="3"/>
          <c:order val="3"/>
          <c:tx>
            <c:strRef>
              <c:f>'Avg Teacher''s Salary by Region'!$E$11</c:f>
              <c:strCache>
                <c:ptCount val="1"/>
                <c:pt idx="0">
                  <c:v>Southeast</c:v>
                </c:pt>
              </c:strCache>
            </c:strRef>
          </c:tx>
          <c:spPr>
            <a:solidFill>
              <a:schemeClr val="accent4"/>
            </a:solidFill>
            <a:ln>
              <a:noFill/>
            </a:ln>
            <a:effectLst/>
          </c:spPr>
          <c:invertIfNegative val="0"/>
          <c:cat>
            <c:strRef>
              <c:f>'Avg Teacher''s Salary by Region'!$A$12:$A$13</c:f>
              <c:strCache>
                <c:ptCount val="2"/>
                <c:pt idx="0">
                  <c:v>2013-14</c:v>
                </c:pt>
                <c:pt idx="1">
                  <c:v>2018-19</c:v>
                </c:pt>
              </c:strCache>
            </c:strRef>
          </c:cat>
          <c:val>
            <c:numRef>
              <c:f>'Avg Teacher''s Salary by Region'!$E$12:$E$13</c:f>
              <c:numCache>
                <c:formatCode>_("$"* #,##0_);_("$"* \(#,##0\);_("$"* "-"??_);_(@_)</c:formatCode>
                <c:ptCount val="2"/>
                <c:pt idx="0">
                  <c:v>50123</c:v>
                </c:pt>
                <c:pt idx="1">
                  <c:v>53653.357142857145</c:v>
                </c:pt>
              </c:numCache>
            </c:numRef>
          </c:val>
          <c:extLst>
            <c:ext xmlns:c16="http://schemas.microsoft.com/office/drawing/2014/chart" uri="{C3380CC4-5D6E-409C-BE32-E72D297353CC}">
              <c16:uniqueId val="{0000000F-DA16-0A42-B599-551F2CB7AFC8}"/>
            </c:ext>
          </c:extLst>
        </c:ser>
        <c:ser>
          <c:idx val="4"/>
          <c:order val="4"/>
          <c:tx>
            <c:strRef>
              <c:f>'Avg Teacher''s Salary by Region'!$F$11</c:f>
              <c:strCache>
                <c:ptCount val="1"/>
                <c:pt idx="0">
                  <c:v>Northeast</c:v>
                </c:pt>
              </c:strCache>
            </c:strRef>
          </c:tx>
          <c:spPr>
            <a:solidFill>
              <a:schemeClr val="accent5"/>
            </a:solidFill>
            <a:ln>
              <a:noFill/>
            </a:ln>
            <a:effectLst/>
          </c:spPr>
          <c:invertIfNegative val="0"/>
          <c:cat>
            <c:strRef>
              <c:f>'Avg Teacher''s Salary by Region'!$A$12:$A$13</c:f>
              <c:strCache>
                <c:ptCount val="2"/>
                <c:pt idx="0">
                  <c:v>2013-14</c:v>
                </c:pt>
                <c:pt idx="1">
                  <c:v>2018-19</c:v>
                </c:pt>
              </c:strCache>
            </c:strRef>
          </c:cat>
          <c:val>
            <c:numRef>
              <c:f>'Avg Teacher''s Salary by Region'!$F$12:$F$13</c:f>
              <c:numCache>
                <c:formatCode>_("$"* #,##0_);_("$"* \(#,##0\);_("$"* "-"??_);_(@_)</c:formatCode>
                <c:ptCount val="2"/>
                <c:pt idx="0">
                  <c:v>64482.666666666664</c:v>
                </c:pt>
                <c:pt idx="1">
                  <c:v>69326.222222222219</c:v>
                </c:pt>
              </c:numCache>
            </c:numRef>
          </c:val>
          <c:extLst>
            <c:ext xmlns:c16="http://schemas.microsoft.com/office/drawing/2014/chart" uri="{C3380CC4-5D6E-409C-BE32-E72D297353CC}">
              <c16:uniqueId val="{00000010-DA16-0A42-B599-551F2CB7AFC8}"/>
            </c:ext>
          </c:extLst>
        </c:ser>
        <c:dLbls>
          <c:showLegendKey val="0"/>
          <c:showVal val="0"/>
          <c:showCatName val="0"/>
          <c:showSerName val="0"/>
          <c:showPercent val="0"/>
          <c:showBubbleSize val="0"/>
        </c:dLbls>
        <c:gapWidth val="150"/>
        <c:overlap val="100"/>
        <c:axId val="1795209232"/>
        <c:axId val="1757769264"/>
      </c:barChart>
      <c:catAx>
        <c:axId val="17952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69264"/>
        <c:crosses val="autoZero"/>
        <c:auto val="1"/>
        <c:lblAlgn val="ctr"/>
        <c:lblOffset val="100"/>
        <c:noMultiLvlLbl val="0"/>
      </c:catAx>
      <c:valAx>
        <c:axId val="17577692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Average Teacher's Salary by Region</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D4-2D40-9EBC-B3E7174E04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D4-2D40-9EBC-B3E7174E04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D4-2D40-9EBC-B3E7174E04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D4-2D40-9EBC-B3E7174E04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D4-2D40-9EBC-B3E7174E04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Teacher''s Salary by Region'!$A$2:$E$2</c:f>
              <c:strCache>
                <c:ptCount val="5"/>
                <c:pt idx="0">
                  <c:v>West</c:v>
                </c:pt>
                <c:pt idx="1">
                  <c:v>Midwest</c:v>
                </c:pt>
                <c:pt idx="2">
                  <c:v>Southwest</c:v>
                </c:pt>
                <c:pt idx="3">
                  <c:v>Southeast</c:v>
                </c:pt>
                <c:pt idx="4">
                  <c:v>Northeast</c:v>
                </c:pt>
              </c:strCache>
            </c:strRef>
          </c:cat>
          <c:val>
            <c:numRef>
              <c:f>'Avg Teacher''s Salary by Region'!$A$3:$E$3</c:f>
              <c:numCache>
                <c:formatCode>_("$"* #,##0_);_("$"* \(#,##0\);_("$"* "-"??_);_(@_)</c:formatCode>
                <c:ptCount val="5"/>
                <c:pt idx="0">
                  <c:v>55380.090909090912</c:v>
                </c:pt>
                <c:pt idx="1">
                  <c:v>50536.222222222219</c:v>
                </c:pt>
                <c:pt idx="2">
                  <c:v>46875.75</c:v>
                </c:pt>
                <c:pt idx="3">
                  <c:v>50123</c:v>
                </c:pt>
                <c:pt idx="4">
                  <c:v>64482.666666666664</c:v>
                </c:pt>
              </c:numCache>
            </c:numRef>
          </c:val>
          <c:extLst>
            <c:ext xmlns:c16="http://schemas.microsoft.com/office/drawing/2014/chart" uri="{C3380CC4-5D6E-409C-BE32-E72D297353CC}">
              <c16:uniqueId val="{00000000-37B7-174A-AFFB-B08D155B9B04}"/>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Completion Rates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by Region'!$A$2:$E$2</c:f>
              <c:strCache>
                <c:ptCount val="5"/>
                <c:pt idx="0">
                  <c:v>West</c:v>
                </c:pt>
                <c:pt idx="1">
                  <c:v>Midwest</c:v>
                </c:pt>
                <c:pt idx="2">
                  <c:v>Southwest</c:v>
                </c:pt>
                <c:pt idx="3">
                  <c:v>Southeast</c:v>
                </c:pt>
                <c:pt idx="4">
                  <c:v>Northeast</c:v>
                </c:pt>
              </c:strCache>
            </c:strRef>
          </c:cat>
          <c:val>
            <c:numRef>
              <c:f>'Data by Region'!$A$3:$E$3</c:f>
              <c:numCache>
                <c:formatCode>0%</c:formatCode>
                <c:ptCount val="5"/>
                <c:pt idx="0">
                  <c:v>0.78</c:v>
                </c:pt>
                <c:pt idx="1">
                  <c:v>0.87</c:v>
                </c:pt>
                <c:pt idx="2">
                  <c:v>0.79</c:v>
                </c:pt>
                <c:pt idx="3">
                  <c:v>0.83</c:v>
                </c:pt>
                <c:pt idx="4">
                  <c:v>0.85</c:v>
                </c:pt>
              </c:numCache>
            </c:numRef>
          </c:val>
          <c:extLst>
            <c:ext xmlns:c16="http://schemas.microsoft.com/office/drawing/2014/chart" uri="{C3380CC4-5D6E-409C-BE32-E72D297353CC}">
              <c16:uniqueId val="{00000000-3748-3243-8B6A-682B231961F9}"/>
            </c:ext>
          </c:extLst>
        </c:ser>
        <c:dLbls>
          <c:showLegendKey val="0"/>
          <c:showVal val="0"/>
          <c:showCatName val="0"/>
          <c:showSerName val="0"/>
          <c:showPercent val="0"/>
          <c:showBubbleSize val="0"/>
        </c:dLbls>
        <c:gapWidth val="219"/>
        <c:overlap val="-27"/>
        <c:axId val="1822443968"/>
        <c:axId val="1782741120"/>
      </c:barChart>
      <c:catAx>
        <c:axId val="18224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41120"/>
        <c:crosses val="autoZero"/>
        <c:auto val="1"/>
        <c:lblAlgn val="ctr"/>
        <c:lblOffset val="100"/>
        <c:noMultiLvlLbl val="0"/>
      </c:catAx>
      <c:valAx>
        <c:axId val="178274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4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Teacher Salary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by Region'!$A$7:$E$7</c:f>
              <c:strCache>
                <c:ptCount val="5"/>
                <c:pt idx="0">
                  <c:v>West</c:v>
                </c:pt>
                <c:pt idx="1">
                  <c:v>Midwest</c:v>
                </c:pt>
                <c:pt idx="2">
                  <c:v>Southwest</c:v>
                </c:pt>
                <c:pt idx="3">
                  <c:v>Southeast</c:v>
                </c:pt>
                <c:pt idx="4">
                  <c:v>Northeast</c:v>
                </c:pt>
              </c:strCache>
            </c:strRef>
          </c:cat>
          <c:val>
            <c:numRef>
              <c:f>'Data by Region'!$A$8:$E$8</c:f>
              <c:numCache>
                <c:formatCode>_("$"* #,##0_);_("$"* \(#,##0\);_("$"* "-"??_);_(@_)</c:formatCode>
                <c:ptCount val="5"/>
                <c:pt idx="0">
                  <c:v>55380.090909090912</c:v>
                </c:pt>
                <c:pt idx="1">
                  <c:v>50536.222222222219</c:v>
                </c:pt>
                <c:pt idx="2">
                  <c:v>46875.75</c:v>
                </c:pt>
                <c:pt idx="3">
                  <c:v>50123</c:v>
                </c:pt>
                <c:pt idx="4">
                  <c:v>64482.666666666664</c:v>
                </c:pt>
              </c:numCache>
            </c:numRef>
          </c:val>
          <c:extLst>
            <c:ext xmlns:c16="http://schemas.microsoft.com/office/drawing/2014/chart" uri="{C3380CC4-5D6E-409C-BE32-E72D297353CC}">
              <c16:uniqueId val="{00000000-5E01-F543-A4E9-FD8BE6504D14}"/>
            </c:ext>
          </c:extLst>
        </c:ser>
        <c:dLbls>
          <c:showLegendKey val="0"/>
          <c:showVal val="0"/>
          <c:showCatName val="0"/>
          <c:showSerName val="0"/>
          <c:showPercent val="0"/>
          <c:showBubbleSize val="0"/>
        </c:dLbls>
        <c:gapWidth val="219"/>
        <c:overlap val="-27"/>
        <c:axId val="1776175712"/>
        <c:axId val="1815206720"/>
      </c:barChart>
      <c:catAx>
        <c:axId val="17761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06720"/>
        <c:crosses val="autoZero"/>
        <c:auto val="1"/>
        <c:lblAlgn val="ctr"/>
        <c:lblOffset val="100"/>
        <c:noMultiLvlLbl val="0"/>
      </c:catAx>
      <c:valAx>
        <c:axId val="18152067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17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Pupil/Teacher</a:t>
            </a:r>
            <a:r>
              <a:rPr lang="en-US" baseline="0"/>
              <a:t> Ration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by Region'!$A$12:$E$12</c:f>
              <c:strCache>
                <c:ptCount val="5"/>
                <c:pt idx="0">
                  <c:v>West</c:v>
                </c:pt>
                <c:pt idx="1">
                  <c:v>Midwest</c:v>
                </c:pt>
                <c:pt idx="2">
                  <c:v>Southwest</c:v>
                </c:pt>
                <c:pt idx="3">
                  <c:v>Southeast</c:v>
                </c:pt>
                <c:pt idx="4">
                  <c:v>Northeast</c:v>
                </c:pt>
              </c:strCache>
            </c:strRef>
          </c:cat>
          <c:val>
            <c:numRef>
              <c:f>'Data by Region'!$A$13:$E$13</c:f>
              <c:numCache>
                <c:formatCode>General</c:formatCode>
                <c:ptCount val="5"/>
                <c:pt idx="0">
                  <c:v>17</c:v>
                </c:pt>
                <c:pt idx="1">
                  <c:v>14</c:v>
                </c:pt>
                <c:pt idx="2">
                  <c:v>19</c:v>
                </c:pt>
                <c:pt idx="3">
                  <c:v>16</c:v>
                </c:pt>
                <c:pt idx="4">
                  <c:v>13</c:v>
                </c:pt>
              </c:numCache>
            </c:numRef>
          </c:val>
          <c:extLst>
            <c:ext xmlns:c16="http://schemas.microsoft.com/office/drawing/2014/chart" uri="{C3380CC4-5D6E-409C-BE32-E72D297353CC}">
              <c16:uniqueId val="{00000000-DB5F-7343-ABA8-FF482FE44B5E}"/>
            </c:ext>
          </c:extLst>
        </c:ser>
        <c:dLbls>
          <c:showLegendKey val="0"/>
          <c:showVal val="0"/>
          <c:showCatName val="0"/>
          <c:showSerName val="0"/>
          <c:showPercent val="0"/>
          <c:showBubbleSize val="0"/>
        </c:dLbls>
        <c:gapWidth val="219"/>
        <c:overlap val="-27"/>
        <c:axId val="1797965840"/>
        <c:axId val="1798034336"/>
      </c:barChart>
      <c:catAx>
        <c:axId val="179796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034336"/>
        <c:crosses val="autoZero"/>
        <c:auto val="1"/>
        <c:lblAlgn val="ctr"/>
        <c:lblOffset val="100"/>
        <c:noMultiLvlLbl val="0"/>
      </c:catAx>
      <c:valAx>
        <c:axId val="179803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6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Completion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Completion Rate</a:t>
          </a:r>
        </a:p>
      </cx:txPr>
    </cx:title>
    <cx:plotArea>
      <cx:plotAreaRegion>
        <cx:series layoutId="clusteredColumn" uniqueId="{DEA07CF9-E671-6A4A-AA14-7F1B181BF830}">
          <cx:dataPt idx="2"/>
          <cx:dataPt idx="3"/>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Pupil / Teacher Ratio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Pupil / Teacher Ratio</a:t>
          </a:r>
        </a:p>
      </cx:txPr>
    </cx:title>
    <cx:plotArea>
      <cx:plotAreaRegion>
        <cx:series layoutId="clusteredColumn" uniqueId="{DEA07CF9-E671-6A4A-AA14-7F1B181BF830}">
          <cx:dataPt idx="2"/>
          <cx:dataPt idx="3"/>
          <cx:dataId val="0"/>
          <cx:layoutPr>
            <cx:binning intervalClosed="r">
              <cx:binSize val="4"/>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6350</xdr:colOff>
      <xdr:row>3</xdr:row>
      <xdr:rowOff>44450</xdr:rowOff>
    </xdr:from>
    <xdr:to>
      <xdr:col>10</xdr:col>
      <xdr:colOff>0</xdr:colOff>
      <xdr:row>12</xdr:row>
      <xdr:rowOff>69850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604500" y="615950"/>
          <a:ext cx="4095750" cy="183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average completion rate was 82.5% with standard deviation of about 6%.</a:t>
          </a:r>
        </a:p>
        <a:p>
          <a:endParaRPr lang="en-US" sz="1100" baseline="0"/>
        </a:p>
        <a:p>
          <a:r>
            <a:rPr lang="en-US" sz="1100" baseline="0"/>
            <a:t>New Mexico had the lowest completion rate of 69%, while Iowa had the highest with 91%. Thus completion rates were generally in the 70%s and 80%s.</a:t>
          </a:r>
          <a:endParaRPr lang="en-US" sz="1100"/>
        </a:p>
      </xdr:txBody>
    </xdr:sp>
    <xdr:clientData/>
  </xdr:twoCellAnchor>
  <xdr:twoCellAnchor>
    <xdr:from>
      <xdr:col>11</xdr:col>
      <xdr:colOff>0</xdr:colOff>
      <xdr:row>15</xdr:row>
      <xdr:rowOff>44450</xdr:rowOff>
    </xdr:from>
    <xdr:to>
      <xdr:col>14</xdr:col>
      <xdr:colOff>431800</xdr:colOff>
      <xdr:row>24</xdr:row>
      <xdr:rowOff>50800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5309850" y="3092450"/>
          <a:ext cx="4095750" cy="183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Completion</a:t>
          </a:r>
          <a:r>
            <a:rPr lang="en-US" sz="1100" baseline="0"/>
            <a:t> rates are a left skewed distribution with the majority of rates between 74% and 89%. Only two states had rates above 89%, and the most common rate is between 84% and 89%</a:t>
          </a:r>
          <a:endParaRPr lang="en-US" sz="1100"/>
        </a:p>
      </xdr:txBody>
    </xdr:sp>
    <xdr:clientData/>
  </xdr:twoCellAnchor>
  <xdr:twoCellAnchor>
    <xdr:from>
      <xdr:col>6</xdr:col>
      <xdr:colOff>308952</xdr:colOff>
      <xdr:row>15</xdr:row>
      <xdr:rowOff>57149</xdr:rowOff>
    </xdr:from>
    <xdr:to>
      <xdr:col>9</xdr:col>
      <xdr:colOff>387106</xdr:colOff>
      <xdr:row>29</xdr:row>
      <xdr:rowOff>28330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A8F4F96-CFA7-E9F9-AE35-0E97497023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27152" y="3282949"/>
              <a:ext cx="4573954" cy="26508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xdr:colOff>
      <xdr:row>3</xdr:row>
      <xdr:rowOff>44450</xdr:rowOff>
    </xdr:from>
    <xdr:to>
      <xdr:col>10</xdr:col>
      <xdr:colOff>0</xdr:colOff>
      <xdr:row>12</xdr:row>
      <xdr:rowOff>69850</xdr:rowOff>
    </xdr:to>
    <xdr:sp macro="" textlink="">
      <xdr:nvSpPr>
        <xdr:cNvPr id="2" name="TextBox 1">
          <a:extLst>
            <a:ext uri="{FF2B5EF4-FFF2-40B4-BE49-F238E27FC236}">
              <a16:creationId xmlns:a16="http://schemas.microsoft.com/office/drawing/2014/main" id="{DA2799FE-62D1-BF49-A310-B538B0D34449}"/>
            </a:ext>
          </a:extLst>
        </xdr:cNvPr>
        <xdr:cNvSpPr txBox="1"/>
      </xdr:nvSpPr>
      <xdr:spPr>
        <a:xfrm>
          <a:off x="5657850" y="895350"/>
          <a:ext cx="448945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average</a:t>
          </a:r>
          <a:r>
            <a:rPr lang="en-US" sz="1100" baseline="0"/>
            <a:t> pupil/teacher ratio was 15.3 students per teacher with a standard deviation of 4.3.</a:t>
          </a:r>
        </a:p>
        <a:p>
          <a:endParaRPr lang="en-US" sz="1100" baseline="0"/>
        </a:p>
        <a:p>
          <a:r>
            <a:rPr lang="en-US" sz="1100"/>
            <a:t>Kentucky had the highest ratio</a:t>
          </a:r>
          <a:r>
            <a:rPr lang="en-US" sz="1100" baseline="0"/>
            <a:t> of 30.1, while Arkansas had the lowest of 8 (which is desired).</a:t>
          </a:r>
          <a:endParaRPr lang="en-US" sz="1100"/>
        </a:p>
      </xdr:txBody>
    </xdr:sp>
    <xdr:clientData/>
  </xdr:twoCellAnchor>
  <xdr:twoCellAnchor>
    <xdr:from>
      <xdr:col>11</xdr:col>
      <xdr:colOff>0</xdr:colOff>
      <xdr:row>15</xdr:row>
      <xdr:rowOff>44450</xdr:rowOff>
    </xdr:from>
    <xdr:to>
      <xdr:col>14</xdr:col>
      <xdr:colOff>431800</xdr:colOff>
      <xdr:row>24</xdr:row>
      <xdr:rowOff>50800</xdr:rowOff>
    </xdr:to>
    <xdr:sp macro="" textlink="">
      <xdr:nvSpPr>
        <xdr:cNvPr id="3" name="TextBox 2">
          <a:extLst>
            <a:ext uri="{FF2B5EF4-FFF2-40B4-BE49-F238E27FC236}">
              <a16:creationId xmlns:a16="http://schemas.microsoft.com/office/drawing/2014/main" id="{B35F6E95-3786-7F4B-B1C3-9CA51731E24C}"/>
            </a:ext>
          </a:extLst>
        </xdr:cNvPr>
        <xdr:cNvSpPr txBox="1"/>
      </xdr:nvSpPr>
      <xdr:spPr>
        <a:xfrm>
          <a:off x="10820400" y="3270250"/>
          <a:ext cx="4445000" cy="175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Pupil</a:t>
          </a:r>
          <a:r>
            <a:rPr lang="en-US" sz="1100" baseline="0"/>
            <a:t>/teacher ratios are right skewed, with the majority of ratios between 8 and 20 students per teacher. Only one state had a ratio greater than 24, making it an outlier.</a:t>
          </a:r>
          <a:endParaRPr lang="en-US" sz="1100"/>
        </a:p>
      </xdr:txBody>
    </xdr:sp>
    <xdr:clientData/>
  </xdr:twoCellAnchor>
  <xdr:twoCellAnchor>
    <xdr:from>
      <xdr:col>6</xdr:col>
      <xdr:colOff>577606</xdr:colOff>
      <xdr:row>15</xdr:row>
      <xdr:rowOff>69360</xdr:rowOff>
    </xdr:from>
    <xdr:to>
      <xdr:col>9</xdr:col>
      <xdr:colOff>655760</xdr:colOff>
      <xdr:row>29</xdr:row>
      <xdr:rowOff>40541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A3C896D-5D01-D645-8EB4-AD9B4C7B86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00202" y="3354264"/>
              <a:ext cx="4572000" cy="27309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13955</xdr:colOff>
      <xdr:row>3</xdr:row>
      <xdr:rowOff>2582</xdr:rowOff>
    </xdr:from>
    <xdr:to>
      <xdr:col>13</xdr:col>
      <xdr:colOff>13955</xdr:colOff>
      <xdr:row>14</xdr:row>
      <xdr:rowOff>55824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043515" y="784120"/>
          <a:ext cx="3349451" cy="2314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Teacher's salaries</a:t>
          </a:r>
          <a:r>
            <a:rPr lang="en-US" sz="1100" baseline="0"/>
            <a:t> averaged about $54,000 with standard deviation of about $8,500.</a:t>
          </a:r>
        </a:p>
        <a:p>
          <a:endParaRPr lang="en-US" sz="1100" baseline="0"/>
        </a:p>
        <a:p>
          <a:r>
            <a:rPr lang="en-US" sz="1100" baseline="0"/>
            <a:t>On average, teachers make the most money in New York (~$76,500) and the least in South Dakota ($40,000).</a:t>
          </a:r>
        </a:p>
        <a:p>
          <a:endParaRPr lang="en-US" sz="1100" baseline="0"/>
        </a:p>
        <a:p>
          <a:r>
            <a:rPr lang="en-US" sz="1100" baseline="0"/>
            <a:t>There is a fairly large range of about $36,000.</a:t>
          </a:r>
          <a:endParaRPr lang="en-US" sz="1100"/>
        </a:p>
      </xdr:txBody>
    </xdr:sp>
    <xdr:clientData/>
  </xdr:twoCellAnchor>
  <xdr:twoCellAnchor>
    <xdr:from>
      <xdr:col>8</xdr:col>
      <xdr:colOff>13957</xdr:colOff>
      <xdr:row>16</xdr:row>
      <xdr:rowOff>6420</xdr:rowOff>
    </xdr:from>
    <xdr:to>
      <xdr:col>13</xdr:col>
      <xdr:colOff>0</xdr:colOff>
      <xdr:row>28</xdr:row>
      <xdr:rowOff>12770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043517" y="3467519"/>
          <a:ext cx="3335494" cy="23509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While</a:t>
          </a:r>
          <a:r>
            <a:rPr lang="en-US" sz="1100" baseline="0"/>
            <a:t> the bar graph is better than the pie chart, both are not good displays because there are too many categories (states) to be comparing them each individually in the same display. The graphs are too cluttered with too much information and it is hard to glean any meaningful information.</a:t>
          </a:r>
          <a:endParaRPr lang="en-US" sz="1100"/>
        </a:p>
      </xdr:txBody>
    </xdr:sp>
    <xdr:clientData/>
  </xdr:twoCellAnchor>
  <xdr:twoCellAnchor>
    <xdr:from>
      <xdr:col>2</xdr:col>
      <xdr:colOff>505209</xdr:colOff>
      <xdr:row>16</xdr:row>
      <xdr:rowOff>44938</xdr:rowOff>
    </xdr:from>
    <xdr:to>
      <xdr:col>7</xdr:col>
      <xdr:colOff>499627</xdr:colOff>
      <xdr:row>30</xdr:row>
      <xdr:rowOff>52754</xdr:rowOff>
    </xdr:to>
    <xdr:graphicFrame macro="">
      <xdr:nvGraphicFramePr>
        <xdr:cNvPr id="2" name="Chart 1">
          <a:extLst>
            <a:ext uri="{FF2B5EF4-FFF2-40B4-BE49-F238E27FC236}">
              <a16:creationId xmlns:a16="http://schemas.microsoft.com/office/drawing/2014/main" id="{3DBC90E9-2116-EF19-22A9-5A754A6DB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561033</xdr:colOff>
      <xdr:row>32</xdr:row>
      <xdr:rowOff>30982</xdr:rowOff>
    </xdr:from>
    <xdr:to>
      <xdr:col>7</xdr:col>
      <xdr:colOff>555451</xdr:colOff>
      <xdr:row>46</xdr:row>
      <xdr:rowOff>38797</xdr:rowOff>
    </xdr:to>
    <xdr:graphicFrame macro="">
      <xdr:nvGraphicFramePr>
        <xdr:cNvPr id="6" name="Chart 5">
          <a:extLst>
            <a:ext uri="{FF2B5EF4-FFF2-40B4-BE49-F238E27FC236}">
              <a16:creationId xmlns:a16="http://schemas.microsoft.com/office/drawing/2014/main" id="{5343E0A5-D912-9F5B-76E5-41E49215D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19050</xdr:colOff>
      <xdr:row>2</xdr:row>
      <xdr:rowOff>38100</xdr:rowOff>
    </xdr:from>
    <xdr:to>
      <xdr:col>21</xdr:col>
      <xdr:colOff>38100</xdr:colOff>
      <xdr:row>18</xdr:row>
      <xdr:rowOff>120650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0013950" y="463550"/>
          <a:ext cx="3676650" cy="302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displays are way better than the previous because there is a reasonable number of categories. So we can now much more easily make meaningful comparisons between the regions.</a:t>
          </a:r>
        </a:p>
        <a:p>
          <a:endParaRPr lang="en-US" sz="1100" baseline="0"/>
        </a:p>
        <a:p>
          <a:r>
            <a:rPr lang="en-US" sz="1100" baseline="0"/>
            <a:t>The Northeast region has the highest average teacher's salary of almost $65,000, while all other regions are between about $46,000 and $55,000. The Southwest was the lowest with about $46,000.</a:t>
          </a:r>
        </a:p>
        <a:p>
          <a:endParaRPr lang="en-US" sz="1100" baseline="0"/>
        </a:p>
        <a:p>
          <a:endParaRPr lang="en-US" sz="1100"/>
        </a:p>
      </xdr:txBody>
    </xdr:sp>
    <xdr:clientData/>
  </xdr:twoCellAnchor>
  <xdr:twoCellAnchor>
    <xdr:from>
      <xdr:col>30</xdr:col>
      <xdr:colOff>4938</xdr:colOff>
      <xdr:row>1</xdr:row>
      <xdr:rowOff>217310</xdr:rowOff>
    </xdr:from>
    <xdr:to>
      <xdr:col>36</xdr:col>
      <xdr:colOff>23988</xdr:colOff>
      <xdr:row>18</xdr:row>
      <xdr:rowOff>74083</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21157494" y="414866"/>
          <a:ext cx="4083050" cy="32434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bar graph</a:t>
          </a:r>
          <a:r>
            <a:rPr lang="en-US" sz="1100" baseline="0"/>
            <a:t>s are now incorporating information about another year instead of only displaying 2013-14 data. It allows us to compare how average salaries have changed through time, in addition to how it differs by region.</a:t>
          </a:r>
        </a:p>
        <a:p>
          <a:endParaRPr lang="en-US" sz="1100" baseline="0"/>
        </a:p>
        <a:p>
          <a:r>
            <a:rPr lang="en-US" sz="1100" baseline="0"/>
            <a:t>The side-by-side bar graph is a better display than the stacked bar graph because the visual comparisons between years across regions can be made much easier. Every region's average teach salary increased slightly (around $5,000) from 2013-14 to 2018-19, likely due to inflation. It doesn't appear that one region had a significantly larger or smaller increase than the others over the 5 years.</a:t>
          </a:r>
          <a:endParaRPr lang="en-US" sz="1100"/>
        </a:p>
      </xdr:txBody>
    </xdr:sp>
    <xdr:clientData/>
  </xdr:twoCellAnchor>
  <xdr:twoCellAnchor>
    <xdr:from>
      <xdr:col>7</xdr:col>
      <xdr:colOff>0</xdr:colOff>
      <xdr:row>2</xdr:row>
      <xdr:rowOff>4235</xdr:rowOff>
    </xdr:from>
    <xdr:to>
      <xdr:col>13</xdr:col>
      <xdr:colOff>508000</xdr:colOff>
      <xdr:row>15</xdr:row>
      <xdr:rowOff>179212</xdr:rowOff>
    </xdr:to>
    <xdr:graphicFrame macro="">
      <xdr:nvGraphicFramePr>
        <xdr:cNvPr id="3" name="Chart 2">
          <a:extLst>
            <a:ext uri="{FF2B5EF4-FFF2-40B4-BE49-F238E27FC236}">
              <a16:creationId xmlns:a16="http://schemas.microsoft.com/office/drawing/2014/main" id="{7EA62734-8114-976B-991B-A2D791B06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663221</xdr:colOff>
      <xdr:row>1</xdr:row>
      <xdr:rowOff>215901</xdr:rowOff>
    </xdr:from>
    <xdr:to>
      <xdr:col>28</xdr:col>
      <xdr:colOff>493888</xdr:colOff>
      <xdr:row>15</xdr:row>
      <xdr:rowOff>165101</xdr:rowOff>
    </xdr:to>
    <xdr:graphicFrame macro="">
      <xdr:nvGraphicFramePr>
        <xdr:cNvPr id="4" name="Chart 3">
          <a:extLst>
            <a:ext uri="{FF2B5EF4-FFF2-40B4-BE49-F238E27FC236}">
              <a16:creationId xmlns:a16="http://schemas.microsoft.com/office/drawing/2014/main" id="{DD7473DF-7464-D1B4-2411-812E2906F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14111</xdr:colOff>
      <xdr:row>18</xdr:row>
      <xdr:rowOff>4234</xdr:rowOff>
    </xdr:from>
    <xdr:to>
      <xdr:col>28</xdr:col>
      <xdr:colOff>522111</xdr:colOff>
      <xdr:row>31</xdr:row>
      <xdr:rowOff>179212</xdr:rowOff>
    </xdr:to>
    <xdr:graphicFrame macro="">
      <xdr:nvGraphicFramePr>
        <xdr:cNvPr id="7" name="Chart 6">
          <a:extLst>
            <a:ext uri="{FF2B5EF4-FFF2-40B4-BE49-F238E27FC236}">
              <a16:creationId xmlns:a16="http://schemas.microsoft.com/office/drawing/2014/main" id="{A3717835-B638-E475-84D2-EF42E322E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42333</xdr:colOff>
      <xdr:row>16</xdr:row>
      <xdr:rowOff>159456</xdr:rowOff>
    </xdr:from>
    <xdr:to>
      <xdr:col>13</xdr:col>
      <xdr:colOff>550333</xdr:colOff>
      <xdr:row>30</xdr:row>
      <xdr:rowOff>136878</xdr:rowOff>
    </xdr:to>
    <xdr:graphicFrame macro="">
      <xdr:nvGraphicFramePr>
        <xdr:cNvPr id="8" name="Chart 7">
          <a:extLst>
            <a:ext uri="{FF2B5EF4-FFF2-40B4-BE49-F238E27FC236}">
              <a16:creationId xmlns:a16="http://schemas.microsoft.com/office/drawing/2014/main" id="{6F70582D-D340-6B1A-E037-89BAC4760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0</xdr:colOff>
      <xdr:row>1</xdr:row>
      <xdr:rowOff>38100</xdr:rowOff>
    </xdr:from>
    <xdr:to>
      <xdr:col>20</xdr:col>
      <xdr:colOff>6350</xdr:colOff>
      <xdr:row>16</xdr:row>
      <xdr:rowOff>165100</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8655050" y="279400"/>
          <a:ext cx="3663950" cy="288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Southwest region has the lowest average completion rate, the lowest average teacher salary and the highest average pupil/teacher ratio. While the Midwest and Northeast who have the highest average completion rates have higher average teacher salaries and the lowest pupil/teacher ratios.</a:t>
          </a:r>
        </a:p>
        <a:p>
          <a:endParaRPr lang="en-US" sz="1100" baseline="0"/>
        </a:p>
        <a:p>
          <a:r>
            <a:rPr lang="en-US" sz="1100" baseline="0"/>
            <a:t>These trends suggest that there is an association between completion rates and teacher salaries and a pupil/teacher ratios. Specifically that low teacher salaries and high pupil/teacher ratios could be contributing factors to the lower completion rates. There are of course other factors, but these two specifically could be an important reason for the differences in completion rates across regions of the US.</a:t>
          </a:r>
          <a:endParaRPr lang="en-US" sz="1100"/>
        </a:p>
      </xdr:txBody>
    </xdr:sp>
    <xdr:clientData/>
  </xdr:twoCellAnchor>
  <xdr:twoCellAnchor>
    <xdr:from>
      <xdr:col>5</xdr:col>
      <xdr:colOff>565150</xdr:colOff>
      <xdr:row>1</xdr:row>
      <xdr:rowOff>120650</xdr:rowOff>
    </xdr:from>
    <xdr:to>
      <xdr:col>12</xdr:col>
      <xdr:colOff>425450</xdr:colOff>
      <xdr:row>16</xdr:row>
      <xdr:rowOff>6350</xdr:rowOff>
    </xdr:to>
    <xdr:graphicFrame macro="">
      <xdr:nvGraphicFramePr>
        <xdr:cNvPr id="2" name="Chart 1">
          <a:extLst>
            <a:ext uri="{FF2B5EF4-FFF2-40B4-BE49-F238E27FC236}">
              <a16:creationId xmlns:a16="http://schemas.microsoft.com/office/drawing/2014/main" id="{84B95616-1379-455B-FE20-704DD8EED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16</xdr:row>
      <xdr:rowOff>158750</xdr:rowOff>
    </xdr:from>
    <xdr:to>
      <xdr:col>12</xdr:col>
      <xdr:colOff>431800</xdr:colOff>
      <xdr:row>31</xdr:row>
      <xdr:rowOff>44450</xdr:rowOff>
    </xdr:to>
    <xdr:graphicFrame macro="">
      <xdr:nvGraphicFramePr>
        <xdr:cNvPr id="3" name="Chart 2">
          <a:extLst>
            <a:ext uri="{FF2B5EF4-FFF2-40B4-BE49-F238E27FC236}">
              <a16:creationId xmlns:a16="http://schemas.microsoft.com/office/drawing/2014/main" id="{C2BE9ACC-4E1F-6CC2-473D-56503EC20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32</xdr:row>
      <xdr:rowOff>31750</xdr:rowOff>
    </xdr:from>
    <xdr:to>
      <xdr:col>12</xdr:col>
      <xdr:colOff>393700</xdr:colOff>
      <xdr:row>46</xdr:row>
      <xdr:rowOff>107950</xdr:rowOff>
    </xdr:to>
    <xdr:graphicFrame macro="">
      <xdr:nvGraphicFramePr>
        <xdr:cNvPr id="4" name="Chart 3">
          <a:extLst>
            <a:ext uri="{FF2B5EF4-FFF2-40B4-BE49-F238E27FC236}">
              <a16:creationId xmlns:a16="http://schemas.microsoft.com/office/drawing/2014/main" id="{B702D401-125F-8B05-2E5A-ACBE567C9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opLeftCell="A2" zoomScale="104" workbookViewId="0">
      <selection activeCell="D4" sqref="D4:E11"/>
    </sheetView>
  </sheetViews>
  <sheetFormatPr baseColWidth="10" defaultColWidth="8.83203125" defaultRowHeight="15" x14ac:dyDescent="0.2"/>
  <cols>
    <col min="1" max="1" width="15.33203125" bestFit="1" customWidth="1"/>
    <col min="2" max="2" width="14" customWidth="1"/>
    <col min="3" max="3" width="7.5" customWidth="1"/>
    <col min="4" max="4" width="16.1640625" customWidth="1"/>
    <col min="5" max="6" width="12.33203125" customWidth="1"/>
    <col min="9" max="9" width="41.33203125" customWidth="1"/>
    <col min="13" max="13" width="35" customWidth="1"/>
  </cols>
  <sheetData>
    <row r="1" spans="1:13" s="18" customFormat="1" ht="36" customHeight="1" x14ac:dyDescent="0.2">
      <c r="A1" s="24" t="s">
        <v>0</v>
      </c>
      <c r="B1" s="24"/>
    </row>
    <row r="2" spans="1:13" x14ac:dyDescent="0.2">
      <c r="A2" s="7" t="s">
        <v>1</v>
      </c>
      <c r="B2" s="7" t="s">
        <v>2</v>
      </c>
    </row>
    <row r="3" spans="1:13" ht="16" customHeight="1" x14ac:dyDescent="0.2">
      <c r="A3" t="s">
        <v>3</v>
      </c>
      <c r="B3">
        <v>86</v>
      </c>
      <c r="D3" s="25" t="s">
        <v>4</v>
      </c>
      <c r="E3" s="25"/>
      <c r="H3" s="25" t="s">
        <v>5</v>
      </c>
      <c r="I3" s="25"/>
    </row>
    <row r="4" spans="1:13" ht="16" customHeight="1" x14ac:dyDescent="0.2">
      <c r="A4" t="s">
        <v>6</v>
      </c>
      <c r="B4">
        <v>71</v>
      </c>
      <c r="D4" s="26" t="s">
        <v>2</v>
      </c>
      <c r="E4" s="26"/>
    </row>
    <row r="5" spans="1:13" x14ac:dyDescent="0.2">
      <c r="A5" t="s">
        <v>7</v>
      </c>
      <c r="B5">
        <v>76</v>
      </c>
      <c r="D5" s="16" t="s">
        <v>77</v>
      </c>
      <c r="E5" s="19">
        <f>AVERAGE(B3:B52)</f>
        <v>82.54</v>
      </c>
    </row>
    <row r="6" spans="1:13" x14ac:dyDescent="0.2">
      <c r="A6" t="s">
        <v>8</v>
      </c>
      <c r="B6">
        <v>87</v>
      </c>
      <c r="D6" s="16" t="s">
        <v>78</v>
      </c>
      <c r="E6" s="20">
        <f>MEDIAN(B3:B152)</f>
        <v>84.5</v>
      </c>
    </row>
    <row r="7" spans="1:13" x14ac:dyDescent="0.2">
      <c r="A7" t="s">
        <v>9</v>
      </c>
      <c r="B7">
        <v>81</v>
      </c>
      <c r="D7" s="16" t="s">
        <v>79</v>
      </c>
      <c r="E7" s="20">
        <f>MODE(B3:B52)</f>
        <v>87</v>
      </c>
    </row>
    <row r="8" spans="1:13" x14ac:dyDescent="0.2">
      <c r="A8" t="s">
        <v>10</v>
      </c>
      <c r="B8">
        <v>77</v>
      </c>
      <c r="D8" s="16" t="s">
        <v>80</v>
      </c>
      <c r="E8" s="19">
        <f>MAX(B3:B52)</f>
        <v>91</v>
      </c>
    </row>
    <row r="9" spans="1:13" x14ac:dyDescent="0.2">
      <c r="A9" t="s">
        <v>11</v>
      </c>
      <c r="B9">
        <v>87</v>
      </c>
      <c r="D9" s="16" t="s">
        <v>81</v>
      </c>
      <c r="E9" s="19">
        <f>MIN(B3:B52)</f>
        <v>69</v>
      </c>
    </row>
    <row r="10" spans="1:13" x14ac:dyDescent="0.2">
      <c r="A10" t="s">
        <v>12</v>
      </c>
      <c r="B10">
        <v>87</v>
      </c>
      <c r="D10" s="16" t="s">
        <v>82</v>
      </c>
      <c r="E10" s="19">
        <f>E8-E9</f>
        <v>22</v>
      </c>
    </row>
    <row r="11" spans="1:13" x14ac:dyDescent="0.2">
      <c r="A11" t="s">
        <v>13</v>
      </c>
      <c r="B11">
        <v>76</v>
      </c>
      <c r="D11" s="16" t="s">
        <v>83</v>
      </c>
      <c r="E11" s="20">
        <f>_xlfn.STDEV.S(B3:B52)</f>
        <v>5.6576118131744799</v>
      </c>
    </row>
    <row r="12" spans="1:13" x14ac:dyDescent="0.2">
      <c r="A12" t="s">
        <v>14</v>
      </c>
      <c r="B12">
        <v>73</v>
      </c>
    </row>
    <row r="13" spans="1:13" x14ac:dyDescent="0.2">
      <c r="A13" t="s">
        <v>15</v>
      </c>
      <c r="B13">
        <v>82</v>
      </c>
    </row>
    <row r="14" spans="1:13" ht="18" x14ac:dyDescent="0.2">
      <c r="A14" t="s">
        <v>16</v>
      </c>
      <c r="B14">
        <v>77</v>
      </c>
      <c r="D14" s="25" t="s">
        <v>17</v>
      </c>
      <c r="E14" s="25"/>
      <c r="F14" s="2"/>
    </row>
    <row r="15" spans="1:13" ht="18" x14ac:dyDescent="0.2">
      <c r="A15" t="s">
        <v>18</v>
      </c>
      <c r="B15">
        <v>86</v>
      </c>
      <c r="D15" s="27" t="s">
        <v>2</v>
      </c>
      <c r="E15" s="28"/>
      <c r="F15" s="29"/>
      <c r="H15" s="2" t="s">
        <v>85</v>
      </c>
      <c r="I15" s="6"/>
      <c r="L15" s="25" t="s">
        <v>20</v>
      </c>
      <c r="M15" s="25"/>
    </row>
    <row r="16" spans="1:13" x14ac:dyDescent="0.2">
      <c r="A16" t="s">
        <v>21</v>
      </c>
      <c r="B16">
        <v>88</v>
      </c>
      <c r="D16" s="21" t="s">
        <v>98</v>
      </c>
      <c r="E16" s="21" t="s">
        <v>99</v>
      </c>
      <c r="F16" s="21" t="s">
        <v>19</v>
      </c>
    </row>
    <row r="17" spans="1:6" x14ac:dyDescent="0.2">
      <c r="A17" t="s">
        <v>22</v>
      </c>
      <c r="B17">
        <v>91</v>
      </c>
      <c r="D17" s="22">
        <v>69</v>
      </c>
      <c r="E17" s="22">
        <f>D17+5</f>
        <v>74</v>
      </c>
      <c r="F17" s="23">
        <f>COUNTIFS($B$3:$B$52, "&gt;="&amp;D17,$B$3:$B$52, "&lt;="&amp;E17)</f>
        <v>5</v>
      </c>
    </row>
    <row r="18" spans="1:6" x14ac:dyDescent="0.2">
      <c r="A18" t="s">
        <v>23</v>
      </c>
      <c r="B18">
        <v>86</v>
      </c>
      <c r="D18" s="22">
        <f>D17+5</f>
        <v>74</v>
      </c>
      <c r="E18" s="22">
        <f t="shared" ref="E18:E22" si="0">D18+5</f>
        <v>79</v>
      </c>
      <c r="F18" s="23">
        <f>COUNTIFS($B$3:$B$52, "&gt;"&amp;D18,$B$3:$B$52, "&lt;="&amp;E18)</f>
        <v>10</v>
      </c>
    </row>
    <row r="19" spans="1:6" x14ac:dyDescent="0.2">
      <c r="A19" t="s">
        <v>24</v>
      </c>
      <c r="B19">
        <v>88</v>
      </c>
      <c r="D19" s="22">
        <f t="shared" ref="D19:D22" si="1">D18+5</f>
        <v>79</v>
      </c>
      <c r="E19" s="22">
        <f t="shared" si="0"/>
        <v>84</v>
      </c>
      <c r="F19" s="23">
        <f>COUNTIFS($B$3:$B$52, "&gt;"&amp;D19,$B$3:$B$52, "&lt;="&amp;E19)</f>
        <v>10</v>
      </c>
    </row>
    <row r="20" spans="1:6" x14ac:dyDescent="0.2">
      <c r="A20" t="s">
        <v>25</v>
      </c>
      <c r="B20">
        <v>75</v>
      </c>
      <c r="D20" s="22">
        <f t="shared" si="1"/>
        <v>84</v>
      </c>
      <c r="E20" s="22">
        <f t="shared" si="0"/>
        <v>89</v>
      </c>
      <c r="F20" s="23">
        <f>COUNTIFS($B$3:$B$52, "&gt;"&amp;D20,$B$3:$B$52, "&lt;="&amp;E20)</f>
        <v>23</v>
      </c>
    </row>
    <row r="21" spans="1:6" x14ac:dyDescent="0.2">
      <c r="A21" t="s">
        <v>26</v>
      </c>
      <c r="B21">
        <v>87</v>
      </c>
      <c r="D21" s="22">
        <f t="shared" si="1"/>
        <v>89</v>
      </c>
      <c r="E21" s="22">
        <f t="shared" si="0"/>
        <v>94</v>
      </c>
      <c r="F21" s="23">
        <f>COUNTIFS($B$3:$B$52, "&gt;"&amp;D21,$B$3:$B$52, "&lt;="&amp;E21)</f>
        <v>2</v>
      </c>
    </row>
    <row r="22" spans="1:6" x14ac:dyDescent="0.2">
      <c r="A22" t="s">
        <v>27</v>
      </c>
      <c r="B22">
        <v>86</v>
      </c>
      <c r="D22" s="22">
        <f t="shared" si="1"/>
        <v>94</v>
      </c>
      <c r="E22" s="22">
        <f t="shared" si="0"/>
        <v>99</v>
      </c>
      <c r="F22" s="23">
        <f>COUNTIFS($B$3:$B$52, "&gt;"&amp;D22,$B$3:$B$52, "&lt;="&amp;E22)</f>
        <v>0</v>
      </c>
    </row>
    <row r="23" spans="1:6" x14ac:dyDescent="0.2">
      <c r="A23" t="s">
        <v>28</v>
      </c>
      <c r="B23">
        <v>86</v>
      </c>
    </row>
    <row r="24" spans="1:6" ht="16" x14ac:dyDescent="0.2">
      <c r="A24" t="s">
        <v>29</v>
      </c>
      <c r="B24">
        <v>79</v>
      </c>
      <c r="D24" s="3"/>
      <c r="E24" s="5"/>
      <c r="F24" s="5"/>
    </row>
    <row r="25" spans="1:6" x14ac:dyDescent="0.2">
      <c r="A25" t="s">
        <v>30</v>
      </c>
      <c r="B25">
        <v>81</v>
      </c>
    </row>
    <row r="26" spans="1:6" x14ac:dyDescent="0.2">
      <c r="A26" t="s">
        <v>31</v>
      </c>
      <c r="B26">
        <v>78</v>
      </c>
    </row>
    <row r="27" spans="1:6" x14ac:dyDescent="0.2">
      <c r="A27" t="s">
        <v>32</v>
      </c>
      <c r="B27">
        <v>87</v>
      </c>
    </row>
    <row r="28" spans="1:6" x14ac:dyDescent="0.2">
      <c r="A28" t="s">
        <v>33</v>
      </c>
      <c r="B28">
        <v>85</v>
      </c>
    </row>
    <row r="29" spans="1:6" x14ac:dyDescent="0.2">
      <c r="A29" t="s">
        <v>34</v>
      </c>
      <c r="B29">
        <v>90</v>
      </c>
    </row>
    <row r="30" spans="1:6" x14ac:dyDescent="0.2">
      <c r="A30" t="s">
        <v>35</v>
      </c>
      <c r="B30">
        <v>70</v>
      </c>
    </row>
    <row r="31" spans="1:6" x14ac:dyDescent="0.2">
      <c r="A31" t="s">
        <v>36</v>
      </c>
      <c r="B31">
        <v>88</v>
      </c>
    </row>
    <row r="32" spans="1:6" x14ac:dyDescent="0.2">
      <c r="A32" t="s">
        <v>37</v>
      </c>
      <c r="B32">
        <v>89</v>
      </c>
    </row>
    <row r="33" spans="1:2" x14ac:dyDescent="0.2">
      <c r="A33" t="s">
        <v>38</v>
      </c>
      <c r="B33">
        <v>69</v>
      </c>
    </row>
    <row r="34" spans="1:2" x14ac:dyDescent="0.2">
      <c r="A34" t="s">
        <v>39</v>
      </c>
      <c r="B34">
        <v>78</v>
      </c>
    </row>
    <row r="35" spans="1:2" x14ac:dyDescent="0.2">
      <c r="A35" t="s">
        <v>40</v>
      </c>
      <c r="B35">
        <v>84</v>
      </c>
    </row>
    <row r="36" spans="1:2" x14ac:dyDescent="0.2">
      <c r="A36" t="s">
        <v>41</v>
      </c>
      <c r="B36">
        <v>87</v>
      </c>
    </row>
    <row r="37" spans="1:2" x14ac:dyDescent="0.2">
      <c r="A37" t="s">
        <v>42</v>
      </c>
      <c r="B37">
        <v>82</v>
      </c>
    </row>
    <row r="38" spans="1:2" x14ac:dyDescent="0.2">
      <c r="A38" t="s">
        <v>43</v>
      </c>
      <c r="B38">
        <v>83</v>
      </c>
    </row>
    <row r="39" spans="1:2" x14ac:dyDescent="0.2">
      <c r="A39" t="s">
        <v>44</v>
      </c>
      <c r="B39">
        <v>72</v>
      </c>
    </row>
    <row r="40" spans="1:2" x14ac:dyDescent="0.2">
      <c r="A40" t="s">
        <v>45</v>
      </c>
      <c r="B40">
        <v>85</v>
      </c>
    </row>
    <row r="41" spans="1:2" x14ac:dyDescent="0.2">
      <c r="A41" t="s">
        <v>46</v>
      </c>
      <c r="B41">
        <v>81</v>
      </c>
    </row>
    <row r="42" spans="1:2" x14ac:dyDescent="0.2">
      <c r="A42" t="s">
        <v>47</v>
      </c>
      <c r="B42">
        <v>80</v>
      </c>
    </row>
    <row r="43" spans="1:2" x14ac:dyDescent="0.2">
      <c r="A43" t="s">
        <v>48</v>
      </c>
      <c r="B43">
        <v>83</v>
      </c>
    </row>
    <row r="44" spans="1:2" x14ac:dyDescent="0.2">
      <c r="A44" t="s">
        <v>49</v>
      </c>
      <c r="B44">
        <v>87</v>
      </c>
    </row>
    <row r="45" spans="1:2" x14ac:dyDescent="0.2">
      <c r="A45" t="s">
        <v>50</v>
      </c>
      <c r="B45">
        <v>88</v>
      </c>
    </row>
    <row r="46" spans="1:2" x14ac:dyDescent="0.2">
      <c r="A46" t="s">
        <v>51</v>
      </c>
      <c r="B46">
        <v>84</v>
      </c>
    </row>
    <row r="47" spans="1:2" x14ac:dyDescent="0.2">
      <c r="A47" t="s">
        <v>52</v>
      </c>
      <c r="B47">
        <v>88</v>
      </c>
    </row>
    <row r="48" spans="1:2" x14ac:dyDescent="0.2">
      <c r="A48" t="s">
        <v>53</v>
      </c>
      <c r="B48">
        <v>85</v>
      </c>
    </row>
    <row r="49" spans="1:2" x14ac:dyDescent="0.2">
      <c r="A49" t="s">
        <v>54</v>
      </c>
      <c r="B49">
        <v>78</v>
      </c>
    </row>
    <row r="50" spans="1:2" x14ac:dyDescent="0.2">
      <c r="A50" t="s">
        <v>55</v>
      </c>
      <c r="B50">
        <v>85</v>
      </c>
    </row>
    <row r="51" spans="1:2" x14ac:dyDescent="0.2">
      <c r="A51" t="s">
        <v>56</v>
      </c>
      <c r="B51">
        <v>89</v>
      </c>
    </row>
    <row r="52" spans="1:2" x14ac:dyDescent="0.2">
      <c r="A52" t="s">
        <v>57</v>
      </c>
      <c r="B52">
        <v>79</v>
      </c>
    </row>
    <row r="54" spans="1:2" x14ac:dyDescent="0.2">
      <c r="A54" s="14" t="s">
        <v>58</v>
      </c>
    </row>
  </sheetData>
  <mergeCells count="7">
    <mergeCell ref="A1:B1"/>
    <mergeCell ref="H3:I3"/>
    <mergeCell ref="D14:E14"/>
    <mergeCell ref="L15:M15"/>
    <mergeCell ref="D3:E3"/>
    <mergeCell ref="D4:E4"/>
    <mergeCell ref="D15:F15"/>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9963B-F4F8-F04A-AAF8-D59A2E9CC2E4}">
  <dimension ref="A1:M54"/>
  <sheetViews>
    <sheetView tabSelected="1" topLeftCell="C1" zoomScale="104" workbookViewId="0">
      <selection activeCell="D15" sqref="D15:F22"/>
    </sheetView>
  </sheetViews>
  <sheetFormatPr baseColWidth="10" defaultColWidth="8.83203125" defaultRowHeight="15" x14ac:dyDescent="0.2"/>
  <cols>
    <col min="1" max="1" width="15.33203125" bestFit="1" customWidth="1"/>
    <col min="2" max="2" width="14" customWidth="1"/>
    <col min="3" max="3" width="7.5" customWidth="1"/>
    <col min="4" max="4" width="16.1640625" customWidth="1"/>
    <col min="5" max="6" width="12.33203125" customWidth="1"/>
    <col min="9" max="9" width="41.33203125" customWidth="1"/>
    <col min="13" max="13" width="35" customWidth="1"/>
  </cols>
  <sheetData>
    <row r="1" spans="1:13" s="18" customFormat="1" ht="36" customHeight="1" x14ac:dyDescent="0.2">
      <c r="A1" s="24" t="s">
        <v>0</v>
      </c>
      <c r="B1" s="24"/>
    </row>
    <row r="2" spans="1:13" x14ac:dyDescent="0.2">
      <c r="A2" s="7" t="s">
        <v>1</v>
      </c>
      <c r="B2" s="7" t="s">
        <v>62</v>
      </c>
    </row>
    <row r="3" spans="1:13" ht="16" customHeight="1" x14ac:dyDescent="0.2">
      <c r="A3" t="s">
        <v>3</v>
      </c>
      <c r="B3">
        <v>15.6</v>
      </c>
      <c r="D3" s="25" t="s">
        <v>60</v>
      </c>
      <c r="E3" s="25"/>
      <c r="H3" s="25" t="s">
        <v>61</v>
      </c>
      <c r="I3" s="25"/>
    </row>
    <row r="4" spans="1:13" ht="16" customHeight="1" x14ac:dyDescent="0.2">
      <c r="A4" t="s">
        <v>6</v>
      </c>
      <c r="B4">
        <v>8.6999999999999993</v>
      </c>
      <c r="D4" s="26" t="s">
        <v>62</v>
      </c>
      <c r="E4" s="26"/>
    </row>
    <row r="5" spans="1:13" x14ac:dyDescent="0.2">
      <c r="A5" t="s">
        <v>7</v>
      </c>
      <c r="B5">
        <v>17.7</v>
      </c>
      <c r="D5" s="16" t="s">
        <v>77</v>
      </c>
      <c r="E5" s="19">
        <f>AVERAGE(B3:B52)</f>
        <v>15.294</v>
      </c>
    </row>
    <row r="6" spans="1:13" x14ac:dyDescent="0.2">
      <c r="A6" t="s">
        <v>8</v>
      </c>
      <c r="B6">
        <v>8</v>
      </c>
      <c r="D6" s="16" t="s">
        <v>78</v>
      </c>
      <c r="E6" s="20">
        <f>MEDIAN(B3:B152)</f>
        <v>15</v>
      </c>
    </row>
    <row r="7" spans="1:13" x14ac:dyDescent="0.2">
      <c r="A7" t="s">
        <v>9</v>
      </c>
      <c r="B7">
        <v>20.2</v>
      </c>
      <c r="D7" s="16" t="s">
        <v>79</v>
      </c>
      <c r="E7" s="20">
        <f>MODE(B3:B52)</f>
        <v>15.6</v>
      </c>
    </row>
    <row r="8" spans="1:13" x14ac:dyDescent="0.2">
      <c r="A8" t="s">
        <v>10</v>
      </c>
      <c r="B8">
        <v>16.600000000000001</v>
      </c>
      <c r="D8" s="16" t="s">
        <v>80</v>
      </c>
      <c r="E8" s="19">
        <f>MAX(B3:B52)</f>
        <v>30.1</v>
      </c>
    </row>
    <row r="9" spans="1:13" x14ac:dyDescent="0.2">
      <c r="A9" t="s">
        <v>11</v>
      </c>
      <c r="B9">
        <v>12.8</v>
      </c>
      <c r="D9" s="16" t="s">
        <v>81</v>
      </c>
      <c r="E9" s="19">
        <f>MIN(B3:B52)</f>
        <v>8</v>
      </c>
    </row>
    <row r="10" spans="1:13" x14ac:dyDescent="0.2">
      <c r="A10" t="s">
        <v>12</v>
      </c>
      <c r="B10">
        <v>13.3</v>
      </c>
      <c r="D10" s="16" t="s">
        <v>82</v>
      </c>
      <c r="E10" s="19">
        <f>E8-E9</f>
        <v>22.1</v>
      </c>
    </row>
    <row r="11" spans="1:13" x14ac:dyDescent="0.2">
      <c r="A11" t="s">
        <v>13</v>
      </c>
      <c r="B11">
        <v>15.1</v>
      </c>
      <c r="D11" s="16" t="s">
        <v>83</v>
      </c>
      <c r="E11" s="20">
        <f>_xlfn.STDEV.S(B3:B52)</f>
        <v>4.2701818534137921</v>
      </c>
    </row>
    <row r="12" spans="1:13" x14ac:dyDescent="0.2">
      <c r="A12" t="s">
        <v>14</v>
      </c>
      <c r="B12">
        <v>20.8</v>
      </c>
    </row>
    <row r="13" spans="1:13" x14ac:dyDescent="0.2">
      <c r="A13" t="s">
        <v>15</v>
      </c>
      <c r="B13">
        <v>14.9</v>
      </c>
    </row>
    <row r="14" spans="1:13" ht="18" x14ac:dyDescent="0.2">
      <c r="A14" t="s">
        <v>16</v>
      </c>
      <c r="B14">
        <v>18.600000000000001</v>
      </c>
      <c r="D14" s="25" t="s">
        <v>87</v>
      </c>
      <c r="E14" s="25"/>
      <c r="F14" s="2"/>
    </row>
    <row r="15" spans="1:13" ht="18" x14ac:dyDescent="0.2">
      <c r="A15" t="s">
        <v>18</v>
      </c>
      <c r="B15">
        <v>18.8</v>
      </c>
      <c r="D15" s="27" t="s">
        <v>62</v>
      </c>
      <c r="E15" s="28"/>
      <c r="F15" s="28"/>
      <c r="H15" s="2" t="s">
        <v>88</v>
      </c>
      <c r="I15" s="6"/>
      <c r="L15" s="25" t="s">
        <v>89</v>
      </c>
      <c r="M15" s="25"/>
    </row>
    <row r="16" spans="1:13" x14ac:dyDescent="0.2">
      <c r="A16" t="s">
        <v>21</v>
      </c>
      <c r="B16">
        <v>16.8</v>
      </c>
      <c r="D16" s="21" t="s">
        <v>98</v>
      </c>
      <c r="E16" s="21" t="s">
        <v>99</v>
      </c>
      <c r="F16" s="21" t="s">
        <v>19</v>
      </c>
    </row>
    <row r="17" spans="1:6" x14ac:dyDescent="0.2">
      <c r="A17" t="s">
        <v>22</v>
      </c>
      <c r="B17">
        <v>19.2</v>
      </c>
      <c r="D17" s="22">
        <v>8</v>
      </c>
      <c r="E17" s="22">
        <f>D17+4</f>
        <v>12</v>
      </c>
      <c r="F17" s="23">
        <f>COUNTIFS($B$3:$B$52, "&gt;="&amp;D17,$B$3:$B$52, "&lt;="&amp;E17)</f>
        <v>12</v>
      </c>
    </row>
    <row r="18" spans="1:6" x14ac:dyDescent="0.2">
      <c r="A18" t="s">
        <v>23</v>
      </c>
      <c r="B18">
        <v>8.4</v>
      </c>
      <c r="D18" s="22">
        <f>D17+4</f>
        <v>12</v>
      </c>
      <c r="E18" s="22">
        <f t="shared" ref="E18:E22" si="0">D18+4</f>
        <v>16</v>
      </c>
      <c r="F18" s="23">
        <f>COUNTIFS($B$3:$B$52, "&gt;"&amp;D18,$B$3:$B$52, "&lt;="&amp;E18)</f>
        <v>20</v>
      </c>
    </row>
    <row r="19" spans="1:6" x14ac:dyDescent="0.2">
      <c r="A19" t="s">
        <v>24</v>
      </c>
      <c r="B19">
        <v>30.1</v>
      </c>
      <c r="D19" s="22">
        <f t="shared" ref="D19:D22" si="1">D18+4</f>
        <v>16</v>
      </c>
      <c r="E19" s="22">
        <f t="shared" si="0"/>
        <v>20</v>
      </c>
      <c r="F19" s="23">
        <f>COUNTIFS($B$3:$B$52, "&gt;"&amp;D19,$B$3:$B$52, "&lt;="&amp;E19)</f>
        <v>11</v>
      </c>
    </row>
    <row r="20" spans="1:6" x14ac:dyDescent="0.2">
      <c r="A20" t="s">
        <v>25</v>
      </c>
      <c r="B20">
        <v>13.7</v>
      </c>
      <c r="D20" s="22">
        <f t="shared" si="1"/>
        <v>20</v>
      </c>
      <c r="E20" s="22">
        <f t="shared" si="0"/>
        <v>24</v>
      </c>
      <c r="F20" s="23">
        <f>COUNTIFS($B$3:$B$52, "&gt;"&amp;D20,$B$3:$B$52, "&lt;="&amp;E20)</f>
        <v>6</v>
      </c>
    </row>
    <row r="21" spans="1:6" x14ac:dyDescent="0.2">
      <c r="A21" t="s">
        <v>26</v>
      </c>
      <c r="B21">
        <v>12.7</v>
      </c>
      <c r="D21" s="22">
        <f t="shared" si="1"/>
        <v>24</v>
      </c>
      <c r="E21" s="22">
        <f t="shared" si="0"/>
        <v>28</v>
      </c>
      <c r="F21" s="23">
        <f>COUNTIFS($B$3:$B$52, "&gt;"&amp;D21,$B$3:$B$52, "&lt;="&amp;E21)</f>
        <v>0</v>
      </c>
    </row>
    <row r="22" spans="1:6" x14ac:dyDescent="0.2">
      <c r="A22" t="s">
        <v>27</v>
      </c>
      <c r="B22">
        <v>16</v>
      </c>
      <c r="D22" s="22">
        <f t="shared" si="1"/>
        <v>28</v>
      </c>
      <c r="E22" s="22">
        <f t="shared" si="0"/>
        <v>32</v>
      </c>
      <c r="F22" s="23">
        <f>COUNTIFS($B$3:$B$52, "&gt;"&amp;D22,$B$3:$B$52, "&lt;="&amp;E22)</f>
        <v>1</v>
      </c>
    </row>
    <row r="23" spans="1:6" ht="16" x14ac:dyDescent="0.2">
      <c r="A23" t="s">
        <v>28</v>
      </c>
      <c r="B23">
        <v>12</v>
      </c>
      <c r="D23" s="3"/>
      <c r="E23" s="4"/>
      <c r="F23" s="4"/>
    </row>
    <row r="24" spans="1:6" ht="16" x14ac:dyDescent="0.2">
      <c r="A24" t="s">
        <v>29</v>
      </c>
      <c r="B24">
        <v>16.399999999999999</v>
      </c>
      <c r="D24" s="3"/>
      <c r="E24" s="5"/>
      <c r="F24" s="5"/>
    </row>
    <row r="25" spans="1:6" x14ac:dyDescent="0.2">
      <c r="A25" t="s">
        <v>30</v>
      </c>
      <c r="B25">
        <v>17</v>
      </c>
    </row>
    <row r="26" spans="1:6" x14ac:dyDescent="0.2">
      <c r="A26" t="s">
        <v>31</v>
      </c>
      <c r="B26">
        <v>13.7</v>
      </c>
    </row>
    <row r="27" spans="1:6" x14ac:dyDescent="0.2">
      <c r="A27" t="s">
        <v>32</v>
      </c>
      <c r="B27">
        <v>8.8000000000000007</v>
      </c>
    </row>
    <row r="28" spans="1:6" x14ac:dyDescent="0.2">
      <c r="A28" t="s">
        <v>33</v>
      </c>
      <c r="B28">
        <v>12</v>
      </c>
    </row>
    <row r="29" spans="1:6" x14ac:dyDescent="0.2">
      <c r="A29" t="s">
        <v>34</v>
      </c>
      <c r="B29">
        <v>10.8</v>
      </c>
    </row>
    <row r="30" spans="1:6" x14ac:dyDescent="0.2">
      <c r="A30" t="s">
        <v>35</v>
      </c>
      <c r="B30">
        <v>19.100000000000001</v>
      </c>
    </row>
    <row r="31" spans="1:6" x14ac:dyDescent="0.2">
      <c r="A31" t="s">
        <v>36</v>
      </c>
      <c r="B31">
        <v>12.1</v>
      </c>
    </row>
    <row r="32" spans="1:6" x14ac:dyDescent="0.2">
      <c r="A32" t="s">
        <v>37</v>
      </c>
      <c r="B32">
        <v>11.8</v>
      </c>
    </row>
    <row r="33" spans="1:2" x14ac:dyDescent="0.2">
      <c r="A33" t="s">
        <v>38</v>
      </c>
      <c r="B33">
        <v>20.9</v>
      </c>
    </row>
    <row r="34" spans="1:2" x14ac:dyDescent="0.2">
      <c r="A34" t="s">
        <v>39</v>
      </c>
      <c r="B34">
        <v>10.9</v>
      </c>
    </row>
    <row r="35" spans="1:2" x14ac:dyDescent="0.2">
      <c r="A35" t="s">
        <v>40</v>
      </c>
      <c r="B35">
        <v>15.6</v>
      </c>
    </row>
    <row r="36" spans="1:2" x14ac:dyDescent="0.2">
      <c r="A36" t="s">
        <v>41</v>
      </c>
      <c r="B36">
        <v>12.1</v>
      </c>
    </row>
    <row r="37" spans="1:2" x14ac:dyDescent="0.2">
      <c r="A37" t="s">
        <v>42</v>
      </c>
      <c r="B37">
        <v>15.7</v>
      </c>
    </row>
    <row r="38" spans="1:2" x14ac:dyDescent="0.2">
      <c r="A38" t="s">
        <v>43</v>
      </c>
      <c r="B38">
        <v>22.9</v>
      </c>
    </row>
    <row r="39" spans="1:2" x14ac:dyDescent="0.2">
      <c r="A39" t="s">
        <v>44</v>
      </c>
      <c r="B39">
        <v>21</v>
      </c>
    </row>
    <row r="40" spans="1:2" x14ac:dyDescent="0.2">
      <c r="A40" t="s">
        <v>45</v>
      </c>
      <c r="B40">
        <v>14</v>
      </c>
    </row>
    <row r="41" spans="1:2" x14ac:dyDescent="0.2">
      <c r="A41" t="s">
        <v>46</v>
      </c>
      <c r="B41">
        <v>16.2</v>
      </c>
    </row>
    <row r="42" spans="1:2" x14ac:dyDescent="0.2">
      <c r="A42" t="s">
        <v>47</v>
      </c>
      <c r="B42">
        <v>14.4</v>
      </c>
    </row>
    <row r="43" spans="1:2" x14ac:dyDescent="0.2">
      <c r="A43" t="s">
        <v>48</v>
      </c>
      <c r="B43">
        <v>13.8</v>
      </c>
    </row>
    <row r="44" spans="1:2" x14ac:dyDescent="0.2">
      <c r="A44" t="s">
        <v>49</v>
      </c>
      <c r="B44">
        <v>14.7</v>
      </c>
    </row>
    <row r="45" spans="1:2" x14ac:dyDescent="0.2">
      <c r="A45" t="s">
        <v>50</v>
      </c>
      <c r="B45">
        <v>13.3</v>
      </c>
    </row>
    <row r="46" spans="1:2" x14ac:dyDescent="0.2">
      <c r="A46" t="s">
        <v>51</v>
      </c>
      <c r="B46">
        <v>22.1</v>
      </c>
    </row>
    <row r="47" spans="1:2" x14ac:dyDescent="0.2">
      <c r="A47" t="s">
        <v>52</v>
      </c>
      <c r="B47">
        <v>10.4</v>
      </c>
    </row>
    <row r="48" spans="1:2" x14ac:dyDescent="0.2">
      <c r="A48" t="s">
        <v>53</v>
      </c>
      <c r="B48">
        <v>11.8</v>
      </c>
    </row>
    <row r="49" spans="1:2" x14ac:dyDescent="0.2">
      <c r="A49" t="s">
        <v>54</v>
      </c>
      <c r="B49">
        <v>20</v>
      </c>
    </row>
    <row r="50" spans="1:2" x14ac:dyDescent="0.2">
      <c r="A50" t="s">
        <v>55</v>
      </c>
      <c r="B50">
        <v>15.5</v>
      </c>
    </row>
    <row r="51" spans="1:2" x14ac:dyDescent="0.2">
      <c r="A51" t="s">
        <v>56</v>
      </c>
      <c r="B51">
        <v>16</v>
      </c>
    </row>
    <row r="52" spans="1:2" x14ac:dyDescent="0.2">
      <c r="A52" t="s">
        <v>57</v>
      </c>
      <c r="B52">
        <v>11.7</v>
      </c>
    </row>
    <row r="54" spans="1:2" x14ac:dyDescent="0.2">
      <c r="A54" s="14" t="s">
        <v>58</v>
      </c>
    </row>
  </sheetData>
  <mergeCells count="7">
    <mergeCell ref="L15:M15"/>
    <mergeCell ref="A1:B1"/>
    <mergeCell ref="D3:E3"/>
    <mergeCell ref="H3:I3"/>
    <mergeCell ref="D4:E4"/>
    <mergeCell ref="D14:E14"/>
    <mergeCell ref="D15:F15"/>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4"/>
  <sheetViews>
    <sheetView topLeftCell="C13" zoomScale="112" workbookViewId="0">
      <selection activeCell="I33" sqref="I33"/>
    </sheetView>
  </sheetViews>
  <sheetFormatPr baseColWidth="10" defaultColWidth="8.83203125" defaultRowHeight="15" x14ac:dyDescent="0.2"/>
  <cols>
    <col min="1" max="1" width="14.1640625" bestFit="1" customWidth="1"/>
    <col min="2" max="2" width="22.83203125" customWidth="1"/>
    <col min="4" max="5" width="15.1640625" customWidth="1"/>
    <col min="6" max="6" width="12.1640625" customWidth="1"/>
  </cols>
  <sheetData>
    <row r="1" spans="1:13" ht="31" customHeight="1" x14ac:dyDescent="0.2">
      <c r="A1" s="24" t="s">
        <v>0</v>
      </c>
      <c r="B1" s="24"/>
      <c r="C1" s="15"/>
      <c r="D1" s="15"/>
      <c r="E1" s="15"/>
    </row>
    <row r="2" spans="1:13" x14ac:dyDescent="0.2">
      <c r="A2" s="7" t="s">
        <v>1</v>
      </c>
      <c r="B2" s="7" t="s">
        <v>59</v>
      </c>
    </row>
    <row r="3" spans="1:13" ht="15" customHeight="1" x14ac:dyDescent="0.2">
      <c r="A3" t="s">
        <v>3</v>
      </c>
      <c r="B3" s="1">
        <v>49375</v>
      </c>
      <c r="D3" s="25" t="s">
        <v>63</v>
      </c>
      <c r="E3" s="25"/>
      <c r="I3" s="25" t="s">
        <v>91</v>
      </c>
      <c r="J3" s="25"/>
      <c r="K3" s="25"/>
      <c r="L3" s="25"/>
      <c r="M3" s="25"/>
    </row>
    <row r="4" spans="1:13" x14ac:dyDescent="0.2">
      <c r="A4" t="s">
        <v>6</v>
      </c>
      <c r="B4" s="1">
        <v>65891</v>
      </c>
      <c r="D4" s="26" t="s">
        <v>84</v>
      </c>
      <c r="E4" s="26"/>
    </row>
    <row r="5" spans="1:13" x14ac:dyDescent="0.2">
      <c r="A5" t="s">
        <v>7</v>
      </c>
      <c r="B5" s="1">
        <v>45335</v>
      </c>
      <c r="D5" s="16" t="s">
        <v>77</v>
      </c>
      <c r="E5" s="17">
        <f>AVERAGE(B3:B52)</f>
        <v>54017.78</v>
      </c>
    </row>
    <row r="6" spans="1:13" x14ac:dyDescent="0.2">
      <c r="A6" t="s">
        <v>8</v>
      </c>
      <c r="B6" s="1">
        <v>48493</v>
      </c>
      <c r="D6" s="16" t="s">
        <v>78</v>
      </c>
      <c r="E6" s="17">
        <f>MEDIAN(B3:B152)</f>
        <v>50619</v>
      </c>
    </row>
    <row r="7" spans="1:13" x14ac:dyDescent="0.2">
      <c r="A7" t="s">
        <v>9</v>
      </c>
      <c r="B7" s="1">
        <v>71396</v>
      </c>
      <c r="D7" s="16" t="s">
        <v>79</v>
      </c>
      <c r="E7" s="17" t="e">
        <f>MODE(B3:B52)</f>
        <v>#N/A</v>
      </c>
      <c r="F7" t="s">
        <v>86</v>
      </c>
    </row>
    <row r="8" spans="1:13" x14ac:dyDescent="0.2">
      <c r="A8" t="s">
        <v>10</v>
      </c>
      <c r="B8" s="1">
        <v>49615</v>
      </c>
      <c r="D8" s="16" t="s">
        <v>80</v>
      </c>
      <c r="E8" s="17">
        <f>MAX(B3:B52)</f>
        <v>76409</v>
      </c>
    </row>
    <row r="9" spans="1:13" x14ac:dyDescent="0.2">
      <c r="A9" t="s">
        <v>11</v>
      </c>
      <c r="B9" s="1">
        <v>70583</v>
      </c>
      <c r="D9" s="16" t="s">
        <v>81</v>
      </c>
      <c r="E9" s="17">
        <f>MIN(B3:B52)</f>
        <v>40259</v>
      </c>
    </row>
    <row r="10" spans="1:13" x14ac:dyDescent="0.2">
      <c r="A10" t="s">
        <v>12</v>
      </c>
      <c r="B10" s="1">
        <v>59305</v>
      </c>
      <c r="D10" s="16" t="s">
        <v>82</v>
      </c>
      <c r="E10" s="17">
        <f>E8-E9</f>
        <v>36150</v>
      </c>
    </row>
    <row r="11" spans="1:13" x14ac:dyDescent="0.2">
      <c r="A11" t="s">
        <v>13</v>
      </c>
      <c r="B11" s="1">
        <v>47780</v>
      </c>
      <c r="D11" s="16" t="s">
        <v>83</v>
      </c>
      <c r="E11" s="17">
        <f>_xlfn.STDEV.S(B3:B52)</f>
        <v>8663.6740151282174</v>
      </c>
    </row>
    <row r="12" spans="1:13" x14ac:dyDescent="0.2">
      <c r="A12" t="s">
        <v>14</v>
      </c>
      <c r="B12" s="1">
        <v>53560</v>
      </c>
    </row>
    <row r="13" spans="1:13" x14ac:dyDescent="0.2">
      <c r="A13" t="s">
        <v>15</v>
      </c>
      <c r="B13" s="1">
        <v>56291</v>
      </c>
    </row>
    <row r="14" spans="1:13" x14ac:dyDescent="0.2">
      <c r="A14" t="s">
        <v>16</v>
      </c>
      <c r="B14" s="1">
        <v>44465</v>
      </c>
    </row>
    <row r="15" spans="1:13" x14ac:dyDescent="0.2">
      <c r="A15" t="s">
        <v>18</v>
      </c>
      <c r="B15" s="1">
        <v>60124</v>
      </c>
    </row>
    <row r="16" spans="1:13" ht="18" x14ac:dyDescent="0.2">
      <c r="A16" t="s">
        <v>21</v>
      </c>
      <c r="B16" s="1">
        <v>50289</v>
      </c>
      <c r="D16" s="25" t="s">
        <v>90</v>
      </c>
      <c r="E16" s="25"/>
      <c r="F16" s="25"/>
      <c r="G16" s="25"/>
      <c r="I16" s="25" t="s">
        <v>92</v>
      </c>
      <c r="J16" s="25"/>
      <c r="K16" s="25"/>
      <c r="L16" s="25"/>
      <c r="M16" s="25"/>
    </row>
    <row r="17" spans="1:2" x14ac:dyDescent="0.2">
      <c r="A17" t="s">
        <v>22</v>
      </c>
      <c r="B17" s="1">
        <v>51744</v>
      </c>
    </row>
    <row r="18" spans="1:2" x14ac:dyDescent="0.2">
      <c r="A18" t="s">
        <v>23</v>
      </c>
      <c r="B18" s="1">
        <v>48221</v>
      </c>
    </row>
    <row r="19" spans="1:2" x14ac:dyDescent="0.2">
      <c r="A19" t="s">
        <v>24</v>
      </c>
      <c r="B19" s="1">
        <v>50949</v>
      </c>
    </row>
    <row r="20" spans="1:2" x14ac:dyDescent="0.2">
      <c r="A20" t="s">
        <v>25</v>
      </c>
      <c r="B20" s="1">
        <v>49067</v>
      </c>
    </row>
    <row r="21" spans="1:2" x14ac:dyDescent="0.2">
      <c r="A21" t="s">
        <v>26</v>
      </c>
      <c r="B21" s="1">
        <v>48702</v>
      </c>
    </row>
    <row r="22" spans="1:2" x14ac:dyDescent="0.2">
      <c r="A22" t="s">
        <v>27</v>
      </c>
      <c r="B22" s="1">
        <v>65363</v>
      </c>
    </row>
    <row r="23" spans="1:2" x14ac:dyDescent="0.2">
      <c r="A23" t="s">
        <v>28</v>
      </c>
      <c r="B23" s="1">
        <v>73195</v>
      </c>
    </row>
    <row r="24" spans="1:2" x14ac:dyDescent="0.2">
      <c r="A24" t="s">
        <v>29</v>
      </c>
      <c r="B24" s="1">
        <v>62166</v>
      </c>
    </row>
    <row r="25" spans="1:2" x14ac:dyDescent="0.2">
      <c r="A25" t="s">
        <v>30</v>
      </c>
      <c r="B25" s="1">
        <v>54752</v>
      </c>
    </row>
    <row r="26" spans="1:2" x14ac:dyDescent="0.2">
      <c r="A26" t="s">
        <v>31</v>
      </c>
      <c r="B26" s="1">
        <v>42187</v>
      </c>
    </row>
    <row r="27" spans="1:2" x14ac:dyDescent="0.2">
      <c r="A27" t="s">
        <v>32</v>
      </c>
      <c r="B27" s="1">
        <v>46750</v>
      </c>
    </row>
    <row r="28" spans="1:2" x14ac:dyDescent="0.2">
      <c r="A28" t="s">
        <v>33</v>
      </c>
      <c r="B28" s="1">
        <v>49893</v>
      </c>
    </row>
    <row r="29" spans="1:2" x14ac:dyDescent="0.2">
      <c r="A29" t="s">
        <v>34</v>
      </c>
      <c r="B29" s="1">
        <v>49662</v>
      </c>
    </row>
    <row r="30" spans="1:2" x14ac:dyDescent="0.2">
      <c r="A30" t="s">
        <v>35</v>
      </c>
      <c r="B30" s="1">
        <v>55813</v>
      </c>
    </row>
    <row r="31" spans="1:2" x14ac:dyDescent="0.2">
      <c r="A31" t="s">
        <v>36</v>
      </c>
      <c r="B31" s="1">
        <v>57057</v>
      </c>
    </row>
    <row r="32" spans="1:2" x14ac:dyDescent="0.2">
      <c r="A32" t="s">
        <v>37</v>
      </c>
      <c r="B32" s="1">
        <v>70043</v>
      </c>
    </row>
    <row r="33" spans="1:2" x14ac:dyDescent="0.2">
      <c r="A33" t="s">
        <v>38</v>
      </c>
      <c r="B33" s="1">
        <v>46426</v>
      </c>
    </row>
    <row r="34" spans="1:2" x14ac:dyDescent="0.2">
      <c r="A34" t="s">
        <v>39</v>
      </c>
      <c r="B34" s="1">
        <v>76409</v>
      </c>
    </row>
    <row r="35" spans="1:2" x14ac:dyDescent="0.2">
      <c r="A35" t="s">
        <v>40</v>
      </c>
      <c r="B35" s="1">
        <v>44990</v>
      </c>
    </row>
    <row r="36" spans="1:2" x14ac:dyDescent="0.2">
      <c r="A36" t="s">
        <v>41</v>
      </c>
      <c r="B36" s="1">
        <v>48666</v>
      </c>
    </row>
    <row r="37" spans="1:2" x14ac:dyDescent="0.2">
      <c r="A37" t="s">
        <v>42</v>
      </c>
      <c r="B37" s="1">
        <v>54858</v>
      </c>
    </row>
    <row r="38" spans="1:2" x14ac:dyDescent="0.2">
      <c r="A38" t="s">
        <v>43</v>
      </c>
      <c r="B38" s="1">
        <v>45529</v>
      </c>
    </row>
    <row r="39" spans="1:2" x14ac:dyDescent="0.2">
      <c r="A39" t="s">
        <v>44</v>
      </c>
      <c r="B39" s="1">
        <v>59333</v>
      </c>
    </row>
    <row r="40" spans="1:2" x14ac:dyDescent="0.2">
      <c r="A40" t="s">
        <v>45</v>
      </c>
      <c r="B40" s="1">
        <v>63701</v>
      </c>
    </row>
    <row r="41" spans="1:2" x14ac:dyDescent="0.2">
      <c r="A41" t="s">
        <v>46</v>
      </c>
      <c r="B41" s="1">
        <v>64696</v>
      </c>
    </row>
    <row r="42" spans="1:2" x14ac:dyDescent="0.2">
      <c r="A42" t="s">
        <v>47</v>
      </c>
      <c r="B42" s="1">
        <v>47198</v>
      </c>
    </row>
    <row r="43" spans="1:2" x14ac:dyDescent="0.2">
      <c r="A43" t="s">
        <v>48</v>
      </c>
      <c r="B43" s="1">
        <v>40259</v>
      </c>
    </row>
    <row r="44" spans="1:2" x14ac:dyDescent="0.2">
      <c r="A44" t="s">
        <v>49</v>
      </c>
      <c r="B44" s="1">
        <v>47742</v>
      </c>
    </row>
    <row r="45" spans="1:2" x14ac:dyDescent="0.2">
      <c r="A45" t="s">
        <v>50</v>
      </c>
      <c r="B45" s="1">
        <v>50213</v>
      </c>
    </row>
    <row r="46" spans="1:2" x14ac:dyDescent="0.2">
      <c r="A46" t="s">
        <v>51</v>
      </c>
      <c r="B46" s="1">
        <v>45654</v>
      </c>
    </row>
    <row r="47" spans="1:2" x14ac:dyDescent="0.2">
      <c r="A47" t="s">
        <v>52</v>
      </c>
      <c r="B47" s="1">
        <v>55958</v>
      </c>
    </row>
    <row r="48" spans="1:2" x14ac:dyDescent="0.2">
      <c r="A48" t="s">
        <v>53</v>
      </c>
      <c r="B48" s="1">
        <v>49826</v>
      </c>
    </row>
    <row r="49" spans="1:2" x14ac:dyDescent="0.2">
      <c r="A49" t="s">
        <v>54</v>
      </c>
      <c r="B49" s="1">
        <v>53512</v>
      </c>
    </row>
    <row r="50" spans="1:2" x14ac:dyDescent="0.2">
      <c r="A50" t="s">
        <v>55</v>
      </c>
      <c r="B50" s="1">
        <v>45887</v>
      </c>
    </row>
    <row r="51" spans="1:2" x14ac:dyDescent="0.2">
      <c r="A51" t="s">
        <v>56</v>
      </c>
      <c r="B51" s="1">
        <v>54648</v>
      </c>
    </row>
    <row r="52" spans="1:2" x14ac:dyDescent="0.2">
      <c r="A52" t="s">
        <v>57</v>
      </c>
      <c r="B52" s="1">
        <v>57318</v>
      </c>
    </row>
    <row r="54" spans="1:2" x14ac:dyDescent="0.2">
      <c r="A54" s="14" t="s">
        <v>58</v>
      </c>
    </row>
  </sheetData>
  <mergeCells count="6">
    <mergeCell ref="A1:B1"/>
    <mergeCell ref="I16:M16"/>
    <mergeCell ref="I3:M3"/>
    <mergeCell ref="D16:G16"/>
    <mergeCell ref="D3:E3"/>
    <mergeCell ref="D4:E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
  <sheetViews>
    <sheetView topLeftCell="V1" zoomScale="90" workbookViewId="0">
      <selection activeCell="O23" sqref="O23"/>
    </sheetView>
  </sheetViews>
  <sheetFormatPr baseColWidth="10" defaultColWidth="8.83203125" defaultRowHeight="15" x14ac:dyDescent="0.2"/>
  <cols>
    <col min="1" max="1" width="8.6640625" bestFit="1" customWidth="1"/>
    <col min="2" max="6" width="11.1640625" bestFit="1" customWidth="1"/>
  </cols>
  <sheetData>
    <row r="1" spans="1:36" x14ac:dyDescent="0.2">
      <c r="A1" s="30" t="s">
        <v>75</v>
      </c>
      <c r="B1" s="31"/>
      <c r="C1" s="31"/>
      <c r="D1" s="31"/>
      <c r="E1" s="32"/>
    </row>
    <row r="2" spans="1:36" ht="18" x14ac:dyDescent="0.2">
      <c r="A2" s="9" t="s">
        <v>66</v>
      </c>
      <c r="B2" s="9" t="s">
        <v>67</v>
      </c>
      <c r="C2" s="9" t="s">
        <v>68</v>
      </c>
      <c r="D2" s="9" t="s">
        <v>69</v>
      </c>
      <c r="E2" s="9" t="s">
        <v>70</v>
      </c>
      <c r="H2" s="8" t="s">
        <v>95</v>
      </c>
      <c r="I2" s="8"/>
      <c r="J2" s="8"/>
      <c r="K2" s="8"/>
      <c r="L2" s="8"/>
      <c r="M2" s="6"/>
      <c r="P2" s="25" t="s">
        <v>64</v>
      </c>
      <c r="Q2" s="25"/>
      <c r="R2" s="25"/>
      <c r="S2" s="25"/>
      <c r="T2" s="6"/>
      <c r="U2" s="6"/>
      <c r="W2" s="25" t="s">
        <v>96</v>
      </c>
      <c r="X2" s="25"/>
      <c r="Y2" s="25"/>
      <c r="Z2" s="25"/>
      <c r="AA2" s="25"/>
      <c r="AB2" s="25"/>
      <c r="AE2" s="25" t="s">
        <v>65</v>
      </c>
      <c r="AF2" s="25"/>
      <c r="AG2" s="25"/>
      <c r="AH2" s="25"/>
      <c r="AI2" s="6"/>
      <c r="AJ2" s="6"/>
    </row>
    <row r="3" spans="1:36" x14ac:dyDescent="0.2">
      <c r="A3" s="11">
        <v>55380.090909090912</v>
      </c>
      <c r="B3" s="11">
        <v>50536.222222222219</v>
      </c>
      <c r="C3" s="11">
        <v>46875.75</v>
      </c>
      <c r="D3" s="11">
        <v>50123</v>
      </c>
      <c r="E3" s="11">
        <v>64482.666666666664</v>
      </c>
    </row>
    <row r="10" spans="1:36" x14ac:dyDescent="0.2">
      <c r="A10" s="33" t="s">
        <v>93</v>
      </c>
      <c r="B10" s="33"/>
      <c r="C10" s="33"/>
      <c r="D10" s="33"/>
      <c r="E10" s="33"/>
      <c r="F10" s="33"/>
    </row>
    <row r="11" spans="1:36" x14ac:dyDescent="0.2">
      <c r="A11" s="10" t="s">
        <v>94</v>
      </c>
      <c r="B11" s="9" t="s">
        <v>66</v>
      </c>
      <c r="C11" s="9" t="s">
        <v>67</v>
      </c>
      <c r="D11" s="9" t="s">
        <v>68</v>
      </c>
      <c r="E11" s="9" t="s">
        <v>69</v>
      </c>
      <c r="F11" s="9" t="s">
        <v>70</v>
      </c>
    </row>
    <row r="12" spans="1:36" x14ac:dyDescent="0.2">
      <c r="A12" s="10" t="s">
        <v>72</v>
      </c>
      <c r="B12" s="11">
        <v>55380.090909090912</v>
      </c>
      <c r="C12" s="11">
        <v>50536.222222222219</v>
      </c>
      <c r="D12" s="11">
        <v>46875.75</v>
      </c>
      <c r="E12" s="11">
        <v>50123</v>
      </c>
      <c r="F12" s="11">
        <v>64482.666666666664</v>
      </c>
    </row>
    <row r="13" spans="1:36" x14ac:dyDescent="0.2">
      <c r="A13" s="10" t="s">
        <v>73</v>
      </c>
      <c r="B13" s="11">
        <v>60999.818181818184</v>
      </c>
      <c r="C13" s="11">
        <v>54530.888888888891</v>
      </c>
      <c r="D13" s="11">
        <v>51071.25</v>
      </c>
      <c r="E13" s="11">
        <v>53653.357142857145</v>
      </c>
      <c r="F13" s="11">
        <v>69326.222222222219</v>
      </c>
    </row>
  </sheetData>
  <mergeCells count="5">
    <mergeCell ref="A1:E1"/>
    <mergeCell ref="W2:AB2"/>
    <mergeCell ref="P2:S2"/>
    <mergeCell ref="AE2:AH2"/>
    <mergeCell ref="A10:F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3"/>
  <sheetViews>
    <sheetView topLeftCell="A5" workbookViewId="0">
      <selection activeCell="Q22" sqref="Q22"/>
    </sheetView>
  </sheetViews>
  <sheetFormatPr baseColWidth="10" defaultColWidth="8.83203125" defaultRowHeight="15" x14ac:dyDescent="0.2"/>
  <cols>
    <col min="1" max="2" width="8.5" bestFit="1" customWidth="1"/>
    <col min="3" max="3" width="9.6640625" bestFit="1" customWidth="1"/>
    <col min="4" max="5" width="9.33203125" bestFit="1" customWidth="1"/>
  </cols>
  <sheetData>
    <row r="1" spans="1:20" ht="18" x14ac:dyDescent="0.2">
      <c r="A1" s="30" t="s">
        <v>74</v>
      </c>
      <c r="B1" s="31"/>
      <c r="C1" s="31"/>
      <c r="D1" s="31"/>
      <c r="E1" s="32"/>
      <c r="G1" s="8" t="s">
        <v>97</v>
      </c>
      <c r="H1" s="6"/>
      <c r="I1" s="6"/>
      <c r="J1" s="6"/>
      <c r="K1" s="6"/>
      <c r="L1" s="6"/>
      <c r="O1" s="8" t="s">
        <v>71</v>
      </c>
      <c r="P1" s="6"/>
      <c r="Q1" s="6"/>
      <c r="R1" s="6"/>
      <c r="S1" s="6"/>
      <c r="T1" s="6"/>
    </row>
    <row r="2" spans="1:20" x14ac:dyDescent="0.2">
      <c r="A2" s="9" t="s">
        <v>66</v>
      </c>
      <c r="B2" s="9" t="s">
        <v>67</v>
      </c>
      <c r="C2" s="9" t="s">
        <v>68</v>
      </c>
      <c r="D2" s="9" t="s">
        <v>69</v>
      </c>
      <c r="E2" s="9" t="s">
        <v>70</v>
      </c>
    </row>
    <row r="3" spans="1:20" x14ac:dyDescent="0.2">
      <c r="A3" s="12">
        <v>0.78</v>
      </c>
      <c r="B3" s="12">
        <v>0.87</v>
      </c>
      <c r="C3" s="12">
        <v>0.79</v>
      </c>
      <c r="D3" s="12">
        <v>0.83</v>
      </c>
      <c r="E3" s="12">
        <v>0.85</v>
      </c>
    </row>
    <row r="6" spans="1:20" x14ac:dyDescent="0.2">
      <c r="A6" s="30" t="s">
        <v>75</v>
      </c>
      <c r="B6" s="31"/>
      <c r="C6" s="31"/>
      <c r="D6" s="31"/>
      <c r="E6" s="32"/>
    </row>
    <row r="7" spans="1:20" x14ac:dyDescent="0.2">
      <c r="A7" s="9" t="s">
        <v>66</v>
      </c>
      <c r="B7" s="9" t="s">
        <v>67</v>
      </c>
      <c r="C7" s="9" t="s">
        <v>68</v>
      </c>
      <c r="D7" s="9" t="s">
        <v>69</v>
      </c>
      <c r="E7" s="9" t="s">
        <v>70</v>
      </c>
    </row>
    <row r="8" spans="1:20" x14ac:dyDescent="0.2">
      <c r="A8" s="11">
        <v>55380.090909090912</v>
      </c>
      <c r="B8" s="11">
        <v>50536.222222222219</v>
      </c>
      <c r="C8" s="11">
        <v>46875.75</v>
      </c>
      <c r="D8" s="11">
        <v>50123</v>
      </c>
      <c r="E8" s="11">
        <v>64482.666666666664</v>
      </c>
    </row>
    <row r="11" spans="1:20" x14ac:dyDescent="0.2">
      <c r="A11" s="30" t="s">
        <v>76</v>
      </c>
      <c r="B11" s="31"/>
      <c r="C11" s="31"/>
      <c r="D11" s="31"/>
      <c r="E11" s="32"/>
    </row>
    <row r="12" spans="1:20" x14ac:dyDescent="0.2">
      <c r="A12" s="9" t="s">
        <v>66</v>
      </c>
      <c r="B12" s="9" t="s">
        <v>67</v>
      </c>
      <c r="C12" s="9" t="s">
        <v>68</v>
      </c>
      <c r="D12" s="9" t="s">
        <v>69</v>
      </c>
      <c r="E12" s="9" t="s">
        <v>70</v>
      </c>
    </row>
    <row r="13" spans="1:20" x14ac:dyDescent="0.2">
      <c r="A13" s="13">
        <v>17</v>
      </c>
      <c r="B13" s="13">
        <v>14</v>
      </c>
      <c r="C13" s="13">
        <v>19</v>
      </c>
      <c r="D13" s="13">
        <v>16</v>
      </c>
      <c r="E13" s="13">
        <v>13</v>
      </c>
    </row>
  </sheetData>
  <mergeCells count="3">
    <mergeCell ref="A1:E1"/>
    <mergeCell ref="A6:E6"/>
    <mergeCell ref="A11:E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Completion Rate by State</vt:lpstr>
      <vt:lpstr>Pupil-Teacher Ratio</vt:lpstr>
      <vt:lpstr>Average Teacher's Salary</vt:lpstr>
      <vt:lpstr>Avg Teacher's Salary by Region</vt:lpstr>
      <vt:lpstr>Data by Region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Wesley Duckett</dc:creator>
  <cp:keywords/>
  <dc:description/>
  <cp:lastModifiedBy>Colton Gearhart</cp:lastModifiedBy>
  <cp:revision/>
  <dcterms:created xsi:type="dcterms:W3CDTF">2017-12-08T21:11:05Z</dcterms:created>
  <dcterms:modified xsi:type="dcterms:W3CDTF">2023-04-12T16:12:40Z</dcterms:modified>
  <cp:category/>
  <cp:contentStatus/>
</cp:coreProperties>
</file>