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hd/DEV/OSZIMT-repo-ITA12_aps/Zweites Ausbildungsjahr/BP/"/>
    </mc:Choice>
  </mc:AlternateContent>
  <xr:revisionPtr revIDLastSave="0" documentId="13_ncr:1_{0D8FF238-7F92-FB44-B17F-93620AD217CA}" xr6:coauthVersionLast="47" xr6:coauthVersionMax="47" xr10:uidLastSave="{00000000-0000-0000-0000-000000000000}"/>
  <bookViews>
    <workbookView xWindow="0" yWindow="480" windowWidth="33600" windowHeight="20520" xr2:uid="{0DAF5438-6AC0-2E46-834F-82B67386FD62}"/>
  </bookViews>
  <sheets>
    <sheet name="Vorwertsklakulation" sheetId="1" r:id="rId1"/>
    <sheet name="Rückwertsklalkulation" sheetId="3" r:id="rId2"/>
    <sheet name="Gemischte Kalkulation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19" i="3"/>
  <c r="C18" i="3"/>
  <c r="C17" i="3"/>
  <c r="C16" i="3"/>
  <c r="C15" i="3"/>
  <c r="C14" i="3"/>
  <c r="C12" i="3" s="1"/>
  <c r="C13" i="3"/>
  <c r="C8" i="3"/>
  <c r="C20" i="2"/>
  <c r="C19" i="2"/>
  <c r="C18" i="2" s="1"/>
  <c r="C8" i="2"/>
  <c r="C7" i="2"/>
  <c r="C9" i="2" s="1"/>
  <c r="C6" i="2"/>
  <c r="C5" i="2"/>
  <c r="C4" i="2"/>
  <c r="C8" i="1"/>
  <c r="C5" i="1"/>
  <c r="C7" i="1" s="1"/>
  <c r="C9" i="1" s="1"/>
  <c r="C4" i="1"/>
  <c r="C9" i="3" l="1"/>
  <c r="C7" i="3" s="1"/>
  <c r="C11" i="3"/>
  <c r="C10" i="3"/>
  <c r="C12" i="2"/>
  <c r="C11" i="2"/>
  <c r="C10" i="2"/>
  <c r="C17" i="2"/>
  <c r="C6" i="1"/>
  <c r="C12" i="1"/>
  <c r="C11" i="1"/>
  <c r="C10" i="1"/>
  <c r="C6" i="3" l="1"/>
  <c r="C5" i="3"/>
  <c r="C15" i="2"/>
  <c r="C16" i="2"/>
  <c r="C14" i="2"/>
  <c r="C13" i="2" s="1"/>
  <c r="B13" i="2" s="1"/>
  <c r="C13" i="1"/>
  <c r="C14" i="1"/>
  <c r="C4" i="3" l="1"/>
  <c r="C3" i="3"/>
  <c r="C17" i="1"/>
  <c r="C16" i="1"/>
  <c r="C15" i="1"/>
  <c r="C19" i="1" l="1"/>
  <c r="C21" i="1" s="1"/>
  <c r="C18" i="1"/>
  <c r="C20" i="1" l="1"/>
</calcChain>
</file>

<file path=xl/sharedStrings.xml><?xml version="1.0" encoding="utf-8"?>
<sst xmlns="http://schemas.openxmlformats.org/spreadsheetml/2006/main" count="60" uniqueCount="24">
  <si>
    <t>Einkaufspreis/Listenpreis</t>
  </si>
  <si>
    <t>Liefererrabatt</t>
  </si>
  <si>
    <t>Zieleinkaufspreis</t>
  </si>
  <si>
    <t>Liefererskonti</t>
  </si>
  <si>
    <t>Bareinkaufspreis (Nettoeinkaufspreis)</t>
  </si>
  <si>
    <t>Bezugskosten</t>
  </si>
  <si>
    <t>Bezugspreis (Einstandspreis)</t>
  </si>
  <si>
    <t>Handlungskosten (Hako)</t>
  </si>
  <si>
    <t>Lagerzinsen</t>
  </si>
  <si>
    <t>Selbstkosten</t>
  </si>
  <si>
    <t>Gewinn</t>
  </si>
  <si>
    <t>Barverkaufspreis</t>
  </si>
  <si>
    <t>Kundenskonti (i. H.)</t>
  </si>
  <si>
    <t>Zielverkaufspreis</t>
  </si>
  <si>
    <t>Nettoverkaufspreis (Listenverkaufspreis)</t>
  </si>
  <si>
    <t>ggf. Vertreterprovision</t>
  </si>
  <si>
    <t>Kundenrabatt</t>
  </si>
  <si>
    <t>Umsatzsteuer (19 %)</t>
  </si>
  <si>
    <t>Bruttoverkaufspreis</t>
  </si>
  <si>
    <t>Kundenrabatt (i. H.)</t>
  </si>
  <si>
    <t>Umsatzsteuer (16 %)</t>
  </si>
  <si>
    <t>Vorwertskalkulation</t>
  </si>
  <si>
    <t>Gemischte Kalkulation</t>
  </si>
  <si>
    <t>Rückwertskalkulation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</si>
</sst>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\ &quot;€&quot;;\-#,##0.000\ &quot;€&quot;"/>
    <numFmt numFmtId="165" formatCode="#,##0.000\ &quot;€&quot;"/>
  </numFmts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skaydia Cove Nerd Font Comple"/>
    </font>
    <font>
      <b/>
      <sz val="24"/>
      <name val="Caskaydia Cove Nerd Font Comple"/>
    </font>
    <font>
      <sz val="24"/>
      <name val="Caskaydia Cove Nerd Font Comple"/>
    </font>
    <font>
      <sz val="24"/>
      <color indexed="10"/>
      <name val="Caskaydia Cove Nerd Font Comple"/>
    </font>
    <font>
      <sz val="24"/>
      <color indexed="12"/>
      <name val="Caskaydia Cove Nerd Font Comple"/>
    </font>
    <font>
      <b/>
      <sz val="24"/>
      <color indexed="9"/>
      <name val="Caskaydia Cove Nerd Font Comple"/>
    </font>
  </fonts>
  <fills count="4">
    <fill>
      <patternFill patternType="none"/>
    </fill>
    <fill>
      <patternFill patternType="gray125"/>
    </fill>
    <fill>
      <patternFill patternType="lightUp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0" fontId="4" fillId="2" borderId="0" xfId="0" applyNumberFormat="1" applyFont="1" applyFill="1"/>
    <xf numFmtId="0" fontId="5" fillId="0" borderId="0" xfId="0" applyFont="1"/>
    <xf numFmtId="0" fontId="3" fillId="0" borderId="0" xfId="0" quotePrefix="1" applyFont="1" applyAlignment="1">
      <alignment horizontal="left"/>
    </xf>
    <xf numFmtId="0" fontId="6" fillId="0" borderId="0" xfId="0" applyFont="1"/>
    <xf numFmtId="0" fontId="4" fillId="2" borderId="0" xfId="0" applyFont="1" applyFill="1"/>
    <xf numFmtId="0" fontId="6" fillId="0" borderId="0" xfId="0" quotePrefix="1" applyFont="1" applyAlignment="1">
      <alignment horizontal="left"/>
    </xf>
    <xf numFmtId="43" fontId="2" fillId="0" borderId="0" xfId="1" applyFont="1"/>
    <xf numFmtId="43" fontId="3" fillId="0" borderId="0" xfId="1" applyFont="1"/>
    <xf numFmtId="43" fontId="0" fillId="0" borderId="0" xfId="1" applyFont="1"/>
    <xf numFmtId="164" fontId="2" fillId="0" borderId="0" xfId="1" applyNumberFormat="1" applyFont="1"/>
    <xf numFmtId="164" fontId="3" fillId="0" borderId="0" xfId="1" applyNumberFormat="1" applyFont="1"/>
    <xf numFmtId="164" fontId="0" fillId="0" borderId="0" xfId="1" applyNumberFormat="1" applyFont="1"/>
    <xf numFmtId="43" fontId="2" fillId="0" borderId="0" xfId="1" applyFont="1"/>
    <xf numFmtId="43" fontId="4" fillId="0" borderId="0" xfId="1" applyFont="1"/>
    <xf numFmtId="43" fontId="5" fillId="0" borderId="0" xfId="1" applyFont="1"/>
    <xf numFmtId="43" fontId="4" fillId="2" borderId="0" xfId="1" applyFont="1" applyFill="1"/>
    <xf numFmtId="43" fontId="3" fillId="0" borderId="0" xfId="1" quotePrefix="1" applyFont="1" applyAlignment="1">
      <alignment horizontal="left"/>
    </xf>
    <xf numFmtId="43" fontId="6" fillId="0" borderId="0" xfId="1" applyFont="1"/>
    <xf numFmtId="43" fontId="6" fillId="0" borderId="0" xfId="1" quotePrefix="1" applyFont="1" applyAlignment="1">
      <alignment horizontal="left"/>
    </xf>
    <xf numFmtId="165" fontId="2" fillId="0" borderId="0" xfId="1" applyNumberFormat="1" applyFont="1"/>
    <xf numFmtId="165" fontId="3" fillId="0" borderId="0" xfId="1" applyNumberFormat="1" applyFont="1"/>
    <xf numFmtId="165" fontId="0" fillId="0" borderId="0" xfId="0" applyNumberFormat="1"/>
    <xf numFmtId="43" fontId="7" fillId="3" borderId="0" xfId="1" applyFont="1" applyFill="1"/>
    <xf numFmtId="43" fontId="2" fillId="0" borderId="0" xfId="1" quotePrefix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6D4E-FD76-AA45-B72B-5A9F7BBEB962}">
  <dimension ref="A1:C21"/>
  <sheetViews>
    <sheetView tabSelected="1" zoomScaleNormal="100" workbookViewId="0">
      <selection activeCell="A6" sqref="A6"/>
    </sheetView>
  </sheetViews>
  <sheetFormatPr baseColWidth="10" defaultRowHeight="16"/>
  <cols>
    <col min="1" max="1" width="97.83203125" bestFit="1" customWidth="1"/>
    <col min="2" max="2" width="24" customWidth="1"/>
    <col min="3" max="3" width="29.33203125" style="15" customWidth="1"/>
  </cols>
  <sheetData>
    <row r="1" spans="1:3" ht="31">
      <c r="A1" s="1" t="s">
        <v>21</v>
      </c>
      <c r="B1" s="1"/>
      <c r="C1" s="13"/>
    </row>
    <row r="2" spans="1:3" ht="31">
      <c r="A2" s="1"/>
      <c r="B2" s="1"/>
      <c r="C2" s="13"/>
    </row>
    <row r="3" spans="1:3" ht="31">
      <c r="A3" s="2" t="s">
        <v>0</v>
      </c>
      <c r="B3" s="3"/>
      <c r="C3" s="14">
        <v>80</v>
      </c>
    </row>
    <row r="4" spans="1:3" ht="31">
      <c r="A4" s="1" t="s">
        <v>1</v>
      </c>
      <c r="B4" s="4">
        <v>0.12</v>
      </c>
      <c r="C4" s="13">
        <f>C3*B4</f>
        <v>9.6</v>
      </c>
    </row>
    <row r="5" spans="1:3" ht="31">
      <c r="A5" s="2" t="s">
        <v>2</v>
      </c>
      <c r="B5" s="2"/>
      <c r="C5" s="14">
        <f>C3*(1-B4)</f>
        <v>70.400000000000006</v>
      </c>
    </row>
    <row r="6" spans="1:3" ht="31">
      <c r="A6" s="5" t="s">
        <v>3</v>
      </c>
      <c r="B6" s="4">
        <v>1.4999999999999999E-2</v>
      </c>
      <c r="C6" s="13">
        <f>C5*B6</f>
        <v>1.056</v>
      </c>
    </row>
    <row r="7" spans="1:3" ht="31">
      <c r="A7" s="6" t="s">
        <v>4</v>
      </c>
      <c r="B7" s="6"/>
      <c r="C7" s="14">
        <f>C5*(1-B6)</f>
        <v>69.344000000000008</v>
      </c>
    </row>
    <row r="8" spans="1:3" ht="31">
      <c r="A8" s="7" t="s">
        <v>5</v>
      </c>
      <c r="B8" s="8">
        <v>6</v>
      </c>
      <c r="C8" s="13">
        <f>B8</f>
        <v>6</v>
      </c>
    </row>
    <row r="9" spans="1:3" ht="31">
      <c r="A9" s="2" t="s">
        <v>6</v>
      </c>
      <c r="B9" s="2"/>
      <c r="C9" s="14">
        <f>C7+C8</f>
        <v>75.344000000000008</v>
      </c>
    </row>
    <row r="10" spans="1:3" ht="31">
      <c r="A10" s="9" t="s">
        <v>7</v>
      </c>
      <c r="B10" s="4">
        <v>0.14000000000000001</v>
      </c>
      <c r="C10" s="13">
        <f>C9*B10</f>
        <v>10.548160000000003</v>
      </c>
    </row>
    <row r="11" spans="1:3" ht="31">
      <c r="A11" s="7" t="s">
        <v>8</v>
      </c>
      <c r="B11" s="4">
        <v>0.06</v>
      </c>
      <c r="C11" s="13">
        <f>C9*B11</f>
        <v>4.5206400000000002</v>
      </c>
    </row>
    <row r="12" spans="1:3" ht="31">
      <c r="A12" s="2" t="s">
        <v>9</v>
      </c>
      <c r="B12" s="2"/>
      <c r="C12" s="14">
        <f>C9*(1+B10+B11)/1</f>
        <v>90.412800000000018</v>
      </c>
    </row>
    <row r="13" spans="1:3" ht="31">
      <c r="A13" s="7" t="s">
        <v>10</v>
      </c>
      <c r="B13" s="4">
        <v>0.1</v>
      </c>
      <c r="C13" s="13">
        <f>C12*B13</f>
        <v>9.0412800000000022</v>
      </c>
    </row>
    <row r="14" spans="1:3" ht="31">
      <c r="A14" s="2" t="s">
        <v>11</v>
      </c>
      <c r="B14" s="2"/>
      <c r="C14" s="14">
        <f>C12*(1+B13)/1</f>
        <v>99.454080000000033</v>
      </c>
    </row>
    <row r="15" spans="1:3" ht="31">
      <c r="A15" s="7" t="s">
        <v>12</v>
      </c>
      <c r="B15" s="4">
        <v>2.5000000000000001E-2</v>
      </c>
      <c r="C15" s="13">
        <f>C14*B15/(1-B15-B16)</f>
        <v>2.8094372881355945</v>
      </c>
    </row>
    <row r="16" spans="1:3" ht="31">
      <c r="A16" s="7" t="s">
        <v>15</v>
      </c>
      <c r="B16" s="4">
        <v>0.09</v>
      </c>
      <c r="C16" s="13">
        <f>C14*B16/(1-B15-B16)</f>
        <v>10.113974237288138</v>
      </c>
    </row>
    <row r="17" spans="1:3" ht="31">
      <c r="A17" s="2" t="s">
        <v>13</v>
      </c>
      <c r="B17" s="2"/>
      <c r="C17" s="14">
        <f>C14*1/(1-B15-B16)</f>
        <v>112.37749152542376</v>
      </c>
    </row>
    <row r="18" spans="1:3" ht="31">
      <c r="A18" s="7" t="s">
        <v>19</v>
      </c>
      <c r="B18" s="4">
        <v>0.1</v>
      </c>
      <c r="C18" s="13">
        <f>C17*B18/(1-B18)</f>
        <v>12.486387947269309</v>
      </c>
    </row>
    <row r="19" spans="1:3" ht="31">
      <c r="A19" s="2" t="s">
        <v>14</v>
      </c>
      <c r="B19" s="2"/>
      <c r="C19" s="14">
        <f>C17*1/(1-B18)</f>
        <v>124.86387947269307</v>
      </c>
    </row>
    <row r="20" spans="1:3" ht="31">
      <c r="A20" s="7" t="s">
        <v>20</v>
      </c>
      <c r="B20" s="4">
        <v>0.16</v>
      </c>
      <c r="C20" s="13">
        <f>C19*B20</f>
        <v>19.978220715630894</v>
      </c>
    </row>
    <row r="21" spans="1:3" ht="31">
      <c r="A21" s="2" t="s">
        <v>18</v>
      </c>
      <c r="B21" s="2"/>
      <c r="C21" s="14">
        <f>C19*(1+B20)/1</f>
        <v>144.84210018832394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6E6EF-5521-D841-A930-A35341BA5713}">
  <dimension ref="A1:C21"/>
  <sheetViews>
    <sheetView workbookViewId="0">
      <selection activeCell="C2" sqref="C1:C1048576"/>
    </sheetView>
  </sheetViews>
  <sheetFormatPr baseColWidth="10" defaultRowHeight="16"/>
  <cols>
    <col min="1" max="1" width="102.6640625" bestFit="1" customWidth="1"/>
    <col min="2" max="2" width="27.6640625" customWidth="1"/>
    <col min="3" max="3" width="36.5" style="25" customWidth="1"/>
  </cols>
  <sheetData>
    <row r="1" spans="1:3" ht="31">
      <c r="A1" s="16" t="s">
        <v>23</v>
      </c>
      <c r="B1" s="16"/>
      <c r="C1" s="16"/>
    </row>
    <row r="2" spans="1:3" ht="31">
      <c r="A2" s="10"/>
      <c r="B2" s="10"/>
      <c r="C2" s="23"/>
    </row>
    <row r="3" spans="1:3" ht="31">
      <c r="A3" s="11" t="s">
        <v>0</v>
      </c>
      <c r="B3" s="17"/>
      <c r="C3" s="24">
        <f>ROUND(C5*1/(1-B4),2)</f>
        <v>3451.14</v>
      </c>
    </row>
    <row r="4" spans="1:3" ht="31">
      <c r="A4" s="18" t="s">
        <v>1</v>
      </c>
      <c r="B4" s="19">
        <v>0.1</v>
      </c>
      <c r="C4" s="23">
        <f>ROUND(C5*B4/(1-B4),2)</f>
        <v>345.11</v>
      </c>
    </row>
    <row r="5" spans="1:3" ht="31">
      <c r="A5" s="11" t="s">
        <v>2</v>
      </c>
      <c r="B5" s="11"/>
      <c r="C5" s="24">
        <f>ROUND(C7*1/(1-B6),2)</f>
        <v>3106.03</v>
      </c>
    </row>
    <row r="6" spans="1:3" ht="31">
      <c r="A6" s="18" t="s">
        <v>3</v>
      </c>
      <c r="B6" s="19">
        <v>0.01</v>
      </c>
      <c r="C6" s="23">
        <f>ROUND(C7*B6/(1-B6),2)</f>
        <v>31.06</v>
      </c>
    </row>
    <row r="7" spans="1:3" ht="31">
      <c r="A7" s="20" t="s">
        <v>4</v>
      </c>
      <c r="B7" s="20"/>
      <c r="C7" s="24">
        <f>ROUND(C9-B8,2)</f>
        <v>3074.97</v>
      </c>
    </row>
    <row r="8" spans="1:3" ht="31">
      <c r="A8" s="21" t="s">
        <v>5</v>
      </c>
      <c r="B8" s="19">
        <v>34</v>
      </c>
      <c r="C8" s="23">
        <f>B8</f>
        <v>34</v>
      </c>
    </row>
    <row r="9" spans="1:3" ht="31">
      <c r="A9" s="11" t="s">
        <v>6</v>
      </c>
      <c r="B9" s="11"/>
      <c r="C9" s="24">
        <f>ROUND(C12*1/(1+B10+B11),2)</f>
        <v>3108.97</v>
      </c>
    </row>
    <row r="10" spans="1:3" ht="31">
      <c r="A10" s="22" t="s">
        <v>7</v>
      </c>
      <c r="B10" s="19">
        <v>0.45</v>
      </c>
      <c r="C10" s="23">
        <f>ROUND(C12*B10/(1+B10+B11),2)</f>
        <v>1399.03</v>
      </c>
    </row>
    <row r="11" spans="1:3" ht="31">
      <c r="A11" s="21" t="s">
        <v>8</v>
      </c>
      <c r="B11" s="19">
        <v>0</v>
      </c>
      <c r="C11" s="23">
        <f>ROUND(C12*B11/(1+B10+B11),2)</f>
        <v>0</v>
      </c>
    </row>
    <row r="12" spans="1:3" ht="31">
      <c r="A12" s="11" t="s">
        <v>9</v>
      </c>
      <c r="B12" s="11"/>
      <c r="C12" s="24">
        <f>ROUND(C14*1/(1+B13),2)</f>
        <v>4508</v>
      </c>
    </row>
    <row r="13" spans="1:3" ht="31">
      <c r="A13" s="21" t="s">
        <v>10</v>
      </c>
      <c r="B13" s="19">
        <v>0.24</v>
      </c>
      <c r="C13" s="23">
        <f>ROUND(C14*B13/(1+B13),2)</f>
        <v>1081.92</v>
      </c>
    </row>
    <row r="14" spans="1:3" ht="31">
      <c r="A14" s="11" t="s">
        <v>11</v>
      </c>
      <c r="B14" s="11"/>
      <c r="C14" s="24">
        <f>ROUND(C17*(1-B15-B16)/1,2)</f>
        <v>5589.92</v>
      </c>
    </row>
    <row r="15" spans="1:3" ht="31">
      <c r="A15" s="21" t="s">
        <v>12</v>
      </c>
      <c r="B15" s="19">
        <v>0.02</v>
      </c>
      <c r="C15" s="23">
        <f>ROUND(C17*B15,2)</f>
        <v>114.08</v>
      </c>
    </row>
    <row r="16" spans="1:3" ht="31">
      <c r="A16" s="21" t="s">
        <v>15</v>
      </c>
      <c r="B16" s="19">
        <v>0</v>
      </c>
      <c r="C16" s="23">
        <f>ROUND(C17*B16,2)</f>
        <v>0</v>
      </c>
    </row>
    <row r="17" spans="1:3" ht="31">
      <c r="A17" s="11" t="s">
        <v>13</v>
      </c>
      <c r="B17" s="11"/>
      <c r="C17" s="24">
        <f>ROUND(C19*(1-B18)/1,2)</f>
        <v>5704</v>
      </c>
    </row>
    <row r="18" spans="1:3" ht="31">
      <c r="A18" s="21" t="s">
        <v>19</v>
      </c>
      <c r="B18" s="19">
        <v>0.08</v>
      </c>
      <c r="C18" s="23">
        <f>ROUND(C19*B18,2)</f>
        <v>496</v>
      </c>
    </row>
    <row r="19" spans="1:3" ht="31">
      <c r="A19" s="11" t="s">
        <v>14</v>
      </c>
      <c r="B19" s="11"/>
      <c r="C19" s="24">
        <f>ROUND(C21*1/(1+B20),2)</f>
        <v>6200</v>
      </c>
    </row>
    <row r="20" spans="1:3" ht="31">
      <c r="A20" s="21" t="s">
        <v>17</v>
      </c>
      <c r="B20" s="19">
        <v>0.19</v>
      </c>
      <c r="C20" s="23">
        <f>ROUND(C21*B20/(1+B20),2)</f>
        <v>1178</v>
      </c>
    </row>
    <row r="21" spans="1:3" ht="31">
      <c r="A21" s="10" t="s">
        <v>18</v>
      </c>
      <c r="B21" s="11"/>
      <c r="C21" s="24">
        <v>7378</v>
      </c>
    </row>
  </sheetData>
  <mergeCells count="1">
    <mergeCell ref="A1:C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27BF-DE85-2B49-BE95-C2DFDC1EC221}">
  <dimension ref="A1:C21"/>
  <sheetViews>
    <sheetView workbookViewId="0">
      <selection activeCell="B2" sqref="B1:B1048576"/>
    </sheetView>
  </sheetViews>
  <sheetFormatPr baseColWidth="10" defaultRowHeight="16"/>
  <cols>
    <col min="1" max="1" width="97.1640625" customWidth="1"/>
    <col min="2" max="2" width="20.33203125" customWidth="1"/>
    <col min="3" max="3" width="30.33203125" style="12" customWidth="1"/>
  </cols>
  <sheetData>
    <row r="1" spans="1:3" ht="31">
      <c r="A1" s="16" t="s">
        <v>22</v>
      </c>
      <c r="B1" s="16"/>
      <c r="C1" s="16"/>
    </row>
    <row r="2" spans="1:3" ht="31">
      <c r="A2" s="10"/>
      <c r="B2" s="10"/>
      <c r="C2" s="10"/>
    </row>
    <row r="3" spans="1:3" ht="31">
      <c r="A3" s="11" t="s">
        <v>0</v>
      </c>
      <c r="B3" s="17"/>
      <c r="C3" s="11">
        <v>3451.14</v>
      </c>
    </row>
    <row r="4" spans="1:3" ht="31">
      <c r="A4" s="18" t="s">
        <v>1</v>
      </c>
      <c r="B4" s="19">
        <v>0.1</v>
      </c>
      <c r="C4" s="10">
        <f>C3*B4</f>
        <v>345.11400000000003</v>
      </c>
    </row>
    <row r="5" spans="1:3" ht="31">
      <c r="A5" s="11" t="s">
        <v>2</v>
      </c>
      <c r="B5" s="11"/>
      <c r="C5" s="11">
        <f>C3*(1-B4)</f>
        <v>3106.0259999999998</v>
      </c>
    </row>
    <row r="6" spans="1:3" ht="31">
      <c r="A6" s="18" t="s">
        <v>3</v>
      </c>
      <c r="B6" s="19">
        <v>0.01</v>
      </c>
      <c r="C6" s="10">
        <f>C5*B6</f>
        <v>31.06026</v>
      </c>
    </row>
    <row r="7" spans="1:3" ht="31">
      <c r="A7" s="20" t="s">
        <v>4</v>
      </c>
      <c r="B7" s="20"/>
      <c r="C7" s="11">
        <f>C5*(1-B6)</f>
        <v>3074.9657399999996</v>
      </c>
    </row>
    <row r="8" spans="1:3" ht="31">
      <c r="A8" s="21" t="s">
        <v>5</v>
      </c>
      <c r="B8" s="19">
        <v>34</v>
      </c>
      <c r="C8" s="10">
        <f>B8</f>
        <v>34</v>
      </c>
    </row>
    <row r="9" spans="1:3" ht="31">
      <c r="A9" s="11" t="s">
        <v>6</v>
      </c>
      <c r="B9" s="11"/>
      <c r="C9" s="11">
        <f>C7+C8</f>
        <v>3108.9657399999996</v>
      </c>
    </row>
    <row r="10" spans="1:3" ht="31">
      <c r="A10" s="22" t="s">
        <v>7</v>
      </c>
      <c r="B10" s="19">
        <v>0.45</v>
      </c>
      <c r="C10" s="10">
        <f>C9*B10</f>
        <v>1399.0345829999999</v>
      </c>
    </row>
    <row r="11" spans="1:3" ht="31">
      <c r="A11" s="21" t="s">
        <v>8</v>
      </c>
      <c r="B11" s="19">
        <v>0</v>
      </c>
      <c r="C11" s="10">
        <f>C9*B11</f>
        <v>0</v>
      </c>
    </row>
    <row r="12" spans="1:3" ht="31">
      <c r="A12" s="11" t="s">
        <v>9</v>
      </c>
      <c r="B12" s="11"/>
      <c r="C12" s="11">
        <f>C9*(1+B10+B11)/1</f>
        <v>4508.0003229999993</v>
      </c>
    </row>
    <row r="13" spans="1:3" ht="31">
      <c r="A13" s="26" t="s">
        <v>10</v>
      </c>
      <c r="B13" s="26">
        <f>C13*1/C12</f>
        <v>0.2087394091916584</v>
      </c>
      <c r="C13" s="26">
        <f>C14-C12</f>
        <v>940.99732405882514</v>
      </c>
    </row>
    <row r="14" spans="1:3" ht="31">
      <c r="A14" s="11" t="s">
        <v>11</v>
      </c>
      <c r="B14" s="11"/>
      <c r="C14" s="11">
        <f>C17*(1-B15-B16)/1</f>
        <v>5448.9976470588244</v>
      </c>
    </row>
    <row r="15" spans="1:3" ht="31">
      <c r="A15" s="21" t="s">
        <v>12</v>
      </c>
      <c r="B15" s="19">
        <v>0.02</v>
      </c>
      <c r="C15" s="10">
        <f>C17*B15</f>
        <v>111.20403361344539</v>
      </c>
    </row>
    <row r="16" spans="1:3" ht="31">
      <c r="A16" s="21" t="s">
        <v>15</v>
      </c>
      <c r="B16" s="19">
        <v>0</v>
      </c>
      <c r="C16" s="10">
        <f>C17*B16</f>
        <v>0</v>
      </c>
    </row>
    <row r="17" spans="1:3" ht="31">
      <c r="A17" s="11" t="s">
        <v>13</v>
      </c>
      <c r="B17" s="11"/>
      <c r="C17" s="11">
        <f>C19*(1-B18)/1</f>
        <v>5560.2016806722695</v>
      </c>
    </row>
    <row r="18" spans="1:3" ht="31">
      <c r="A18" s="21" t="s">
        <v>16</v>
      </c>
      <c r="B18" s="19">
        <v>0.08</v>
      </c>
      <c r="C18" s="10">
        <f>C19*B18</f>
        <v>483.49579831932772</v>
      </c>
    </row>
    <row r="19" spans="1:3" ht="31">
      <c r="A19" s="11" t="s">
        <v>14</v>
      </c>
      <c r="B19" s="11"/>
      <c r="C19" s="11">
        <f>C21*1/(1+B20)</f>
        <v>6043.6974789915967</v>
      </c>
    </row>
    <row r="20" spans="1:3" ht="31">
      <c r="A20" s="10" t="s">
        <v>17</v>
      </c>
      <c r="B20" s="19">
        <v>0.19</v>
      </c>
      <c r="C20" s="27">
        <f>C21*B20/(1+B20)</f>
        <v>1148.3025210084033</v>
      </c>
    </row>
    <row r="21" spans="1:3" ht="31">
      <c r="A21" s="11" t="s">
        <v>18</v>
      </c>
      <c r="B21" s="11"/>
      <c r="C21" s="11">
        <v>7192</v>
      </c>
    </row>
  </sheetData>
  <mergeCells count="1">
    <mergeCell ref="A1:C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Vorwertsklakulation</vt:lpstr>
      <vt:lpstr>Rückwertsklalkulation</vt:lpstr>
      <vt:lpstr>Gemischte Kalkulation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Aps, Fabian</dc:creator>
  <cp:lastModifiedBy>Aps, Fabian</cp:lastModifiedBy>
  <dcterms:created xsi:type="dcterms:W3CDTF">2023-02-13T12:44:36Z</dcterms:created>
  <dcterms:modified xsi:type="dcterms:W3CDTF">2023-02-13T13:13:13Z</dcterms:modified>
</cp:coreProperties>
</file>