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<sst xmlns="http://schemas.openxmlformats.org/spreadsheetml/2006/main" count="15" uniqueCount="12">
  <si>
    <t>w</t>
  </si>
  <si>
    <t>in_ampl</t>
  </si>
  <si>
    <t>out_ampl</t>
  </si>
  <si>
    <t>in_t</t>
  </si>
  <si>
    <t>out_t</t>
  </si>
  <si>
    <t>da</t>
  </si>
  <si>
    <t>dphi</t>
  </si>
  <si>
    <t>K0</t>
  </si>
  <si>
    <t>T0</t>
  </si>
  <si>
    <t>da_teor</t>
  </si>
  <si>
    <t>dphi_teor</t>
  </si>
  <si>
    <t>1.6667 * d * d + 4.3333 *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</si>
</sst>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АЧХ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'Лист1'!$A$13:$A$20</c:f>
            </c:strRef>
          </c:cat>
          <c:val>
            <c:numRef>
              <c:f>'Лист1'!$B$13:$B$20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'Лист1'!$A$13:$A$20</c:f>
            </c:strRef>
          </c:cat>
          <c:val>
            <c:numRef>
              <c:f>'Лист1'!$C$13:$C$20</c:f>
              <c:numCache/>
            </c:numRef>
          </c:val>
          <c:smooth val="0"/>
        </c:ser>
        <c:axId val="107913013"/>
        <c:axId val="1633577837"/>
      </c:lineChart>
      <c:catAx>
        <c:axId val="107913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577837"/>
      </c:catAx>
      <c:valAx>
        <c:axId val="1633577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13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ФЧХ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'Лист1'!$D$12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'Лист1'!$A$13:$A$20</c:f>
            </c:strRef>
          </c:cat>
          <c:val>
            <c:numRef>
              <c:f>'Лист1'!$D$13:$D$20</c:f>
              <c:numCache/>
            </c:numRef>
          </c:val>
          <c:smooth val="0"/>
        </c:ser>
        <c:ser>
          <c:idx val="1"/>
          <c:order val="1"/>
          <c:tx>
            <c:strRef>
              <c:f>'Лист1'!$E$12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'Лист1'!$A$13:$A$20</c:f>
            </c:strRef>
          </c:cat>
          <c:val>
            <c:numRef>
              <c:f>'Лист1'!$E$13:$E$20</c:f>
              <c:numCache/>
            </c:numRef>
          </c:val>
          <c:smooth val="0"/>
        </c:ser>
        <c:axId val="1314568083"/>
        <c:axId val="2065019003"/>
      </c:lineChart>
      <c:catAx>
        <c:axId val="1314568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019003"/>
      </c:catAx>
      <c:valAx>
        <c:axId val="2065019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568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1.6667 * d * d + 4.3333 * 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'Лист2'!$B$2:$B$21</c:f>
              <c:numCache/>
            </c:numRef>
          </c:val>
          <c:smooth val="0"/>
        </c:ser>
        <c:axId val="1983156746"/>
        <c:axId val="1673253505"/>
      </c:lineChart>
      <c:catAx>
        <c:axId val="1983156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253505"/>
      </c:catAx>
      <c:valAx>
        <c:axId val="1673253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1.6667 * d * d + 4.3333 * 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156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20</xdr:row>
      <xdr:rowOff>142875</xdr:rowOff>
    </xdr:from>
    <xdr:ext cx="3438525" cy="23336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314325</xdr:colOff>
      <xdr:row>20</xdr:row>
      <xdr:rowOff>161925</xdr:rowOff>
    </xdr:from>
    <xdr:ext cx="3724275" cy="22955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3</xdr:row>
      <xdr:rowOff>76200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7</v>
      </c>
      <c r="L1" s="1">
        <v>2.0</v>
      </c>
    </row>
    <row r="2">
      <c r="A2" s="1">
        <v>1.0</v>
      </c>
      <c r="B2" s="1">
        <v>1.0</v>
      </c>
      <c r="C2" s="1">
        <v>1.8621374</v>
      </c>
      <c r="D2" s="1">
        <f t="shared" ref="D2:D9" si="1">PI()/2/A2</f>
        <v>1.570796327</v>
      </c>
      <c r="E2" s="1">
        <v>1.94</v>
      </c>
      <c r="F2" s="1">
        <f t="shared" ref="F2:F9" si="2">C2/B2</f>
        <v>1.8621374</v>
      </c>
      <c r="G2" s="1">
        <v>0.28</v>
      </c>
      <c r="H2" s="2">
        <f t="shared" ref="H2:H9" si="3">$L$1/SQRT(1+A2*A2*$L$2*$L$2)</f>
        <v>1.856953382</v>
      </c>
      <c r="I2" s="1">
        <f t="shared" ref="I2:I9" si="4">-ATAN($L$2*A2)</f>
        <v>-0.3805063771</v>
      </c>
      <c r="K2" s="1" t="s">
        <v>8</v>
      </c>
      <c r="L2" s="1">
        <v>0.4</v>
      </c>
      <c r="M2" s="2">
        <f t="shared" ref="M2:M9" si="5">-(E2-D2)*A2</f>
        <v>-0.3692036732</v>
      </c>
    </row>
    <row r="3">
      <c r="A3" s="1">
        <v>2.0</v>
      </c>
      <c r="B3" s="1">
        <v>1.0</v>
      </c>
      <c r="C3" s="1">
        <v>1.6223999</v>
      </c>
      <c r="D3" s="1">
        <f t="shared" si="1"/>
        <v>0.7853981634</v>
      </c>
      <c r="E3" s="1">
        <v>1.1</v>
      </c>
      <c r="F3" s="1">
        <f t="shared" si="2"/>
        <v>1.6223999</v>
      </c>
      <c r="G3" s="1">
        <v>0.27</v>
      </c>
      <c r="H3" s="2">
        <f t="shared" si="3"/>
        <v>1.561737619</v>
      </c>
      <c r="I3" s="1">
        <f t="shared" si="4"/>
        <v>-0.6747409422</v>
      </c>
      <c r="M3" s="2">
        <f t="shared" si="5"/>
        <v>-0.6292036732</v>
      </c>
    </row>
    <row r="4">
      <c r="A4" s="1">
        <v>3.0</v>
      </c>
      <c r="B4" s="1">
        <v>1.0</v>
      </c>
      <c r="C4" s="1">
        <v>1.4129986</v>
      </c>
      <c r="D4" s="1">
        <f t="shared" si="1"/>
        <v>0.5235987756</v>
      </c>
      <c r="E4" s="1">
        <v>0.79</v>
      </c>
      <c r="F4" s="1">
        <f t="shared" si="2"/>
        <v>1.4129986</v>
      </c>
      <c r="G4" s="1">
        <v>0.24</v>
      </c>
      <c r="H4" s="2">
        <f t="shared" si="3"/>
        <v>1.280368799</v>
      </c>
      <c r="I4" s="1">
        <f t="shared" si="4"/>
        <v>-0.8760580506</v>
      </c>
      <c r="M4" s="2">
        <f t="shared" si="5"/>
        <v>-0.7992036732</v>
      </c>
    </row>
    <row r="5">
      <c r="A5" s="1">
        <v>5.0</v>
      </c>
      <c r="B5" s="1">
        <v>1.0</v>
      </c>
      <c r="C5" s="1">
        <v>1.1106017</v>
      </c>
      <c r="D5" s="1">
        <f t="shared" si="1"/>
        <v>0.3141592654</v>
      </c>
      <c r="E5" s="1">
        <v>0.51</v>
      </c>
      <c r="F5" s="1">
        <f t="shared" si="2"/>
        <v>1.1106017</v>
      </c>
      <c r="G5" s="1">
        <v>0.18</v>
      </c>
      <c r="H5" s="2">
        <f t="shared" si="3"/>
        <v>0.894427191</v>
      </c>
      <c r="I5" s="1">
        <f t="shared" si="4"/>
        <v>-1.107148718</v>
      </c>
      <c r="M5" s="2">
        <f t="shared" si="5"/>
        <v>-0.9792036732</v>
      </c>
    </row>
    <row r="6">
      <c r="A6" s="1">
        <v>7.0</v>
      </c>
      <c r="B6" s="1">
        <v>1.0</v>
      </c>
      <c r="C6" s="1">
        <v>0.9111593</v>
      </c>
      <c r="D6" s="1">
        <f t="shared" si="1"/>
        <v>0.2243994753</v>
      </c>
      <c r="E6" s="1">
        <v>0.38</v>
      </c>
      <c r="F6" s="1">
        <f t="shared" si="2"/>
        <v>0.9111593</v>
      </c>
      <c r="G6" s="1">
        <v>0.15</v>
      </c>
      <c r="H6" s="2">
        <f t="shared" si="3"/>
        <v>0.672672794</v>
      </c>
      <c r="I6" s="1">
        <f t="shared" si="4"/>
        <v>-1.227772386</v>
      </c>
      <c r="M6" s="2">
        <f t="shared" si="5"/>
        <v>-1.089203673</v>
      </c>
    </row>
    <row r="7">
      <c r="A7" s="1">
        <v>10.0</v>
      </c>
      <c r="B7" s="1">
        <v>1.0</v>
      </c>
      <c r="C7" s="1">
        <v>0.7164405</v>
      </c>
      <c r="D7" s="1">
        <f t="shared" si="1"/>
        <v>0.1570796327</v>
      </c>
      <c r="E7" s="1">
        <v>0.28</v>
      </c>
      <c r="F7" s="1">
        <f t="shared" si="2"/>
        <v>0.7164405</v>
      </c>
      <c r="G7" s="1">
        <v>0.12</v>
      </c>
      <c r="H7" s="2">
        <f t="shared" si="3"/>
        <v>0.4850712501</v>
      </c>
      <c r="I7" s="1">
        <f t="shared" si="4"/>
        <v>-1.325817664</v>
      </c>
      <c r="M7" s="2">
        <f t="shared" si="5"/>
        <v>-1.229203673</v>
      </c>
    </row>
    <row r="8">
      <c r="A8" s="1">
        <v>20.0</v>
      </c>
      <c r="B8" s="1">
        <v>1.0</v>
      </c>
      <c r="C8" s="1">
        <v>0.4171836</v>
      </c>
      <c r="D8" s="1">
        <f t="shared" si="1"/>
        <v>0.07853981634</v>
      </c>
      <c r="E8" s="1">
        <v>0.15</v>
      </c>
      <c r="F8" s="1">
        <f t="shared" si="2"/>
        <v>0.4171836</v>
      </c>
      <c r="G8" s="1">
        <f t="shared" ref="G8:G9" si="6">E8-D8</f>
        <v>0.07146018366</v>
      </c>
      <c r="H8" s="2">
        <f t="shared" si="3"/>
        <v>0.2480694692</v>
      </c>
      <c r="I8" s="1">
        <f t="shared" si="4"/>
        <v>-1.446441332</v>
      </c>
      <c r="M8" s="2">
        <f t="shared" si="5"/>
        <v>-1.429203673</v>
      </c>
    </row>
    <row r="9">
      <c r="A9" s="1">
        <v>30.0</v>
      </c>
      <c r="B9" s="1">
        <v>1.0</v>
      </c>
      <c r="C9" s="1">
        <v>0.2947217</v>
      </c>
      <c r="D9" s="1">
        <f t="shared" si="1"/>
        <v>0.05235987756</v>
      </c>
      <c r="E9" s="1">
        <v>0.1</v>
      </c>
      <c r="F9" s="1">
        <f t="shared" si="2"/>
        <v>0.2947217</v>
      </c>
      <c r="G9" s="1">
        <f t="shared" si="6"/>
        <v>0.04764012244</v>
      </c>
      <c r="H9" s="2">
        <f t="shared" si="3"/>
        <v>0.1660909597</v>
      </c>
      <c r="I9" s="1">
        <f t="shared" si="4"/>
        <v>-1.487655095</v>
      </c>
      <c r="M9" s="2">
        <f t="shared" si="5"/>
        <v>-1.429203673</v>
      </c>
    </row>
    <row r="12">
      <c r="A12" s="1" t="s">
        <v>0</v>
      </c>
      <c r="B12" s="1" t="s">
        <v>5</v>
      </c>
      <c r="C12" s="1" t="s">
        <v>9</v>
      </c>
      <c r="D12" s="1" t="s">
        <v>6</v>
      </c>
      <c r="E12" s="1" t="s">
        <v>10</v>
      </c>
    </row>
    <row r="13">
      <c r="A13" s="2">
        <f t="shared" ref="A13:A20" si="7">A2</f>
        <v>1</v>
      </c>
      <c r="B13" s="2">
        <f t="shared" ref="B13:B20" si="8">F2</f>
        <v>1.8621374</v>
      </c>
      <c r="C13" s="2">
        <f t="shared" ref="C13:C20" si="9">H2</f>
        <v>1.856953382</v>
      </c>
      <c r="D13" s="2">
        <f t="shared" ref="D13:D20" si="10">M2</f>
        <v>-0.3692036732</v>
      </c>
      <c r="E13" s="2">
        <f t="shared" ref="E13:E20" si="11">I2</f>
        <v>-0.3805063771</v>
      </c>
    </row>
    <row r="14">
      <c r="A14" s="2">
        <f t="shared" si="7"/>
        <v>2</v>
      </c>
      <c r="B14" s="2">
        <f t="shared" si="8"/>
        <v>1.6223999</v>
      </c>
      <c r="C14" s="2">
        <f t="shared" si="9"/>
        <v>1.561737619</v>
      </c>
      <c r="D14" s="2">
        <f t="shared" si="10"/>
        <v>-0.6292036732</v>
      </c>
      <c r="E14" s="2">
        <f t="shared" si="11"/>
        <v>-0.6747409422</v>
      </c>
    </row>
    <row r="15">
      <c r="A15" s="2">
        <f t="shared" si="7"/>
        <v>3</v>
      </c>
      <c r="B15" s="2">
        <f t="shared" si="8"/>
        <v>1.4129986</v>
      </c>
      <c r="C15" s="2">
        <f t="shared" si="9"/>
        <v>1.280368799</v>
      </c>
      <c r="D15" s="2">
        <f t="shared" si="10"/>
        <v>-0.7992036732</v>
      </c>
      <c r="E15" s="2">
        <f t="shared" si="11"/>
        <v>-0.8760580506</v>
      </c>
    </row>
    <row r="16">
      <c r="A16" s="2">
        <f t="shared" si="7"/>
        <v>5</v>
      </c>
      <c r="B16" s="2">
        <f t="shared" si="8"/>
        <v>1.1106017</v>
      </c>
      <c r="C16" s="2">
        <f t="shared" si="9"/>
        <v>0.894427191</v>
      </c>
      <c r="D16" s="2">
        <f t="shared" si="10"/>
        <v>-0.9792036732</v>
      </c>
      <c r="E16" s="2">
        <f t="shared" si="11"/>
        <v>-1.107148718</v>
      </c>
    </row>
    <row r="17">
      <c r="A17" s="2">
        <f t="shared" si="7"/>
        <v>7</v>
      </c>
      <c r="B17" s="2">
        <f t="shared" si="8"/>
        <v>0.9111593</v>
      </c>
      <c r="C17" s="2">
        <f t="shared" si="9"/>
        <v>0.672672794</v>
      </c>
      <c r="D17" s="2">
        <f t="shared" si="10"/>
        <v>-1.089203673</v>
      </c>
      <c r="E17" s="2">
        <f t="shared" si="11"/>
        <v>-1.227772386</v>
      </c>
    </row>
    <row r="18">
      <c r="A18" s="2">
        <f t="shared" si="7"/>
        <v>10</v>
      </c>
      <c r="B18" s="2">
        <f t="shared" si="8"/>
        <v>0.7164405</v>
      </c>
      <c r="C18" s="2">
        <f t="shared" si="9"/>
        <v>0.4850712501</v>
      </c>
      <c r="D18" s="2">
        <f t="shared" si="10"/>
        <v>-1.229203673</v>
      </c>
      <c r="E18" s="2">
        <f t="shared" si="11"/>
        <v>-1.325817664</v>
      </c>
    </row>
    <row r="19">
      <c r="A19" s="2">
        <f t="shared" si="7"/>
        <v>20</v>
      </c>
      <c r="B19" s="2">
        <f t="shared" si="8"/>
        <v>0.4171836</v>
      </c>
      <c r="C19" s="2">
        <f t="shared" si="9"/>
        <v>0.2480694692</v>
      </c>
      <c r="D19" s="2">
        <f t="shared" si="10"/>
        <v>-1.429203673</v>
      </c>
      <c r="E19" s="2">
        <f t="shared" si="11"/>
        <v>-1.446441332</v>
      </c>
    </row>
    <row r="20">
      <c r="A20" s="2">
        <f t="shared" si="7"/>
        <v>30</v>
      </c>
      <c r="B20" s="2">
        <f t="shared" si="8"/>
        <v>0.2947217</v>
      </c>
      <c r="C20" s="2">
        <f t="shared" si="9"/>
        <v>0.1660909597</v>
      </c>
      <c r="D20" s="2">
        <f t="shared" si="10"/>
        <v>-1.429203673</v>
      </c>
      <c r="E20" s="2">
        <f t="shared" si="11"/>
        <v>-1.487655095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11</v>
      </c>
    </row>
    <row r="2">
      <c r="A2" s="1">
        <v>0.1</v>
      </c>
      <c r="B2" s="3">
        <f t="shared" ref="B2:B21" si="1">1.6667*A2*A2+4.3333*A2</f>
        <v>0.449997</v>
      </c>
    </row>
    <row r="3">
      <c r="A3" s="1">
        <v>0.2</v>
      </c>
      <c r="B3" s="3">
        <f t="shared" si="1"/>
        <v>0.933328</v>
      </c>
    </row>
    <row r="4">
      <c r="A4" s="1">
        <v>0.3</v>
      </c>
      <c r="B4" s="3">
        <f t="shared" si="1"/>
        <v>1.449993</v>
      </c>
    </row>
    <row r="5">
      <c r="A5" s="1">
        <v>0.4</v>
      </c>
      <c r="B5" s="3">
        <f t="shared" si="1"/>
        <v>1.999992</v>
      </c>
    </row>
    <row r="6">
      <c r="A6" s="1">
        <v>0.5</v>
      </c>
      <c r="B6" s="3">
        <f t="shared" si="1"/>
        <v>2.583325</v>
      </c>
    </row>
    <row r="7">
      <c r="A7" s="1">
        <v>0.6</v>
      </c>
      <c r="B7" s="3">
        <f t="shared" si="1"/>
        <v>3.199992</v>
      </c>
    </row>
    <row r="8">
      <c r="A8" s="1">
        <v>0.7</v>
      </c>
      <c r="B8" s="3">
        <f t="shared" si="1"/>
        <v>3.849993</v>
      </c>
    </row>
    <row r="9">
      <c r="A9" s="1">
        <v>0.8</v>
      </c>
      <c r="B9" s="3">
        <f t="shared" si="1"/>
        <v>4.533328</v>
      </c>
    </row>
    <row r="10">
      <c r="A10" s="1">
        <v>0.9</v>
      </c>
      <c r="B10" s="3">
        <f t="shared" si="1"/>
        <v>5.249997</v>
      </c>
    </row>
    <row r="11">
      <c r="A11" s="1">
        <v>1.0</v>
      </c>
      <c r="B11" s="3">
        <f t="shared" si="1"/>
        <v>6</v>
      </c>
    </row>
    <row r="12">
      <c r="A12" s="1">
        <v>1.1</v>
      </c>
      <c r="B12" s="3">
        <f t="shared" si="1"/>
        <v>6.783337</v>
      </c>
    </row>
    <row r="13">
      <c r="A13" s="1">
        <v>1.2</v>
      </c>
      <c r="B13" s="3">
        <f t="shared" si="1"/>
        <v>7.600008</v>
      </c>
    </row>
    <row r="14">
      <c r="A14" s="1">
        <v>1.3</v>
      </c>
      <c r="B14" s="3">
        <f t="shared" si="1"/>
        <v>8.450013</v>
      </c>
    </row>
    <row r="15">
      <c r="A15" s="1">
        <v>1.4</v>
      </c>
      <c r="B15" s="3">
        <f t="shared" si="1"/>
        <v>9.333352</v>
      </c>
    </row>
    <row r="16">
      <c r="A16" s="1">
        <v>1.5</v>
      </c>
      <c r="B16" s="3">
        <f t="shared" si="1"/>
        <v>10.250025</v>
      </c>
    </row>
    <row r="17">
      <c r="A17" s="1">
        <v>1.6</v>
      </c>
      <c r="B17" s="3">
        <f t="shared" si="1"/>
        <v>11.200032</v>
      </c>
    </row>
    <row r="18">
      <c r="A18" s="1">
        <v>1.7</v>
      </c>
      <c r="B18" s="3">
        <f t="shared" si="1"/>
        <v>12.183373</v>
      </c>
    </row>
    <row r="19">
      <c r="A19" s="1">
        <v>1.8</v>
      </c>
      <c r="B19" s="3">
        <f t="shared" si="1"/>
        <v>13.200048</v>
      </c>
    </row>
    <row r="20">
      <c r="A20" s="1">
        <v>1.9</v>
      </c>
      <c r="B20" s="3">
        <f t="shared" si="1"/>
        <v>14.250057</v>
      </c>
    </row>
    <row r="21">
      <c r="A21" s="1">
        <v>2.0</v>
      </c>
      <c r="B21" s="3">
        <f t="shared" si="1"/>
        <v>15.3334</v>
      </c>
    </row>
  </sheetData>
  <drawing r:id="rId1"/>
</worksheet>
</file>